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NCA PENDRIVE\2022\Edital Tomada  Preço\004 TP Construção Secretaria de Obras\"/>
    </mc:Choice>
  </mc:AlternateContent>
  <xr:revisionPtr revIDLastSave="0" documentId="13_ncr:1_{25B3391A-A6F4-4B61-ABDC-D1E8AB55B84F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BM01" sheetId="1" state="hidden" r:id="rId1"/>
    <sheet name="RE01" sheetId="2" state="hidden" r:id="rId2"/>
    <sheet name="Planilha Orçamentária" sheetId="28" r:id="rId3"/>
    <sheet name="Cronograma Físico Finanaceiro" sheetId="15" r:id="rId4"/>
  </sheets>
  <definedNames>
    <definedName name="_xlnm.Print_Area" localSheetId="0">'BM01'!$A$1:$I$365</definedName>
    <definedName name="_xlnm.Print_Area" localSheetId="3">'Cronograma Físico Finanaceiro'!$A$1:$H$24</definedName>
    <definedName name="_xlnm.Print_Area" localSheetId="2">'Planilha Orçamentária'!$A$1:$G$184</definedName>
    <definedName name="_xlnm.Print_Titles" localSheetId="0">'BM01'!$A:$I,'BM01'!$1:$4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8" l="1"/>
  <c r="M7" i="28"/>
  <c r="J15" i="28"/>
  <c r="F15" i="28" s="1"/>
  <c r="G15" i="28" s="1"/>
  <c r="J167" i="28"/>
  <c r="J166" i="28"/>
  <c r="F166" i="28" s="1"/>
  <c r="G166" i="28" s="1"/>
  <c r="J165" i="28"/>
  <c r="F165" i="28" s="1"/>
  <c r="G165" i="28" s="1"/>
  <c r="J164" i="28"/>
  <c r="F164" i="28" s="1"/>
  <c r="G164" i="28" s="1"/>
  <c r="J163" i="28"/>
  <c r="F163" i="28" s="1"/>
  <c r="G163" i="28" s="1"/>
  <c r="J162" i="28"/>
  <c r="F162" i="28" s="1"/>
  <c r="G162" i="28" s="1"/>
  <c r="J157" i="28"/>
  <c r="F157" i="28" s="1"/>
  <c r="G157" i="28" s="1"/>
  <c r="J156" i="28"/>
  <c r="F156" i="28" s="1"/>
  <c r="G156" i="28" s="1"/>
  <c r="J155" i="28"/>
  <c r="F155" i="28" s="1"/>
  <c r="G155" i="28" s="1"/>
  <c r="J154" i="28"/>
  <c r="F154" i="28" s="1"/>
  <c r="G154" i="28" s="1"/>
  <c r="J149" i="28"/>
  <c r="J148" i="28"/>
  <c r="F148" i="28" s="1"/>
  <c r="G148" i="28" s="1"/>
  <c r="J147" i="28"/>
  <c r="J146" i="28"/>
  <c r="J145" i="28"/>
  <c r="J144" i="28"/>
  <c r="J143" i="28"/>
  <c r="J139" i="28"/>
  <c r="J138" i="28"/>
  <c r="J137" i="28"/>
  <c r="J136" i="28"/>
  <c r="J135" i="28"/>
  <c r="J134" i="28"/>
  <c r="J133" i="28"/>
  <c r="J132" i="28"/>
  <c r="J131" i="28"/>
  <c r="J130" i="28"/>
  <c r="J129" i="28"/>
  <c r="J128" i="28"/>
  <c r="J127" i="28"/>
  <c r="J126" i="28"/>
  <c r="J125" i="28"/>
  <c r="J124" i="28"/>
  <c r="J123" i="28"/>
  <c r="J122" i="28"/>
  <c r="J121" i="28"/>
  <c r="J117" i="28"/>
  <c r="J116" i="28"/>
  <c r="J115" i="28"/>
  <c r="J114" i="28"/>
  <c r="J113" i="28"/>
  <c r="J112" i="28"/>
  <c r="J111" i="28"/>
  <c r="J110" i="28"/>
  <c r="J106" i="28"/>
  <c r="J105" i="28"/>
  <c r="J104" i="28"/>
  <c r="J103" i="28"/>
  <c r="J102" i="28"/>
  <c r="J101" i="28"/>
  <c r="J100" i="28"/>
  <c r="J99" i="28"/>
  <c r="J98" i="28"/>
  <c r="J97" i="28"/>
  <c r="J96" i="28"/>
  <c r="J95" i="28"/>
  <c r="J94" i="28"/>
  <c r="J93" i="28"/>
  <c r="J92" i="28"/>
  <c r="J91" i="28"/>
  <c r="J90" i="28"/>
  <c r="J89" i="28"/>
  <c r="J88" i="28"/>
  <c r="J87" i="28"/>
  <c r="J83" i="28"/>
  <c r="J82" i="28"/>
  <c r="J81" i="28"/>
  <c r="J80" i="28"/>
  <c r="J79" i="28"/>
  <c r="J75" i="28"/>
  <c r="J74" i="28"/>
  <c r="J73" i="28"/>
  <c r="J72" i="28"/>
  <c r="J71" i="28"/>
  <c r="J70" i="28"/>
  <c r="J66" i="28"/>
  <c r="J65" i="28"/>
  <c r="J64" i="28"/>
  <c r="J63" i="28"/>
  <c r="J62" i="28"/>
  <c r="J61" i="28"/>
  <c r="J57" i="28"/>
  <c r="J56" i="28"/>
  <c r="J55" i="28"/>
  <c r="J54" i="28"/>
  <c r="J53" i="28"/>
  <c r="J52" i="28"/>
  <c r="J51" i="28"/>
  <c r="J47" i="28"/>
  <c r="J46" i="28"/>
  <c r="J45" i="28"/>
  <c r="J44" i="28"/>
  <c r="J40" i="28"/>
  <c r="J39" i="28"/>
  <c r="J35" i="28"/>
  <c r="J34" i="28"/>
  <c r="J33" i="28"/>
  <c r="J32" i="28"/>
  <c r="J31" i="28"/>
  <c r="J30" i="28"/>
  <c r="J29" i="28"/>
  <c r="J28" i="28"/>
  <c r="J27" i="28"/>
  <c r="J26" i="28"/>
  <c r="J25" i="28"/>
  <c r="J24" i="28"/>
  <c r="J20" i="28"/>
  <c r="J19" i="28"/>
  <c r="F167" i="28"/>
  <c r="G167" i="28" s="1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J17" i="15"/>
  <c r="J16" i="15"/>
  <c r="J15" i="15"/>
  <c r="J14" i="15"/>
  <c r="A3" i="15"/>
  <c r="G158" i="28" l="1"/>
  <c r="C18" i="15" s="1"/>
  <c r="G168" i="28"/>
  <c r="C19" i="15" s="1"/>
  <c r="F149" i="28"/>
  <c r="G149" i="28" s="1"/>
  <c r="F147" i="28"/>
  <c r="G147" i="28" s="1"/>
  <c r="F146" i="28"/>
  <c r="G146" i="28" s="1"/>
  <c r="F145" i="28"/>
  <c r="G145" i="28" s="1"/>
  <c r="F144" i="28"/>
  <c r="G144" i="28" s="1"/>
  <c r="F143" i="28"/>
  <c r="G143" i="28" s="1"/>
  <c r="F139" i="28"/>
  <c r="G139" i="28" s="1"/>
  <c r="F138" i="28"/>
  <c r="G138" i="28" s="1"/>
  <c r="F137" i="28"/>
  <c r="G137" i="28" s="1"/>
  <c r="F136" i="28"/>
  <c r="G136" i="28" s="1"/>
  <c r="F135" i="28"/>
  <c r="G135" i="28" s="1"/>
  <c r="F134" i="28"/>
  <c r="G134" i="28" s="1"/>
  <c r="F133" i="28"/>
  <c r="G133" i="28" s="1"/>
  <c r="F132" i="28"/>
  <c r="G132" i="28" s="1"/>
  <c r="F131" i="28"/>
  <c r="G131" i="28" s="1"/>
  <c r="F130" i="28"/>
  <c r="G130" i="28" s="1"/>
  <c r="F129" i="28"/>
  <c r="G129" i="28" s="1"/>
  <c r="F128" i="28"/>
  <c r="G128" i="28" s="1"/>
  <c r="F127" i="28"/>
  <c r="G127" i="28" s="1"/>
  <c r="F126" i="28"/>
  <c r="G126" i="28" s="1"/>
  <c r="F125" i="28"/>
  <c r="G125" i="28" s="1"/>
  <c r="F124" i="28"/>
  <c r="G124" i="28" s="1"/>
  <c r="F123" i="28"/>
  <c r="G123" i="28" s="1"/>
  <c r="F122" i="28"/>
  <c r="G122" i="28" s="1"/>
  <c r="F121" i="28"/>
  <c r="G121" i="28" s="1"/>
  <c r="F117" i="28"/>
  <c r="G117" i="28" s="1"/>
  <c r="F116" i="28"/>
  <c r="G116" i="28" s="1"/>
  <c r="F115" i="28"/>
  <c r="G115" i="28" s="1"/>
  <c r="F114" i="28"/>
  <c r="G114" i="28" s="1"/>
  <c r="F113" i="28"/>
  <c r="G113" i="28" s="1"/>
  <c r="F112" i="28"/>
  <c r="G112" i="28" s="1"/>
  <c r="F111" i="28"/>
  <c r="G111" i="28" s="1"/>
  <c r="F110" i="28"/>
  <c r="G110" i="28" s="1"/>
  <c r="F106" i="28"/>
  <c r="G106" i="28" s="1"/>
  <c r="F105" i="28"/>
  <c r="G105" i="28" s="1"/>
  <c r="F104" i="28"/>
  <c r="G104" i="28" s="1"/>
  <c r="F103" i="28"/>
  <c r="G103" i="28" s="1"/>
  <c r="F102" i="28"/>
  <c r="G102" i="28" s="1"/>
  <c r="F101" i="28"/>
  <c r="G101" i="28" s="1"/>
  <c r="F100" i="28"/>
  <c r="G100" i="28" s="1"/>
  <c r="F99" i="28"/>
  <c r="G99" i="28" s="1"/>
  <c r="F98" i="28"/>
  <c r="G98" i="28" s="1"/>
  <c r="F97" i="28"/>
  <c r="G97" i="28" s="1"/>
  <c r="F96" i="28"/>
  <c r="G96" i="28" s="1"/>
  <c r="F95" i="28"/>
  <c r="G95" i="28" s="1"/>
  <c r="F94" i="28"/>
  <c r="G94" i="28" s="1"/>
  <c r="F93" i="28"/>
  <c r="G93" i="28" s="1"/>
  <c r="F92" i="28"/>
  <c r="G92" i="28" s="1"/>
  <c r="F91" i="28"/>
  <c r="G91" i="28" s="1"/>
  <c r="F90" i="28"/>
  <c r="G90" i="28" s="1"/>
  <c r="F89" i="28"/>
  <c r="G89" i="28" s="1"/>
  <c r="F88" i="28"/>
  <c r="G88" i="28" s="1"/>
  <c r="F87" i="28"/>
  <c r="G87" i="28" s="1"/>
  <c r="G150" i="28" l="1"/>
  <c r="C17" i="15" s="1"/>
  <c r="G118" i="28"/>
  <c r="C15" i="15" s="1"/>
  <c r="G107" i="28" l="1"/>
  <c r="C14" i="15" s="1"/>
  <c r="G140" i="28"/>
  <c r="C16" i="15" s="1"/>
  <c r="F83" i="28"/>
  <c r="G83" i="28" s="1"/>
  <c r="F81" i="28"/>
  <c r="G81" i="28" s="1"/>
  <c r="F80" i="28"/>
  <c r="G80" i="28" s="1"/>
  <c r="F79" i="28"/>
  <c r="G79" i="28" s="1"/>
  <c r="F75" i="28"/>
  <c r="G75" i="28" s="1"/>
  <c r="F74" i="28"/>
  <c r="G74" i="28" s="1"/>
  <c r="F73" i="28"/>
  <c r="G73" i="28" s="1"/>
  <c r="F72" i="28"/>
  <c r="G72" i="28" s="1"/>
  <c r="F71" i="28"/>
  <c r="G71" i="28" s="1"/>
  <c r="F70" i="28"/>
  <c r="G70" i="28" s="1"/>
  <c r="F66" i="28"/>
  <c r="G66" i="28" s="1"/>
  <c r="F65" i="28"/>
  <c r="G65" i="28" s="1"/>
  <c r="F64" i="28"/>
  <c r="G64" i="28" s="1"/>
  <c r="F63" i="28"/>
  <c r="G63" i="28" s="1"/>
  <c r="F62" i="28"/>
  <c r="G62" i="28" s="1"/>
  <c r="F61" i="28"/>
  <c r="G61" i="28" s="1"/>
  <c r="F57" i="28"/>
  <c r="G57" i="28" s="1"/>
  <c r="F56" i="28"/>
  <c r="G56" i="28" s="1"/>
  <c r="F55" i="28"/>
  <c r="G55" i="28" s="1"/>
  <c r="F54" i="28"/>
  <c r="G54" i="28" s="1"/>
  <c r="F53" i="28"/>
  <c r="G53" i="28" s="1"/>
  <c r="F52" i="28"/>
  <c r="G52" i="28" s="1"/>
  <c r="F51" i="28"/>
  <c r="G51" i="28" s="1"/>
  <c r="F47" i="28"/>
  <c r="G47" i="28" s="1"/>
  <c r="F46" i="28"/>
  <c r="G46" i="28" s="1"/>
  <c r="F45" i="28"/>
  <c r="G45" i="28" s="1"/>
  <c r="F44" i="28"/>
  <c r="G44" i="28" s="1"/>
  <c r="F40" i="28"/>
  <c r="G40" i="28" s="1"/>
  <c r="F39" i="28"/>
  <c r="G39" i="28" s="1"/>
  <c r="F35" i="28"/>
  <c r="G35" i="28" s="1"/>
  <c r="F34" i="28"/>
  <c r="G34" i="28" s="1"/>
  <c r="F33" i="28"/>
  <c r="G33" i="28" s="1"/>
  <c r="F32" i="28"/>
  <c r="G32" i="28" s="1"/>
  <c r="F31" i="28"/>
  <c r="G31" i="28" s="1"/>
  <c r="F30" i="28"/>
  <c r="G30" i="28" s="1"/>
  <c r="F29" i="28"/>
  <c r="G29" i="28" s="1"/>
  <c r="F28" i="28"/>
  <c r="G28" i="28" s="1"/>
  <c r="F27" i="28"/>
  <c r="G27" i="28" s="1"/>
  <c r="F26" i="28"/>
  <c r="G26" i="28" s="1"/>
  <c r="F25" i="28"/>
  <c r="G25" i="28" s="1"/>
  <c r="F24" i="28"/>
  <c r="G24" i="28" s="1"/>
  <c r="F20" i="28"/>
  <c r="G20" i="28" s="1"/>
  <c r="F19" i="28"/>
  <c r="G19" i="28" s="1"/>
  <c r="G67" i="28" l="1"/>
  <c r="C11" i="15" s="1"/>
  <c r="F82" i="28"/>
  <c r="G82" i="28" s="1"/>
  <c r="G76" i="28"/>
  <c r="C12" i="15" s="1"/>
  <c r="G36" i="28"/>
  <c r="C7" i="15" s="1"/>
  <c r="G58" i="28"/>
  <c r="C10" i="15" s="1"/>
  <c r="G41" i="28"/>
  <c r="C8" i="15" s="1"/>
  <c r="G21" i="28"/>
  <c r="C6" i="15" s="1"/>
  <c r="G48" i="28"/>
  <c r="C9" i="15" s="1"/>
  <c r="G84" i="28" l="1"/>
  <c r="C13" i="15" s="1"/>
  <c r="G16" i="28"/>
  <c r="G171" i="28" l="1"/>
  <c r="C5" i="15"/>
  <c r="J12" i="15" l="1"/>
  <c r="J11" i="15" l="1"/>
  <c r="J9" i="15" l="1"/>
  <c r="J10" i="15"/>
  <c r="J8" i="15" l="1"/>
  <c r="J6" i="15" l="1"/>
  <c r="J7" i="15"/>
  <c r="J5" i="15"/>
  <c r="K7" i="1" l="1"/>
  <c r="K8" i="1"/>
  <c r="K9" i="1"/>
  <c r="K10" i="1"/>
  <c r="K11" i="1"/>
  <c r="K15" i="1"/>
  <c r="K16" i="1"/>
  <c r="K17" i="1"/>
  <c r="K18" i="1"/>
  <c r="K19" i="1"/>
  <c r="K20" i="1"/>
  <c r="K21" i="1"/>
  <c r="K25" i="1"/>
  <c r="K26" i="1"/>
  <c r="K27" i="1"/>
  <c r="K28" i="1"/>
  <c r="K32" i="1"/>
  <c r="K33" i="1"/>
  <c r="K34" i="1"/>
  <c r="K35" i="1"/>
  <c r="K36" i="1"/>
  <c r="K37" i="1"/>
  <c r="K38" i="1"/>
  <c r="K39" i="1"/>
  <c r="K40" i="1"/>
  <c r="K41" i="1"/>
  <c r="K42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6" i="1"/>
  <c r="K12" i="1" l="1"/>
  <c r="F5" i="2" s="1"/>
  <c r="G5" i="2" s="1"/>
  <c r="K43" i="1"/>
  <c r="K29" i="1"/>
  <c r="F7" i="2" s="1"/>
  <c r="G7" i="2" s="1"/>
  <c r="I7" i="2" s="1"/>
  <c r="K22" i="1"/>
  <c r="F6" i="2" s="1"/>
  <c r="G6" i="2" s="1"/>
  <c r="D29" i="2"/>
  <c r="J7" i="2" l="1"/>
  <c r="F29" i="2"/>
  <c r="J6" i="2"/>
  <c r="G29" i="2"/>
  <c r="J5" i="2"/>
  <c r="I7" i="1"/>
  <c r="I8" i="1"/>
  <c r="I9" i="1"/>
  <c r="I10" i="1"/>
  <c r="I11" i="1"/>
  <c r="I15" i="1"/>
  <c r="I16" i="1"/>
  <c r="I17" i="1"/>
  <c r="I18" i="1"/>
  <c r="I19" i="1"/>
  <c r="I20" i="1"/>
  <c r="I21" i="1"/>
  <c r="I25" i="1"/>
  <c r="I26" i="1"/>
  <c r="I27" i="1"/>
  <c r="I28" i="1"/>
  <c r="I32" i="1"/>
  <c r="I33" i="1"/>
  <c r="I34" i="1"/>
  <c r="I35" i="1"/>
  <c r="I36" i="1"/>
  <c r="I37" i="1"/>
  <c r="I38" i="1"/>
  <c r="I39" i="1"/>
  <c r="I40" i="1"/>
  <c r="I41" i="1"/>
  <c r="I42" i="1"/>
  <c r="I46" i="1"/>
  <c r="I47" i="1"/>
  <c r="I48" i="1"/>
  <c r="I49" i="1"/>
  <c r="I50" i="1"/>
  <c r="I51" i="1"/>
  <c r="I55" i="1"/>
  <c r="I56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9" i="1"/>
  <c r="I100" i="1"/>
  <c r="I101" i="1"/>
  <c r="I102" i="1"/>
  <c r="I103" i="1"/>
  <c r="I107" i="1"/>
  <c r="I108" i="1"/>
  <c r="I109" i="1"/>
  <c r="I110" i="1"/>
  <c r="I111" i="1"/>
  <c r="I115" i="1"/>
  <c r="I116" i="1"/>
  <c r="I117" i="1"/>
  <c r="I118" i="1"/>
  <c r="I119" i="1"/>
  <c r="I120" i="1"/>
  <c r="I124" i="1"/>
  <c r="I125" i="1"/>
  <c r="I126" i="1"/>
  <c r="I127" i="1"/>
  <c r="I128" i="1"/>
  <c r="I129" i="1"/>
  <c r="I130" i="1"/>
  <c r="I131" i="1"/>
  <c r="I135" i="1"/>
  <c r="I136" i="1"/>
  <c r="I137" i="1"/>
  <c r="I138" i="1"/>
  <c r="I139" i="1"/>
  <c r="I140" i="1"/>
  <c r="I141" i="1"/>
  <c r="I142" i="1"/>
  <c r="I143" i="1"/>
  <c r="I144" i="1"/>
  <c r="I145" i="1"/>
  <c r="I149" i="1"/>
  <c r="I150" i="1"/>
  <c r="I151" i="1"/>
  <c r="I152" i="1"/>
  <c r="I153" i="1"/>
  <c r="I157" i="1"/>
  <c r="I158" i="1"/>
  <c r="I159" i="1"/>
  <c r="I160" i="1"/>
  <c r="I161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81" i="1"/>
  <c r="I182" i="1" s="1"/>
  <c r="I185" i="1"/>
  <c r="I186" i="1"/>
  <c r="I187" i="1"/>
  <c r="I188" i="1"/>
  <c r="I189" i="1"/>
  <c r="I190" i="1"/>
  <c r="I191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52" i="1"/>
  <c r="I253" i="1"/>
  <c r="I254" i="1"/>
  <c r="I255" i="1"/>
  <c r="I256" i="1"/>
  <c r="I257" i="1"/>
  <c r="I258" i="1"/>
  <c r="I262" i="1"/>
  <c r="I263" i="1"/>
  <c r="I264" i="1"/>
  <c r="I265" i="1"/>
  <c r="I266" i="1"/>
  <c r="I267" i="1"/>
  <c r="I268" i="1"/>
  <c r="I269" i="1"/>
  <c r="I270" i="1"/>
  <c r="I271" i="1"/>
  <c r="I272" i="1"/>
  <c r="I276" i="1"/>
  <c r="I277" i="1"/>
  <c r="I278" i="1"/>
  <c r="I279" i="1"/>
  <c r="I280" i="1"/>
  <c r="I281" i="1"/>
  <c r="I282" i="1"/>
  <c r="I283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6" i="1"/>
  <c r="I57" i="1" l="1"/>
  <c r="I357" i="1"/>
  <c r="I284" i="1"/>
  <c r="I259" i="1"/>
  <c r="I192" i="1"/>
  <c r="I178" i="1"/>
  <c r="I154" i="1"/>
  <c r="I112" i="1"/>
  <c r="I96" i="1"/>
  <c r="I273" i="1"/>
  <c r="I249" i="1"/>
  <c r="I231" i="1"/>
  <c r="I162" i="1"/>
  <c r="I146" i="1"/>
  <c r="I132" i="1"/>
  <c r="I121" i="1"/>
  <c r="I104" i="1"/>
  <c r="I76" i="1"/>
  <c r="I52" i="1"/>
  <c r="I43" i="1"/>
  <c r="I29" i="1"/>
  <c r="J29" i="2"/>
  <c r="I29" i="2"/>
  <c r="H29" i="2"/>
  <c r="I22" i="1"/>
  <c r="I12" i="1"/>
  <c r="I360" i="1" l="1"/>
  <c r="I363" i="1" s="1"/>
  <c r="C24" i="15" l="1"/>
  <c r="D12" i="15" l="1"/>
  <c r="D15" i="15"/>
  <c r="D17" i="15"/>
  <c r="D14" i="15"/>
  <c r="D18" i="15"/>
  <c r="D16" i="15"/>
  <c r="D8" i="15"/>
  <c r="D19" i="15"/>
  <c r="D7" i="15"/>
  <c r="D9" i="15"/>
  <c r="D5" i="15"/>
  <c r="D6" i="15"/>
  <c r="D11" i="15"/>
  <c r="D10" i="15"/>
  <c r="D13" i="15"/>
  <c r="G21" i="15" l="1"/>
  <c r="G23" i="15" s="1"/>
  <c r="D24" i="15"/>
  <c r="F21" i="15"/>
  <c r="F23" i="15" s="1"/>
  <c r="E21" i="15"/>
  <c r="E22" i="15" s="1"/>
  <c r="H21" i="15"/>
  <c r="H23" i="15" s="1"/>
  <c r="E23" i="15" l="1"/>
  <c r="E24" i="15" s="1"/>
  <c r="F24" i="15" s="1"/>
  <c r="G24" i="15" s="1"/>
  <c r="H24" i="15" s="1"/>
  <c r="F22" i="15"/>
  <c r="G22" i="15" s="1"/>
  <c r="H22" i="15" s="1"/>
</calcChain>
</file>

<file path=xl/sharedStrings.xml><?xml version="1.0" encoding="utf-8"?>
<sst xmlns="http://schemas.openxmlformats.org/spreadsheetml/2006/main" count="1495" uniqueCount="923">
  <si>
    <t>ITEM</t>
  </si>
  <si>
    <t>ORÇADO CONTRATUAL</t>
  </si>
  <si>
    <t>UNID.</t>
  </si>
  <si>
    <t>QUANTID.</t>
  </si>
  <si>
    <t>CUSTO UNITÁRIO</t>
  </si>
  <si>
    <t>QUANTIDADES
ATUALIZADAS</t>
  </si>
  <si>
    <t>QUANTIDADE EXECUTADA</t>
  </si>
  <si>
    <t>PERÍODO</t>
  </si>
  <si>
    <t>ACUMULADO</t>
  </si>
  <si>
    <t>VALOR EXECUTADO
ACUMULADO</t>
  </si>
  <si>
    <t>SERVIÇOS PRELIMINARES</t>
  </si>
  <si>
    <t>01.01</t>
  </si>
  <si>
    <t>Barracão de obra</t>
  </si>
  <si>
    <t>01.02</t>
  </si>
  <si>
    <t>Placa da obra</t>
  </si>
  <si>
    <t>01.03</t>
  </si>
  <si>
    <t>Instalações provisorias de energia</t>
  </si>
  <si>
    <t>01.04</t>
  </si>
  <si>
    <t>Instalações provisorias de agua</t>
  </si>
  <si>
    <t>01.05</t>
  </si>
  <si>
    <t>Cerca provisoria com mourão madeira 5 fios arame h=2,00m</t>
  </si>
  <si>
    <t>01.06</t>
  </si>
  <si>
    <t xml:space="preserve">Locaçäo da obra com gabarito de madeira           </t>
  </si>
  <si>
    <t>SUBTOTAL</t>
  </si>
  <si>
    <t>MOVIMENTO DE TERRA</t>
  </si>
  <si>
    <t>02.01</t>
  </si>
  <si>
    <t xml:space="preserve">Limpeza mecanizada com raspagem superficial       </t>
  </si>
  <si>
    <t>02.02</t>
  </si>
  <si>
    <t>Carga mecanizada mat.limpeza em caminhäo basculante</t>
  </si>
  <si>
    <t>02.03</t>
  </si>
  <si>
    <t>Transporte material limpeza</t>
  </si>
  <si>
    <t>02.04</t>
  </si>
  <si>
    <t>Escavação e carga de material de jazida</t>
  </si>
  <si>
    <t>02.05</t>
  </si>
  <si>
    <t>Transporte de material de jazida</t>
  </si>
  <si>
    <t>02.06</t>
  </si>
  <si>
    <t>Espalhamento de aterro</t>
  </si>
  <si>
    <t>02.07</t>
  </si>
  <si>
    <t>Compactação mecanica a 95% PN</t>
  </si>
  <si>
    <t>FUNDAÇÕES</t>
  </si>
  <si>
    <t>03.01</t>
  </si>
  <si>
    <t>Estaca moldada 'in loco' diam. 25cm incl lançamento de concreto</t>
  </si>
  <si>
    <t>03.02</t>
  </si>
  <si>
    <t>Estaca moldada 'in loco' diam. 30cm incl lançamento de concreto</t>
  </si>
  <si>
    <t>03.03</t>
  </si>
  <si>
    <t>Preparo de concreto 20,0 Mpa com betoneira</t>
  </si>
  <si>
    <t>03.05</t>
  </si>
  <si>
    <t>Preparo de cabeça de estacas</t>
  </si>
  <si>
    <t>INFRAESTRUTURA</t>
  </si>
  <si>
    <t>04.01</t>
  </si>
  <si>
    <t>Escavação manual de valas ate 1,50m</t>
  </si>
  <si>
    <t>04.02</t>
  </si>
  <si>
    <t>Regularização e compactação fundo valas</t>
  </si>
  <si>
    <t>04.03</t>
  </si>
  <si>
    <t>Reaterro compactado com maço</t>
  </si>
  <si>
    <t>04.04</t>
  </si>
  <si>
    <t xml:space="preserve">Forma tabua 3a. p/fundaçäo, util. 2 vezes    </t>
  </si>
  <si>
    <t>04.05</t>
  </si>
  <si>
    <t>Aço CA50</t>
  </si>
  <si>
    <t>04.06</t>
  </si>
  <si>
    <t>Aço CA60</t>
  </si>
  <si>
    <t>04.07</t>
  </si>
  <si>
    <t>Preparo de concreto magro 210kg/m3</t>
  </si>
  <si>
    <t>04.08</t>
  </si>
  <si>
    <t>Preparo de concreto 25Mpa</t>
  </si>
  <si>
    <t>04.09</t>
  </si>
  <si>
    <t>Lançamento de concreto para lastro e fundação</t>
  </si>
  <si>
    <t>04.10</t>
  </si>
  <si>
    <t>Imper com argamassa rigida e impermeabilizante</t>
  </si>
  <si>
    <t>04.11</t>
  </si>
  <si>
    <t>Impermeabilização com tinta betuminosa 2 demãos</t>
  </si>
  <si>
    <t>ESTRUTURA</t>
  </si>
  <si>
    <t>05.01</t>
  </si>
  <si>
    <t xml:space="preserve">Forma tabua 3a. p/estrutura, util. 2 vezes    </t>
  </si>
  <si>
    <t>05.02</t>
  </si>
  <si>
    <t>05.03</t>
  </si>
  <si>
    <t>05.04</t>
  </si>
  <si>
    <t>05.05</t>
  </si>
  <si>
    <t>Lançamento de concreto para estrutura</t>
  </si>
  <si>
    <t>05.06</t>
  </si>
  <si>
    <t>Laje pre-moldada treliçada H12 inclusive capeamento concreto</t>
  </si>
  <si>
    <t>ALVENARIA</t>
  </si>
  <si>
    <t>06.01</t>
  </si>
  <si>
    <t>Alvenaria tijolo furados 1/2vez arg 1:2:8</t>
  </si>
  <si>
    <t>06.02</t>
  </si>
  <si>
    <t>Furação eucalipto e fixação arranque 1/4" 50cm</t>
  </si>
  <si>
    <t>COBERTURA</t>
  </si>
  <si>
    <t>07.01</t>
  </si>
  <si>
    <t>Eucalipto tratado 37/40cm</t>
  </si>
  <si>
    <t>07.02</t>
  </si>
  <si>
    <t>Eucalipto tratado 27/30cm</t>
  </si>
  <si>
    <t>07.03</t>
  </si>
  <si>
    <t>Eucalipto tratado 24/27cm</t>
  </si>
  <si>
    <t>07.04</t>
  </si>
  <si>
    <t>Eucalipto tratado 11/13cm</t>
  </si>
  <si>
    <t>07.05</t>
  </si>
  <si>
    <t>Placas, parafusos, porcas e arruelas</t>
  </si>
  <si>
    <t>07.06</t>
  </si>
  <si>
    <t>Ripamento não aparelhado para telha ceramica</t>
  </si>
  <si>
    <t>07.07</t>
  </si>
  <si>
    <t>Tabua aparelhada para arremate beiral 20cm</t>
  </si>
  <si>
    <t>07.08</t>
  </si>
  <si>
    <t>Telha ceramica tipo romana</t>
  </si>
  <si>
    <t>07.09</t>
  </si>
  <si>
    <t>Cumeeira ceramica com emboçamento</t>
  </si>
  <si>
    <t>07.10</t>
  </si>
  <si>
    <t>Rufo chapa galvanizada 26, d=35cm</t>
  </si>
  <si>
    <t>07.11</t>
  </si>
  <si>
    <t>Rufo/chapim  chapa galvanizada 26, d=35cm</t>
  </si>
  <si>
    <t>07.12</t>
  </si>
  <si>
    <t>Rufo chapa galvanizada 26 contorno pilar eucalipto</t>
  </si>
  <si>
    <t>07.13</t>
  </si>
  <si>
    <t>Calha  chapa galvanizada 26, d=45cm</t>
  </si>
  <si>
    <t>07.14</t>
  </si>
  <si>
    <t>Madeiramento não aparelhado para telha ondulada</t>
  </si>
  <si>
    <t>07.15</t>
  </si>
  <si>
    <t>Telha ondulada fibrocimento 6mm</t>
  </si>
  <si>
    <t>07.16</t>
  </si>
  <si>
    <t>Marquise em estrutura metalica inclusive fechamento com chapa galvanizada, telha aço galvanizada trapezoidal 0,5mm, rufo e calha exclusive forro</t>
  </si>
  <si>
    <t>ESQUADRIAS</t>
  </si>
  <si>
    <t>08.01</t>
  </si>
  <si>
    <t>Porta lisa madeira para verniz 80x210cm inclusive batente, guarnição e dobradiças</t>
  </si>
  <si>
    <t>08.02</t>
  </si>
  <si>
    <t>Porta lisa madeira para verniz 60x210cm inclusive batente, guarnição e dobradiças</t>
  </si>
  <si>
    <t>08.03</t>
  </si>
  <si>
    <t>Fechadura cilindro padrão medio</t>
  </si>
  <si>
    <t>08.04</t>
  </si>
  <si>
    <t>Fechadura tranqueta padrão medio</t>
  </si>
  <si>
    <t>08.05</t>
  </si>
  <si>
    <t>Porta ferro abrir  sem ferragens</t>
  </si>
  <si>
    <t>08.06</t>
  </si>
  <si>
    <t>Fechadura cilindro para porta de ferro padrão medio</t>
  </si>
  <si>
    <t>08.07</t>
  </si>
  <si>
    <t>Porta aluminio abrir corrugada sem ferragens</t>
  </si>
  <si>
    <t>08.08</t>
  </si>
  <si>
    <t>Tarjeta tipo livre/ocupada</t>
  </si>
  <si>
    <t>08.09</t>
  </si>
  <si>
    <t>Porta correr 370x250cm vidro temperado incolor 10mm, guarnição aluminio natural e ferragens cromadas</t>
  </si>
  <si>
    <t>08.10</t>
  </si>
  <si>
    <t>Porta correr 200x250cm vidro temperado incolor 10mm, guarnição aluminio natural e ferragens cromadas</t>
  </si>
  <si>
    <t>08.11</t>
  </si>
  <si>
    <t>Janela correr 200x80cm vidro temperado incolor 8mm com guarnições de aluminio natural</t>
  </si>
  <si>
    <t>08.12</t>
  </si>
  <si>
    <t>Janela correr 120x80cm vidro temperado incolor 8mm com guarnições de aluminio natural</t>
  </si>
  <si>
    <t>08.13</t>
  </si>
  <si>
    <t>Janela maximo ar 80x60cm vidro temperado incolor 8mm com guarnições de aluminio natural</t>
  </si>
  <si>
    <t>08.14</t>
  </si>
  <si>
    <t>Janela correr 200x140cm vidro temperado incolor 8mm com guarnições de aluminio natural</t>
  </si>
  <si>
    <t>08.15</t>
  </si>
  <si>
    <t>Janela correr 150x80cm vidro temperado incolor 8mm com guarnições de aluminio natural</t>
  </si>
  <si>
    <t>08.16</t>
  </si>
  <si>
    <t>Painel fixo vidro temperado incolor 10mm com guarnições de alumino natural (terreo)</t>
  </si>
  <si>
    <t>08.17</t>
  </si>
  <si>
    <t>Painel fixo vidro temperado incolor 8mm com guarnições de alumino natural (oitão)</t>
  </si>
  <si>
    <t>09.01</t>
  </si>
  <si>
    <t>Chapisco em paredes 1:3 0,5mm</t>
  </si>
  <si>
    <t>09.02</t>
  </si>
  <si>
    <t>Reboco paulista em paredes 1:2:8 20mm</t>
  </si>
  <si>
    <t>09.03</t>
  </si>
  <si>
    <t>Emboço em paredes 1:2:8  2,0 cm</t>
  </si>
  <si>
    <t>09.04</t>
  </si>
  <si>
    <t>Azulejo 1a argamassa cola rejunte cimento branco</t>
  </si>
  <si>
    <t>09.05</t>
  </si>
  <si>
    <t>Pastilha ceramica esmaltada rejunte cimento branco</t>
  </si>
  <si>
    <t>REVESTIMENTO DE PAREDES EXTERNAS</t>
  </si>
  <si>
    <t>10.01</t>
  </si>
  <si>
    <t>10.02</t>
  </si>
  <si>
    <t>10.03</t>
  </si>
  <si>
    <t>10.04</t>
  </si>
  <si>
    <t>10.05</t>
  </si>
  <si>
    <t>Peitoril granito cinza andorinha 15cm argamassa 1:4</t>
  </si>
  <si>
    <t>REVESTIMENTO DE TETOS</t>
  </si>
  <si>
    <t>11.01</t>
  </si>
  <si>
    <t>Chapisco em tetos 1:3 0,5mm</t>
  </si>
  <si>
    <t>11.02</t>
  </si>
  <si>
    <t>Reboco paulista em tetos 1:2:8 20mm</t>
  </si>
  <si>
    <t>11.03</t>
  </si>
  <si>
    <t>Lona preta 150 micras entre forro e ripamento</t>
  </si>
  <si>
    <t>11.04</t>
  </si>
  <si>
    <t>Forro madeira cedrinho 10x1cm incl tarugamento</t>
  </si>
  <si>
    <t>11.05</t>
  </si>
  <si>
    <t>Estrutura metalica para forro PVC</t>
  </si>
  <si>
    <t>11.06</t>
  </si>
  <si>
    <t xml:space="preserve">Forro regua PVC 10cm </t>
  </si>
  <si>
    <t>PISOS INTERNO</t>
  </si>
  <si>
    <t>12.01</t>
  </si>
  <si>
    <t>Regularização e compactação de solo</t>
  </si>
  <si>
    <t>12.02</t>
  </si>
  <si>
    <t>Contrapiso concreto magro 5cm</t>
  </si>
  <si>
    <t>12.03</t>
  </si>
  <si>
    <t>Regularização piso arg cim areia 1:3 3cm</t>
  </si>
  <si>
    <t>12.04</t>
  </si>
  <si>
    <t>Piso ceramico 1a. PEI5 40x40cm argamassa cola</t>
  </si>
  <si>
    <t>12.05</t>
  </si>
  <si>
    <t>Piso ceramico 1a. PEI4 30x30cm argamassa cola</t>
  </si>
  <si>
    <t>12.06</t>
  </si>
  <si>
    <t>Piso ceramico 1a. PEI5 40x40cm anti-derrapante argamassa cola</t>
  </si>
  <si>
    <t>12.07</t>
  </si>
  <si>
    <t>Rodape ceramico 40x9cm argamassa cola</t>
  </si>
  <si>
    <t>12.08</t>
  </si>
  <si>
    <t>Soleira granito cinza andorinha 15cm</t>
  </si>
  <si>
    <t>PINTURAS</t>
  </si>
  <si>
    <t>13.01</t>
  </si>
  <si>
    <t xml:space="preserve">Liquido selador acrilico em paredes interna, 1 demäo      </t>
  </si>
  <si>
    <t>13.02</t>
  </si>
  <si>
    <t>Emassamento em paredes com massaPVA, 2 demãos</t>
  </si>
  <si>
    <t>13.03</t>
  </si>
  <si>
    <t>Latex acrilico  paredes interna, 2 demãos</t>
  </si>
  <si>
    <t>13.04</t>
  </si>
  <si>
    <t>Emassamento em tetos com massaPVA, 2 demãos</t>
  </si>
  <si>
    <t>13.05</t>
  </si>
  <si>
    <t xml:space="preserve">Liquido selador acrilico em tetos, 1 demäo      </t>
  </si>
  <si>
    <t>13.06</t>
  </si>
  <si>
    <t>Latex acrilico  em tetos, 2 demãos</t>
  </si>
  <si>
    <t>13.07</t>
  </si>
  <si>
    <t>Selador para textura acrilica externa</t>
  </si>
  <si>
    <t>13.08</t>
  </si>
  <si>
    <t>Tinta texturizada acrilica com rolo parades externa</t>
  </si>
  <si>
    <t>13.09</t>
  </si>
  <si>
    <t>Verniz poliuretano em esquadrias madeira, 3 demãos</t>
  </si>
  <si>
    <t>13.10</t>
  </si>
  <si>
    <t>Verniz poliuretano em forro madeira, 2 demãos</t>
  </si>
  <si>
    <t>13.11</t>
  </si>
  <si>
    <t xml:space="preserve">Esmalte esq.de ferro,c/zarcäo, 2 demäos </t>
  </si>
  <si>
    <t>FECHAMENTO</t>
  </si>
  <si>
    <t>14.01</t>
  </si>
  <si>
    <t xml:space="preserve">Escavação manual a trado </t>
  </si>
  <si>
    <t>14.02</t>
  </si>
  <si>
    <t>14.03</t>
  </si>
  <si>
    <t>Pilar eucalipto tratado 11/13cm</t>
  </si>
  <si>
    <t>14.04</t>
  </si>
  <si>
    <t>Gradil e portões tela/metalon conf det projeto h=2,00m</t>
  </si>
  <si>
    <t>14.05</t>
  </si>
  <si>
    <t xml:space="preserve">Esmalte brilhante esq.de ferro,s/zarcäo, 2 demäos </t>
  </si>
  <si>
    <t>PASSEIO PUBLICO</t>
  </si>
  <si>
    <t>15.01</t>
  </si>
  <si>
    <t>15.02</t>
  </si>
  <si>
    <t>Piso intertravado concreto 5cm natural base areia</t>
  </si>
  <si>
    <t>15.03</t>
  </si>
  <si>
    <t>Piso tatil direcional e de alerta 40x40x2,5cm</t>
  </si>
  <si>
    <t>15.04</t>
  </si>
  <si>
    <t>Piso rampa em concreto desempenado 7cm</t>
  </si>
  <si>
    <t>15.05</t>
  </si>
  <si>
    <t>Guia de concreto 15 Mpa moldado 'in loco' 0,025 m3 sob gradil</t>
  </si>
  <si>
    <t>ESTACIONAMENTO, ACESSOS E PATIO ONIBUS</t>
  </si>
  <si>
    <t>16.01</t>
  </si>
  <si>
    <t>Preparo do sub-leito, escavação, carga e transporte</t>
  </si>
  <si>
    <t>16.02</t>
  </si>
  <si>
    <t>Regularização e compactação subleito 100% PN</t>
  </si>
  <si>
    <t>16.03</t>
  </si>
  <si>
    <t>Transporte bica corrida</t>
  </si>
  <si>
    <t>16.04</t>
  </si>
  <si>
    <t>Base estabilizada granulometricamente sem mistura (bica</t>
  </si>
  <si>
    <t>corrida) - fornecimento e execução</t>
  </si>
  <si>
    <t>16.05</t>
  </si>
  <si>
    <t>Imprimação de base, execução e fornecimento de asfalto</t>
  </si>
  <si>
    <t>diluido CM-30</t>
  </si>
  <si>
    <t>16.06</t>
  </si>
  <si>
    <t>CBUQ - transporte</t>
  </si>
  <si>
    <t>16.07</t>
  </si>
  <si>
    <t>CBUQ - fabricação e aplicação exclusive transporte</t>
  </si>
  <si>
    <t>16.08</t>
  </si>
  <si>
    <t>Meio fio concreto com sarjeta 15MPa 625cm3</t>
  </si>
  <si>
    <t>16.09</t>
  </si>
  <si>
    <t>Calçada interna concreto desempenado 7cm</t>
  </si>
  <si>
    <t>16.10</t>
  </si>
  <si>
    <t>Demarcaçäo vagas com tinta resina acrilica 10cm</t>
  </si>
  <si>
    <t>16.12</t>
  </si>
  <si>
    <t>Demarcação de vaga com simbolo universal para portadores de deficiencia</t>
  </si>
  <si>
    <t>PAISAGISMO</t>
  </si>
  <si>
    <t>17.01</t>
  </si>
  <si>
    <t>Grama esmeralda</t>
  </si>
  <si>
    <t>DIVERSOS</t>
  </si>
  <si>
    <t>18.01</t>
  </si>
  <si>
    <t xml:space="preserve">Divisória/septo granito cinza 2cm polido nas faces aparentes </t>
  </si>
  <si>
    <t>18.02</t>
  </si>
  <si>
    <t>Bancada granito cinza 50cm testeira 10cm e frontão 10cm (sanitarios)</t>
  </si>
  <si>
    <t>18.03</t>
  </si>
  <si>
    <t>Bancada granito cinza 60cm testeira 10cm e frontão 3cm (cozinha)</t>
  </si>
  <si>
    <t>18.04</t>
  </si>
  <si>
    <t>Balcão granito cinza 50cm testeira 10cm</t>
  </si>
  <si>
    <t>18.05</t>
  </si>
  <si>
    <t>Balcão granito cinza 30cm bordas dupla</t>
  </si>
  <si>
    <t>18.06</t>
  </si>
  <si>
    <t>Placa inauguração obra aluminio 60x60cm</t>
  </si>
  <si>
    <t>Limpeza final da obra</t>
  </si>
  <si>
    <t>INSTALAÇÕES HIDRAULICAS</t>
  </si>
  <si>
    <t>19.01</t>
  </si>
  <si>
    <t>Tubo PVC soldavel inclusive conexões 25mm</t>
  </si>
  <si>
    <t>19.02</t>
  </si>
  <si>
    <t>Tubo PVC soldavel inclusive conexões 32mm</t>
  </si>
  <si>
    <t>19.03</t>
  </si>
  <si>
    <t>Tubo PVC soldavel inclusive conexões 50mm</t>
  </si>
  <si>
    <t>19.04</t>
  </si>
  <si>
    <t>Tubo PVC soldavel inclusive conexões 60mm</t>
  </si>
  <si>
    <t>19.05</t>
  </si>
  <si>
    <t>Tubo PVC soldavel inclusive conexões 75mm</t>
  </si>
  <si>
    <t>19.06</t>
  </si>
  <si>
    <t>Joelho PVC soldavel 90o 25x3/4 bucha latão</t>
  </si>
  <si>
    <t>19.07</t>
  </si>
  <si>
    <t>Joelho PVC soldavel 90o 25x1/2 bucha latão</t>
  </si>
  <si>
    <t>19.08</t>
  </si>
  <si>
    <t>Te PVC soldavel 25x3/4 bucha latão</t>
  </si>
  <si>
    <t>19.09</t>
  </si>
  <si>
    <t>Te PVC soldavel 25x1/2 bucha latão</t>
  </si>
  <si>
    <t>19.10</t>
  </si>
  <si>
    <t>Reservatorio fibra de vidro 2000 litros</t>
  </si>
  <si>
    <t>19.11</t>
  </si>
  <si>
    <t>Torneira boia metal 3/4</t>
  </si>
  <si>
    <t>19.12</t>
  </si>
  <si>
    <t>Registro de gaveta bruto 1</t>
  </si>
  <si>
    <t>19.13</t>
  </si>
  <si>
    <t>Registro de gaveta bruto 3</t>
  </si>
  <si>
    <t>19.14</t>
  </si>
  <si>
    <t>Registro de gaveta cromado simples 1</t>
  </si>
  <si>
    <t>19.15</t>
  </si>
  <si>
    <t>Registro de gaveta cromado simples 3/4</t>
  </si>
  <si>
    <t>18.16</t>
  </si>
  <si>
    <t>Registro de pressão cromado simples 3/4</t>
  </si>
  <si>
    <t>19.17</t>
  </si>
  <si>
    <t>Valvula de descarga 11/2 com registro metal cromado</t>
  </si>
  <si>
    <t>19.18</t>
  </si>
  <si>
    <t>Vaso sanitario padrão popular com fixações</t>
  </si>
  <si>
    <t>19.19</t>
  </si>
  <si>
    <t>Tubo de descarga e tubo ligação branco para vaso</t>
  </si>
  <si>
    <t>19.20</t>
  </si>
  <si>
    <t>Assento para vaso sanitario padrão popular</t>
  </si>
  <si>
    <t>19.21</t>
  </si>
  <si>
    <t>Cuba embutir oval louça branca</t>
  </si>
  <si>
    <t>19.22</t>
  </si>
  <si>
    <t>Lavatorio louça pequena sem coluna padrão medio</t>
  </si>
  <si>
    <t>19.23</t>
  </si>
  <si>
    <t>Engate flexivel plastico 1/2"x30cm</t>
  </si>
  <si>
    <t>19.24</t>
  </si>
  <si>
    <t>Valvula em plastico 1" para lavatorio</t>
  </si>
  <si>
    <t>19.25</t>
  </si>
  <si>
    <t>Sifão flexivel PVC</t>
  </si>
  <si>
    <t>19.26</t>
  </si>
  <si>
    <t>Torneira cromada para lavatorio padrão popular</t>
  </si>
  <si>
    <t>19.27</t>
  </si>
  <si>
    <t>Cuba aço inox media incl valvula americana e sifão cromados</t>
  </si>
  <si>
    <t>19.28</t>
  </si>
  <si>
    <t>Torneira cromada parede longa padrão medio</t>
  </si>
  <si>
    <t>19.29</t>
  </si>
  <si>
    <t>Tanque marmore sintetico simples com valvula e sifão branco e torneira cromada padrãopopular</t>
  </si>
  <si>
    <t>19.30</t>
  </si>
  <si>
    <t>Mictorio louça com sifão integrado incl registro cromado</t>
  </si>
  <si>
    <t>19.31</t>
  </si>
  <si>
    <t>Torneira cromada popular para jardim</t>
  </si>
  <si>
    <t>19.32</t>
  </si>
  <si>
    <t>Caixa para hidrometro</t>
  </si>
  <si>
    <t>19.33</t>
  </si>
  <si>
    <t>Chuveiro plastico branco</t>
  </si>
  <si>
    <t>19.34</t>
  </si>
  <si>
    <t>Papeleira de louça branca</t>
  </si>
  <si>
    <t>19.35</t>
  </si>
  <si>
    <t>Saboneteira de louça branca 7,5x15cm</t>
  </si>
  <si>
    <t>19.36</t>
  </si>
  <si>
    <t>Barra apoio aço inox polido 11/2"x80cm</t>
  </si>
  <si>
    <t>INSTALAÇÕES ESGOTO</t>
  </si>
  <si>
    <t>20.01</t>
  </si>
  <si>
    <t>Tubo PVC esgoto incl conexões 40mm</t>
  </si>
  <si>
    <t>20.02</t>
  </si>
  <si>
    <t>Tubo PVC esgoto incl conexões 50mm</t>
  </si>
  <si>
    <t>20.03</t>
  </si>
  <si>
    <t>Tubo PVC esgoto incl conexões 75mm</t>
  </si>
  <si>
    <t>20.04</t>
  </si>
  <si>
    <t>Tubo PVC esgoto incl conexões 100mm</t>
  </si>
  <si>
    <t>20.05</t>
  </si>
  <si>
    <t>Tubo PVC esgoto 150mm</t>
  </si>
  <si>
    <t>20.06</t>
  </si>
  <si>
    <t>Caixa sifonada pvc 100x50mm branca</t>
  </si>
  <si>
    <t>20.07</t>
  </si>
  <si>
    <t>Caixa sifonada pvc 150x50mm branca</t>
  </si>
  <si>
    <t>20.08</t>
  </si>
  <si>
    <t>Caixa sifonada pvc 150x75mm branca</t>
  </si>
  <si>
    <t>20.09</t>
  </si>
  <si>
    <t>Caixa sifonada pvc 150x50mm com tampa cega branca</t>
  </si>
  <si>
    <t>20.10</t>
  </si>
  <si>
    <t>Caixa de inspeção alvenaria 80x80x80cm</t>
  </si>
  <si>
    <t>20.11</t>
  </si>
  <si>
    <t>Caixa de gordura alvenaria 80x80x80cm</t>
  </si>
  <si>
    <t>20.12</t>
  </si>
  <si>
    <t>Fossa septica 150x300cm, paredes com anel concreto, fundo e tampa concreto armado com tampão ferro fundido 60x60cm</t>
  </si>
  <si>
    <t>20.13</t>
  </si>
  <si>
    <t>Sumidouro 100x400cm, paredes com anel de concreto perfurado, fundo de brita e tampa de concreto com tampão ferro fundido 60x60cm</t>
  </si>
  <si>
    <t>20.14</t>
  </si>
  <si>
    <t>20.15</t>
  </si>
  <si>
    <t>INSTALAÇÕES AGUAS PLUVIAIS</t>
  </si>
  <si>
    <t>21.01</t>
  </si>
  <si>
    <t>21.02</t>
  </si>
  <si>
    <t>21.03</t>
  </si>
  <si>
    <t>Tubo PVC esgoto 200mm</t>
  </si>
  <si>
    <t>21.04</t>
  </si>
  <si>
    <t>Caixa de areia com grelha ferro fundido  80x80cm</t>
  </si>
  <si>
    <t>21.05</t>
  </si>
  <si>
    <t>Canaleta 100x20x20cm com grelha ferro fundido</t>
  </si>
  <si>
    <t>21.06</t>
  </si>
  <si>
    <t>21.07</t>
  </si>
  <si>
    <t>Reaterro apiloado</t>
  </si>
  <si>
    <t>CAIXA DE RETENÇÃO AGUAS PLUVIAIS 500X250X200CM (2 un)</t>
  </si>
  <si>
    <t>22.01</t>
  </si>
  <si>
    <t>22.02</t>
  </si>
  <si>
    <t>22.03</t>
  </si>
  <si>
    <t>22.04</t>
  </si>
  <si>
    <t>22.05</t>
  </si>
  <si>
    <t>22.06</t>
  </si>
  <si>
    <t>22.07</t>
  </si>
  <si>
    <t>22.08</t>
  </si>
  <si>
    <t>22.09</t>
  </si>
  <si>
    <t>22.10</t>
  </si>
  <si>
    <t>22.11</t>
  </si>
  <si>
    <t>PREVENÇÃO E COMBATE A INCENDIO</t>
  </si>
  <si>
    <t>23.01</t>
  </si>
  <si>
    <t xml:space="preserve">Extintor Agua Pressurizado 10 lt                  </t>
  </si>
  <si>
    <t>23.02</t>
  </si>
  <si>
    <t xml:space="preserve">Extintor Po Quimico Seco 4 kg                     </t>
  </si>
  <si>
    <t>23.03</t>
  </si>
  <si>
    <t xml:space="preserve">Extintor sobre rodas Po Quimico Seco 20 kg                     </t>
  </si>
  <si>
    <t>23.04</t>
  </si>
  <si>
    <t>Placa indicativa de Extintor plastico rigido 10x20cm</t>
  </si>
  <si>
    <t>23.05</t>
  </si>
  <si>
    <t>Placa indicativa de SAIDA plastico rigido 10x20cm</t>
  </si>
  <si>
    <t>23.06</t>
  </si>
  <si>
    <t>Demarção piso com tinta esmalte 100x100cm</t>
  </si>
  <si>
    <t>23.07</t>
  </si>
  <si>
    <t>Bloco autonomo iluminação emergencia aclaramento  9W 600 lumen</t>
  </si>
  <si>
    <t>23.08</t>
  </si>
  <si>
    <t>Bloco autonomo iluminação emergencia balizamento  9W 600 lumen</t>
  </si>
  <si>
    <t>INSTALAÇÕES ELETRICAS</t>
  </si>
  <si>
    <t>24.01</t>
  </si>
  <si>
    <t>Eletroduto PVC 3/4</t>
  </si>
  <si>
    <t>24.02</t>
  </si>
  <si>
    <t>Eletroduto PVC 1</t>
  </si>
  <si>
    <t>24.03</t>
  </si>
  <si>
    <t>Eletroduto PVC 2</t>
  </si>
  <si>
    <t>24.04</t>
  </si>
  <si>
    <t>Eletroduto PVC 3</t>
  </si>
  <si>
    <t>24.05</t>
  </si>
  <si>
    <t>Caixa ferro esmaltada 4x2</t>
  </si>
  <si>
    <t>24.06</t>
  </si>
  <si>
    <t xml:space="preserve">Caixa ferro esmaltada 4x4 </t>
  </si>
  <si>
    <t>24.07</t>
  </si>
  <si>
    <t>Caixa ferro esmaltada 4x4 fm</t>
  </si>
  <si>
    <t>24.08</t>
  </si>
  <si>
    <t>Quadro distribuição 18 disjuntores</t>
  </si>
  <si>
    <t>24.09</t>
  </si>
  <si>
    <t>Quadro distribuição 36 disjuntores</t>
  </si>
  <si>
    <t>24.10</t>
  </si>
  <si>
    <t>Disjuntor monopolar 10A a 30A</t>
  </si>
  <si>
    <t>24.11</t>
  </si>
  <si>
    <t>Disjuntor bipolar 10A a 50A</t>
  </si>
  <si>
    <t>24.12</t>
  </si>
  <si>
    <t>Disjuntor tripolar 60A a 100A</t>
  </si>
  <si>
    <t>24.13</t>
  </si>
  <si>
    <t>Disjuntor tripolar 125A a 150A</t>
  </si>
  <si>
    <t>24.14</t>
  </si>
  <si>
    <t>Dispositivo DR bipolar 25A 30mA</t>
  </si>
  <si>
    <t>24.15</t>
  </si>
  <si>
    <t>Dispositivo DR tetrapolar 80A 30mA</t>
  </si>
  <si>
    <t>24.16</t>
  </si>
  <si>
    <t>Cabo cobre 750V 2,5mm2</t>
  </si>
  <si>
    <t>24.17</t>
  </si>
  <si>
    <t>Cabo cobre 750V 4,0mm2</t>
  </si>
  <si>
    <t>24.18</t>
  </si>
  <si>
    <t>Cabo cobre 750V 6,0mm2</t>
  </si>
  <si>
    <t>24.19</t>
  </si>
  <si>
    <t>Cabo cobre 750V 16,0mm2</t>
  </si>
  <si>
    <t>24.20</t>
  </si>
  <si>
    <t>Cabo cobre 750V 25,0mm2</t>
  </si>
  <si>
    <t>24.21</t>
  </si>
  <si>
    <t>Cabo cobre 750V 35,0mm2</t>
  </si>
  <si>
    <t>24.22</t>
  </si>
  <si>
    <t>Cabo cobre 1000V 35,0mm2</t>
  </si>
  <si>
    <t>24.23</t>
  </si>
  <si>
    <t>Cabo cobre 1000V 70,0mm2</t>
  </si>
  <si>
    <t>24.24</t>
  </si>
  <si>
    <t xml:space="preserve">Interruptor 1 tecla simples </t>
  </si>
  <si>
    <t>24.25</t>
  </si>
  <si>
    <t>Interruptor 2 teclas simples</t>
  </si>
  <si>
    <t>24.26</t>
  </si>
  <si>
    <t>Interruptor 3 teclas simples</t>
  </si>
  <si>
    <t>24.27</t>
  </si>
  <si>
    <t>Interruptor 4 teclas simples 4x4</t>
  </si>
  <si>
    <t>24.28</t>
  </si>
  <si>
    <t>Interruptor 5 teclas simples 4x4</t>
  </si>
  <si>
    <t>24.29</t>
  </si>
  <si>
    <t xml:space="preserve">Tomada 2P+T universal </t>
  </si>
  <si>
    <t>24.30</t>
  </si>
  <si>
    <t xml:space="preserve">2 Tomadas 2P+T placa 4x4 </t>
  </si>
  <si>
    <t>24.31</t>
  </si>
  <si>
    <t>Tomada 3P</t>
  </si>
  <si>
    <t>24.32</t>
  </si>
  <si>
    <t xml:space="preserve">Tomada aquatic 2P+T 10A </t>
  </si>
  <si>
    <t>24.33</t>
  </si>
  <si>
    <t>Tubo ferro galvanizado 4"</t>
  </si>
  <si>
    <t>24.34</t>
  </si>
  <si>
    <t>Armação secundaria com 1 isolador</t>
  </si>
  <si>
    <t>24.35</t>
  </si>
  <si>
    <t>Armação secundaria com 4 isoladores</t>
  </si>
  <si>
    <t>24.36</t>
  </si>
  <si>
    <t>Caixa passagem embutir 10x10cm</t>
  </si>
  <si>
    <t>24.37</t>
  </si>
  <si>
    <t>Caixa medidor polifasico</t>
  </si>
  <si>
    <t>24.38</t>
  </si>
  <si>
    <t>Cabo cobre nu 35mm2</t>
  </si>
  <si>
    <t>24.39</t>
  </si>
  <si>
    <t>Cabo cobre nu 50mm2</t>
  </si>
  <si>
    <t>24.40</t>
  </si>
  <si>
    <t>Barra aluminio 3/4x3/16 inclusive fixações</t>
  </si>
  <si>
    <t>24.41</t>
  </si>
  <si>
    <t>Captor franklin, mastro 11/2x3m, fixações e isoladores</t>
  </si>
  <si>
    <t>24.42</t>
  </si>
  <si>
    <t>Presilha de latão com fixação</t>
  </si>
  <si>
    <t>24.43</t>
  </si>
  <si>
    <t>Terminal aereo com fixações</t>
  </si>
  <si>
    <t>24.44</t>
  </si>
  <si>
    <t>Terminal pressão para cabo 35mm2</t>
  </si>
  <si>
    <t>24.45</t>
  </si>
  <si>
    <t>Conector split bolt para cabo 35mm2</t>
  </si>
  <si>
    <t>Haste aterramento 5/8x300cm</t>
  </si>
  <si>
    <t>24.47</t>
  </si>
  <si>
    <t>Solda exotermica cabo-cabo/haste-cabo</t>
  </si>
  <si>
    <t>24.48</t>
  </si>
  <si>
    <t>Caixa de passagem 30x30x40cm alv tij maciço 1/2 vez ,revestida, fundo e tampa de concreto</t>
  </si>
  <si>
    <t>24.49</t>
  </si>
  <si>
    <t>Caixa de passagem 40x40x50cm alv tij maciço 1/2 vez ,revestida, fundo e tampa de concreto</t>
  </si>
  <si>
    <t>24.50</t>
  </si>
  <si>
    <t>Caixa de passagem 50x50x60cm alv tij maciço 1/2 vez ,revestida, fundo e tampa de concreto</t>
  </si>
  <si>
    <t>24.51</t>
  </si>
  <si>
    <t>Arandela sobrepor para 1 incandescente</t>
  </si>
  <si>
    <t>24.52</t>
  </si>
  <si>
    <t>Luminaria embutir para 1xPL55W</t>
  </si>
  <si>
    <t>24.53</t>
  </si>
  <si>
    <t>Luminaria para halogena 90W</t>
  </si>
  <si>
    <t>24.54</t>
  </si>
  <si>
    <t>Luminaria para mista 250W</t>
  </si>
  <si>
    <t>24.55</t>
  </si>
  <si>
    <t>Luminaria sobrepor para 1xFC32W</t>
  </si>
  <si>
    <t>24.56</t>
  </si>
  <si>
    <t>Luminaria sobrepor para 2xFL32W</t>
  </si>
  <si>
    <t>24.57</t>
  </si>
  <si>
    <t>Luminaria embutir para 2xFL32W</t>
  </si>
  <si>
    <t>24.58</t>
  </si>
  <si>
    <t>Poste aço 2,50m com luminaria para 1 incandescente</t>
  </si>
  <si>
    <t>24.59</t>
  </si>
  <si>
    <t>Ventilador teto 3 pas com controle</t>
  </si>
  <si>
    <t>24.60</t>
  </si>
  <si>
    <t>Reator eletronico AFP 1x32W</t>
  </si>
  <si>
    <t>24.61</t>
  </si>
  <si>
    <t>Reator eletronico AFP 2x32W</t>
  </si>
  <si>
    <t>24.62</t>
  </si>
  <si>
    <t>Reator 1xPL55W</t>
  </si>
  <si>
    <t>24.63</t>
  </si>
  <si>
    <t>Lampada incandescente 60W</t>
  </si>
  <si>
    <t>24.64</t>
  </si>
  <si>
    <t>Lampada incandescente 100W</t>
  </si>
  <si>
    <t>24.65</t>
  </si>
  <si>
    <t>Lampada incandescente 150W</t>
  </si>
  <si>
    <t>24.66</t>
  </si>
  <si>
    <t>Lampada fluorescente T8 32W</t>
  </si>
  <si>
    <t>24.67</t>
  </si>
  <si>
    <t>Lampada halogena refletora PAR38 90W</t>
  </si>
  <si>
    <t>24.68</t>
  </si>
  <si>
    <t>Lampada fluorescente compacta 55W 3000k</t>
  </si>
  <si>
    <t>24.69</t>
  </si>
  <si>
    <t>Fita isolante 10m</t>
  </si>
  <si>
    <t>24.70</t>
  </si>
  <si>
    <t>Arame guia # 14</t>
  </si>
  <si>
    <t>m2</t>
  </si>
  <si>
    <t>un</t>
  </si>
  <si>
    <t xml:space="preserve">m </t>
  </si>
  <si>
    <t xml:space="preserve">m2   </t>
  </si>
  <si>
    <t xml:space="preserve">m3   </t>
  </si>
  <si>
    <t>m3km</t>
  </si>
  <si>
    <t>ml</t>
  </si>
  <si>
    <t>m3</t>
  </si>
  <si>
    <t>kg</t>
  </si>
  <si>
    <t>m</t>
  </si>
  <si>
    <t>cj</t>
  </si>
  <si>
    <t xml:space="preserve">m2 </t>
  </si>
  <si>
    <t xml:space="preserve">m    </t>
  </si>
  <si>
    <t>m3xkm</t>
  </si>
  <si>
    <t>txkm</t>
  </si>
  <si>
    <t>t</t>
  </si>
  <si>
    <t xml:space="preserve">un   </t>
  </si>
  <si>
    <t>Os serviços medidos encontram-se efetivamente concluídos, estão em conformidade com os projetos e especificações aprovados e foram executados de acordo com as normas técnicas</t>
  </si>
  <si>
    <t xml:space="preserve">     VALOR TOTAL DOS SERVIÇOS EXECUTADOS ACUMULADOS</t>
  </si>
  <si>
    <t xml:space="preserve">     VALOR EXECUTADO ACUMULADO ATÉ O PERÍODO ANTERIOR</t>
  </si>
  <si>
    <t xml:space="preserve">     EXECUTADO NO PERÍODO</t>
  </si>
  <si>
    <t xml:space="preserve">     PERCENTUAL EXECUTADO</t>
  </si>
  <si>
    <t xml:space="preserve">     VALOR DO ORÇAMENTO</t>
  </si>
  <si>
    <t xml:space="preserve">Programa: Programa de Apoio a Projetos de Infraestrutura Turística
Empreendimento: Construção do Terminal Rodoviário Municipal de Ribas do Rio Pardo - MS
Localização: Rua Delminda Coelho esq. Av. Júlio Viana, Bairro Ouro Verde, Ribas do Rio Pardo - MS
Agente Promotor: Prefeitura Municipal de Ribas do Rio Pardo - MS
Contratada: ROCHA &amp; SOARES LTDA - ME
Responsável Técnico: Eng. Civil Gustavo de Oliveira Kroll - CREA MS 4794/D
</t>
  </si>
  <si>
    <t>Obra Objeto da Medição: Construção do Terminal Rodoviário Municipal de Ribas do Rio Pardo - MS
Número Contrato: 065/2014
Contrato de Repasse: 769532/2012/MTUR/CAIXA
Valor da Obra: R$ 1.345.874,11
Número do boletim de Medição: 01
Data da Medição: 02/07/2014
Período de Referência: 30/05/14 - 02/07/2014</t>
  </si>
  <si>
    <t xml:space="preserve">          _______________________________
          Rocha &amp; Soares LTDA - ME
          Eng. Civil Gustavo de O. Kroll
          CREA MS 4794/D</t>
  </si>
  <si>
    <t xml:space="preserve">          _______________________________
          Responsável pelo Gerenciamento</t>
  </si>
  <si>
    <t xml:space="preserve">
          _______________________________
          Responsável pela Fiscalização
          </t>
  </si>
  <si>
    <t>QUADRO DE COMPOSIÇÃO DO INVESTIMENTO</t>
  </si>
  <si>
    <t>VALORES</t>
  </si>
  <si>
    <t>INDICADORES GERENCIAIS</t>
  </si>
  <si>
    <t>INCIDÊNCIA
%</t>
  </si>
  <si>
    <t>MEDIDO NO PERÍODO</t>
  </si>
  <si>
    <t>PREVISTO</t>
  </si>
  <si>
    <t>REALIZADO</t>
  </si>
  <si>
    <t>RESUMO DO EMPREENDIMENTO - RE</t>
  </si>
  <si>
    <t>01.00</t>
  </si>
  <si>
    <t>02.00</t>
  </si>
  <si>
    <t>03.00</t>
  </si>
  <si>
    <t>04.00</t>
  </si>
  <si>
    <t>05.00</t>
  </si>
  <si>
    <t>06.00</t>
  </si>
  <si>
    <t>07.00</t>
  </si>
  <si>
    <t>08.00</t>
  </si>
  <si>
    <t>09.00</t>
  </si>
  <si>
    <t>10.00</t>
  </si>
  <si>
    <t>11.00</t>
  </si>
  <si>
    <t>12.00</t>
  </si>
  <si>
    <t>13.00</t>
  </si>
  <si>
    <t>14.00</t>
  </si>
  <si>
    <t>15.00</t>
  </si>
  <si>
    <t>16.00</t>
  </si>
  <si>
    <t>17.00</t>
  </si>
  <si>
    <t>18.00</t>
  </si>
  <si>
    <t>19.00</t>
  </si>
  <si>
    <t>20.00</t>
  </si>
  <si>
    <t>21.00</t>
  </si>
  <si>
    <t>22.00</t>
  </si>
  <si>
    <t>23.00</t>
  </si>
  <si>
    <t>24.00</t>
  </si>
  <si>
    <t>REVESTIMENTOS DE PAREDES INTERNAS</t>
  </si>
  <si>
    <t>TOTAL</t>
  </si>
  <si>
    <t>ORÇADO
CONTRATUAL</t>
  </si>
  <si>
    <t>ORÇADO
ATUALIZADO</t>
  </si>
  <si>
    <t xml:space="preserve">Observações Gerais:
</t>
  </si>
  <si>
    <t xml:space="preserve">Atestamos que:
</t>
  </si>
  <si>
    <t>A fiscalização das obras e/ou serviços que compõem o empreendimento foi realizada com base nas normas técnicas aplicáveis;</t>
  </si>
  <si>
    <t>As obras e/ou serviços estão sendo executadas de acordo com as normas técnicas pertinentes e demais condições contratuais, salvo observações contrárias;</t>
  </si>
  <si>
    <t xml:space="preserve">Os percentuais apresentados são pertinentes ao empreendimento financiado e guardam inteira compatibilidade com as medições realizadas e com os preços contratuais; </t>
  </si>
  <si>
    <t>Foram observados os aspectos legais e normativos aplicáveis.</t>
  </si>
  <si>
    <t xml:space="preserve">
          _______________________________
          Responsável pela Fiscalização</t>
  </si>
  <si>
    <t xml:space="preserve">
          _______________________________
          Representante do Agente Promotor</t>
  </si>
  <si>
    <t xml:space="preserve">
          _______________________________
          Responsável pelo Gerenciamento</t>
  </si>
  <si>
    <t>OBJETO
CONTRATUAL</t>
  </si>
  <si>
    <t>BOLETIM DE MEDIÇÃO - BM</t>
  </si>
  <si>
    <t>DISCRIMINAÇÃO DOS SERVIÇOS
DO ORÇAMENTO</t>
  </si>
  <si>
    <t>%</t>
  </si>
  <si>
    <t>Mês 01</t>
  </si>
  <si>
    <t>Mês 02</t>
  </si>
  <si>
    <t>Mês 03</t>
  </si>
  <si>
    <t>PERCENTUAL MENSAL</t>
  </si>
  <si>
    <t>PERCENTUAL MENSAL ACUMULADO</t>
  </si>
  <si>
    <t>TOTAL MENSAL</t>
  </si>
  <si>
    <t>TOTAL MENSAL ACUMULADO</t>
  </si>
  <si>
    <t>DESCRIÇÃO</t>
  </si>
  <si>
    <t>TOTAL (R$)</t>
  </si>
  <si>
    <t>CRONOGRAMA - FÍSICO FINANCEIRO</t>
  </si>
  <si>
    <t>Item</t>
  </si>
  <si>
    <t>Discriminação dos Serviços do Orçamento</t>
  </si>
  <si>
    <t xml:space="preserve">Código </t>
  </si>
  <si>
    <t>Mês 04</t>
  </si>
  <si>
    <t>M3</t>
  </si>
  <si>
    <t>M2</t>
  </si>
  <si>
    <t>M</t>
  </si>
  <si>
    <t>REATERRO MANUAL APILOADO COM SOQUETE. AF_10/2017</t>
  </si>
  <si>
    <t>REGULARIZAÇÃO E COMPACTAÇÃO DE SUBLEITO DE SOLO PREDOMINANTEMENTE ARENOSO. AF_11/2019</t>
  </si>
  <si>
    <t>100577</t>
  </si>
  <si>
    <t>SUPERESTRUTURA</t>
  </si>
  <si>
    <t>VALOR TOTAL DOS SERVIÇOS  &gt;&gt;&gt;</t>
  </si>
  <si>
    <t>KG</t>
  </si>
  <si>
    <t>92792</t>
  </si>
  <si>
    <t>CORTE E DOBRA DE AÇO CA-50, DIÂMETRO DE 10,0 MM, UTILIZADO EM ESTRUTURAS DIVERSAS, EXCETO LAJES. AF_12/2015</t>
  </si>
  <si>
    <t>CORTE E DOBRA DE AÇO CA-60, DIÂMETRO DE 5,0 MM, UTILIZADO EM ESTRUTURAS DIVERSAS, EXCETO LAJES. AF_12/2015</t>
  </si>
  <si>
    <t>ARMAÇÃO DE PILAR OU VIGA DE UMA ESTRUTURA CONVENCIONAL DE CONCRETO ARMADO EM UMA EDIFICAÇÃO TÉRREA OU SOBRADO UTILIZANDO AÇO CA-60 DE 5,0 MM - MONTAGEM. AF_12/2015</t>
  </si>
  <si>
    <t>92775</t>
  </si>
  <si>
    <t>ARMAÇÃO DE PILAR OU VIGA DE UMA ESTRUTURA CONVENCIONAL DE CONCRETO ARMADO EM UMA EDIFICAÇÃO TÉRREA OU SOBRADO UTILIZANDO AÇO CA-50 DE 10,0 MM - MONTAGEM. AF_12/2015</t>
  </si>
  <si>
    <t>03.04</t>
  </si>
  <si>
    <t>MONTAGEM E DESMONTAGEM DE FÔRMA DE PILARES RETANGULARES E ESTRUTURAS SIMILARES COM ÁREA MÉDIA DAS SEÇÕES MENOR OU IGUAL A 0,25 M², PÉ-DIREITO SIMPLES, EM MADEIRA SERRADA, 1 UTILIZAÇÃO. AF_12/2015</t>
  </si>
  <si>
    <t>FABRICAÇÃO DE FÔRMA PARA PILARES E ESTRUTURAS SIMILARES, EM MADEIRA SERRADA, E=25 MM. AF_12/2015</t>
  </si>
  <si>
    <t>FABRICAÇÃO DE FÔRMA PARA VIGAS, COM MADEIRA SERRADA, E = 25 MM. AF_12/2015</t>
  </si>
  <si>
    <t>92270</t>
  </si>
  <si>
    <t>MONTAGEM E DESMONTAGEM DE FÔRMA DE VIGA, ESCORAMENTO COM PONTALETE DE MADEIRA, PÉ-DIREITO SIMPLES, EM MADEIRA SERRADA, 1 UTILIZAÇÃO. AF_12/2015</t>
  </si>
  <si>
    <t>92446</t>
  </si>
  <si>
    <t>FABRICAÇÃO DE ESCORAS DO TIPO PONTALETE, EM MADEIRA. AF_12/2015</t>
  </si>
  <si>
    <t>92273</t>
  </si>
  <si>
    <t>03.07</t>
  </si>
  <si>
    <t>03.06</t>
  </si>
  <si>
    <t>ESCORAMENTO FORMAS ATE H = 3,30M, COM MADEIRA DE 3A QUALIDADE, NAO APARELHADA, APROVEITAMENTO TABUAS 3X E PRUMOS 4X.</t>
  </si>
  <si>
    <t>03.08</t>
  </si>
  <si>
    <t>03.09</t>
  </si>
  <si>
    <t>03.10</t>
  </si>
  <si>
    <t>03.11</t>
  </si>
  <si>
    <t>03.12</t>
  </si>
  <si>
    <t>LAJE PRE-MOLDADA P/ FORRO, SOBRECARGA 100KG/M2, VAOS ATE 3,50M / E=8CM, C/ LAJOTAS E CAP. C/ CONC FCK=25MPA, 3CM, INTER-EIXO 38CM, C/ ESCORAMENTO E FERRAGEM NEGATIVA</t>
  </si>
  <si>
    <t>CONCRETAGEM DE PILARES, FCK = 25 MPA, COM USO DE BALDES EM EDIFICAÇÃO COM SEÇÃO MÉDIA DE PILARES MENOR OU IGUAL A 0,25 M² - LANÇAMENTO, ADENSAMENTO E ACABAMENTO. AF_12/2015</t>
  </si>
  <si>
    <t>ALVENARIAS / FECHAMENTOS</t>
  </si>
  <si>
    <t>ARGAMASSA TRAÇO 1:2:8 (EM VOLUME DE CIMENTO, CAL E AREIA MÉDIA ÚMIDA) PARA EMBOÇO/MASSA ÚNICA/ASSENTAMENTO DE ALVENARIA DE VEDAÇÃO, PREPARO MECÂNICO COM BETONEIRA 400 L. AF_08/2019</t>
  </si>
  <si>
    <t>87292</t>
  </si>
  <si>
    <t>ALVENARIA DE VEDAÇÃO DE BLOCOS CERÂMICOS FURADOS NA HORIZONTAL DE 9X19X19CM (ESPESSURA 9CM) DE PAREDES COM ÁREA LÍQUIDA MENOR QUE 6M² COM VÃOS E ARGAMASSA DE ASSENTAMENTO COM PREPARO EM BETONEIRA. AF_06/2014</t>
  </si>
  <si>
    <t>87904</t>
  </si>
  <si>
    <t>CHAPISCO APLICADO EM ALVENARIA (COM PRESENÇA DE VÃOS) E ESTRUTURAS DE CONCRETO DE FACHADA, COM COLHER DE PEDREIRO. ARGAMASSA TRAÇO 1:3 COM PREPARO MANUAL. AF_06/2014</t>
  </si>
  <si>
    <t>ARGAMASSA TRAÇO 1:3 (EM VOLUME DE CIMENTO E AREIA GROSSA ÚMIDA) PARA CHAPISCO CONVENCIONAL, PREPARO MANUAL. AF_08/2019</t>
  </si>
  <si>
    <t>87377</t>
  </si>
  <si>
    <t>87529</t>
  </si>
  <si>
    <t>TRAMA DE MADEIRA COMPOSTA POR TERÇAS PARA TELHADOS DE ATÉ 2 ÁGUAS PARA TELHA ONDULADA DE FIBROCIMENTO, METÁLICA, PLÁSTICA OU TERMOACÚSTICA, INCLUSO TRANSPORTE VERTICAL. AF_07/2019</t>
  </si>
  <si>
    <t>TELHAMENTO COM TELHA ONDULADA DE FIBROCIMENTO E = 6 MM, COM RECOBRIMENTO LATERAL DE 1 1/4 DE ONDA PARA TELHADO COM INCLINAÇÃO MÁXIMA DE 10°, COM ATÉ 2 ÁGUAS, INCLUSO IÇAMENTO. AF_07/2019</t>
  </si>
  <si>
    <t>CALHA EM CHAPA DE AÇO GALVANIZADO NÚMERO 24, DESENVOLVIMENTO DE 33 CM, INCLUSO TRANSPORTE VERTICAL. AF_07/2019</t>
  </si>
  <si>
    <t xml:space="preserve">REVESTIMENTOS DE PAREDES INTERNAS / EXTERNAS </t>
  </si>
  <si>
    <t>RUFO EM CHAPA DE AÇO GALVANIZADO NÚMERO 24, CORTE DE 25 CM, INCLUSO TRANSPORTE VERTICAL. AF_07/2019</t>
  </si>
  <si>
    <t>06.03</t>
  </si>
  <si>
    <t>06.04</t>
  </si>
  <si>
    <t>06.05</t>
  </si>
  <si>
    <t>06.06</t>
  </si>
  <si>
    <t>EMBOÇO OU MASSA ÚNICA EM ARGAMASSA TRAÇO 1:2:8, PREPARO MECÂNICO COM BETONEIRA 400 L, APLICADA MANUALMENTE EM PANOS DE FACHADA COM PRESENÇA DE VÃOS, ESPESSURA DE 25 MM. AF_06/2014</t>
  </si>
  <si>
    <t>06.07</t>
  </si>
  <si>
    <t>PISOS</t>
  </si>
  <si>
    <t>LASTRO DE CONCRETO MAGRO, APLICADO EM PISOS OU RADIERS, ESPESSURA DE 5 CM. AF_07/2016</t>
  </si>
  <si>
    <t>CONTRAPISO EM ARGAMASSA TRAÇO 1:4 (CIMENTO E AREIA), PREPARO MECÂNICO COM BETONEIRA 400 L, APLICADO EM ÁREAS SECAS SOBRE LAJE, ADERIDO, ESPESSURA 2CM. AF_06/2014</t>
  </si>
  <si>
    <t>87263</t>
  </si>
  <si>
    <t>REVESTIMENTO CERÂMICO PARA PISO COM PLACAS TIPO ESMALTADA EXTRA DE DIMENSÕES 60X60 CM APLICADA EM AMBIENTES DE ÁREA MAIOR QUE 10 M2. AF_06/2014</t>
  </si>
  <si>
    <t>SOLEIRA EM MÁRMORE, LARGURA 15 CM, ESPESSURA 2,0 CM. AF_06/2018</t>
  </si>
  <si>
    <t>98695</t>
  </si>
  <si>
    <t>PEITORIL EM MARMORE, LARGURA DE 15 CM, ASSENTADO COM ARGAMASSA TRACO 1:4 (CIMENTO E AREIA MEDIA), PREPARO MANUAL DA ARGAMASSA</t>
  </si>
  <si>
    <t>RODAPÉ CERÂMICO DE 7 CM DE ALTURA COM PLACAS TIPO ESMALTADA EXTRA DE DIMENSÕES 60X60CM. AF_06/2014</t>
  </si>
  <si>
    <t>MASSA ÚNICA, PARA RECEBIMENTO DE PINTURA, EM ARGAMASSA TRAÇO 1:2:8, PREPARO MECÂNICO COM BETONEIRA 400 L, APLICADA MANUALMENTE EM TETO, ESPESSURA DE 20 MM, COM EXECUÇÃO DE TALISCAS. AF_03/2015</t>
  </si>
  <si>
    <t>MASSA ÚNICA, PARA RECEBIMENTO DE PINTURA, EM ARGAMASSA TRAÇO 1:2:8, PREPARO MECÂNICO COM BETONEIRA 400 L, APLICADA MANUALMENTE EM FACES INTERNAS DE PAREDES, ESPESSURA DE 20 MM, COM EXECUÇÃO DE TALISCAS. AF_06/2014</t>
  </si>
  <si>
    <t>CHAPISCO APLICADO NO TETO, COM ROLO PARA TEXTURA ACRÍLICA. ARGAMASSA TRAÇO 1:4 E EMULSÃO POLIMÉRICA (ADESIVO) COM PREPARO EM BETONEIRA 400 L. AF_06/2014</t>
  </si>
  <si>
    <t>PINTURA</t>
  </si>
  <si>
    <t>APLICAÇÃO MANUAL DE PINTURA COM TINTA LÁTEX ACRÍLICA EM TETO, DUAS DEMÃOS. AF_06/2014</t>
  </si>
  <si>
    <t>APLICAÇÃO DE FUNDO SELADOR ACRÍLICO EM TETO, UMA DEMÃO. AF_06/2014</t>
  </si>
  <si>
    <t>APLICAÇÃO DE FUNDO SELADOR ACRÍLICO EM PAREDES, UMA DEMÃO. AF_06/2014</t>
  </si>
  <si>
    <t>APLICAÇÃO MANUAL DE PINTURA COM TINTA LÁTEX ACRÍLICA EM PAREDES, DUAS DEMÃOS. AF_06/2014</t>
  </si>
  <si>
    <t>APLICAÇÃO E LIXAMENTO DE MASSA LÁTEX EM TETO, DUAS DEMÃOS. AF_06/2014</t>
  </si>
  <si>
    <t>APLICAÇÃO E LIXAMENTO DE MASSA LÁTEX EM PAREDES, DUAS DEMÃOS. AF_06/2014</t>
  </si>
  <si>
    <t>PORTAS / JANELAS / VIDROS</t>
  </si>
  <si>
    <t>PORTA DE MADEIRA PARA PINTURA, SEMI-OCA (LEVE OU MÉDIA), 80X210CM, ESPESSURA DE 3,5CM, INCLUSO DOBRADIÇAS - FORNECIMENTO E INSTALAÇÃO. AF_12/2019</t>
  </si>
  <si>
    <t>UN</t>
  </si>
  <si>
    <t>BATENTE PARA PORTA DE MADEIRA, FIXAÇÃO COM ARGAMASSA, PADRÃO MÉDIO - FORNECIMENTO E INSTALAÇÃO. AF_12/2019_P</t>
  </si>
  <si>
    <t>90806</t>
  </si>
  <si>
    <t>PORTA DE CORRER DE ALUMÍNIO, COM DUAS FOLHAS PARA VIDRO, INCLUSO VIDRO LISO INCOLOR, FECHADURA E PUXADOR, SEM ALIZAR. AF_12/2019</t>
  </si>
  <si>
    <t>JANELA DE ALUMÍNIO TIPO MAXIM-AR, COM VIDROS, BATENTE E FERRAGENS. EXCLUSIVE ALIZAR, ACABAMENTO E CONTRAMARCO. FORNECIMENTO E INSTALAÇÃO. AF_12/2019</t>
  </si>
  <si>
    <t>JANELA DE ALUMÍNIO DE CORRER COM 4 FOLHAS PARA VIDROS, COM VIDROS, BATENTE, ACABAMENTO COM ACETATO OU BRILHANTE E FERRAGENS. EXCLUSIVE ALIZAR E CONTRAMARCO. FORNECIMENTO E INSTALAÇÃO. AF_12/2019</t>
  </si>
  <si>
    <t>CARGA MANUAL DE ENTULHO EM CAMINHAO BASCULANTE 6 M3</t>
  </si>
  <si>
    <t>99809</t>
  </si>
  <si>
    <t>LIMPEZA FINAL DE OBRA</t>
  </si>
  <si>
    <t>Obra:</t>
  </si>
  <si>
    <t>Local:</t>
  </si>
  <si>
    <t xml:space="preserve">Prefeitura Municipal de Ribas do Rio Pardo - MS </t>
  </si>
  <si>
    <t>BDI:</t>
  </si>
  <si>
    <t xml:space="preserve">Construção do Prédio da Secretaria de Obras </t>
  </si>
  <si>
    <t>Valor Unitário</t>
  </si>
  <si>
    <t>Valor Total</t>
  </si>
  <si>
    <t>LICITAÇÃO</t>
  </si>
  <si>
    <t>1000997</t>
  </si>
  <si>
    <t>4813</t>
  </si>
  <si>
    <t>92409</t>
  </si>
  <si>
    <t>101964</t>
  </si>
  <si>
    <t>101792</t>
  </si>
  <si>
    <t>103328</t>
  </si>
  <si>
    <t>34747</t>
  </si>
  <si>
    <t>Valor Atualizado SEM BDI</t>
  </si>
  <si>
    <t>Unid</t>
  </si>
  <si>
    <t>Quant</t>
  </si>
  <si>
    <t>Valor Atualizado c/ BDI</t>
  </si>
  <si>
    <t>PLACA DE OBRA (PARA CONSTRUCAO CIVIL) EM CHAPA GALVANIZADA *N. 22*, ADESIVADA, DE *2,4 X 1,2* M (SEM POSTES PARA FIXACAO)</t>
  </si>
  <si>
    <t>87378</t>
  </si>
  <si>
    <t>ARGAMASSA TRAÇO 1:4 (EM VOLUME DE CIMENTO E AREIA GROSSA ÚMIDA) PARA CHAPISCO CONVENCIONAL, PREPARO MANUAL. AF_08/2019</t>
  </si>
  <si>
    <t>91785</t>
  </si>
  <si>
    <t>SERVIÇO DE INSTALAÇÃO DE TUBOS DE PVC, SOLDÁVEL, ÁGUA FRIA, DN 25 MM (INSTALADO EM RAMAL, SUB-RAMAL, RAMAL DE DISTRIBUIÇÃO OU PRUMADA), INCLUSIVE CONEXÕES, CORTES E FIXAÇÕES, PARA PRÉDIOS</t>
  </si>
  <si>
    <t>91788</t>
  </si>
  <si>
    <t>SERVIÇO DE INSTALAÇÃO DE TUBOS DE PVC, SOLDÁVEL, ÁGUA FRIA, DN 50 MM (INSTALADO EM PRUMADA), INCLUSIVE CONEXÕES, CORTES E FIXAÇÕES, PARA PRÉDIOS.</t>
  </si>
  <si>
    <t>90443</t>
  </si>
  <si>
    <t>RASGO EM ALVENARIAS PARA RAMAIS / DISTRIBUIÇÃO COM DIAMENTROS MENORES OU IGUAIS A 40 MM</t>
  </si>
  <si>
    <t>RASGOS EM ALVENARIAS PARA RAMAIS / DISTRIBUIÇÃO COM DIÂMETROS MAIORES QUE 40 MM E MENORES OU IGUAIS A 75 MM</t>
  </si>
  <si>
    <t>102605</t>
  </si>
  <si>
    <t>CAIXA D´ÁGUA EM POLIETILENO, 500 LITROS - FORNECIMENTO E INSTALAÇÃO</t>
  </si>
  <si>
    <t>91222</t>
  </si>
  <si>
    <t>10.06</t>
  </si>
  <si>
    <t>95635</t>
  </si>
  <si>
    <t>KIT CAVALETE PARA MEDIÇÃO DE ÁGUA - ENTRADA PRINCIPAL, EM PVC SOLDÁVEL  DN 25 (¾") FORNECIMENTO E INSTALAÇÃO (EXCLUSIVE HIDRÔMETRO).</t>
  </si>
  <si>
    <t>UND</t>
  </si>
  <si>
    <t>10.07</t>
  </si>
  <si>
    <t>95673</t>
  </si>
  <si>
    <t>HIDRÔMETRO DN 20 (½), 1,5 M³/H FORNECIMENTO E INSTALAÇÃO</t>
  </si>
  <si>
    <t>10.08</t>
  </si>
  <si>
    <t>95676</t>
  </si>
  <si>
    <t>CAIXA EM CONCRETO PRÉ-MOLDADO PARA ABRIGO DE HIDRÔMETRO COM DN 20 (½) FORNECIMENTO E INSTALAÇÃO</t>
  </si>
  <si>
    <t>10.09</t>
  </si>
  <si>
    <t>903371</t>
  </si>
  <si>
    <t>REGISTRO DE ESFERA, PVC, ROSCÁVEL, COM VOLANTE, 3/4" - FORNECIMENTO E INSTALAÇÃO</t>
  </si>
  <si>
    <t>10.10</t>
  </si>
  <si>
    <t>11762</t>
  </si>
  <si>
    <t>TORNEIRA CROMADA PARA JARDIM / TANQUE, COM BICO PLASTICO, CANO LONGO, DE PAREDE, PADRAO POPULAR / USO GERAL , 1/2 " OU 3/4 "</t>
  </si>
  <si>
    <t>10.11</t>
  </si>
  <si>
    <t>86911</t>
  </si>
  <si>
    <t>TORNEIRA CROMADA LONGA, DE PAREDE, 1/2 OU 3/4, PARA PIA DE COZINHA, PADRÃO POPULAR - FORNECIMENTO E INSTALAÇÃO.</t>
  </si>
  <si>
    <t>10.12</t>
  </si>
  <si>
    <t>86906</t>
  </si>
  <si>
    <t>TORNEIRA CROMADA DE MESA, 1/2 OU 3/4, PARA LAVATÓRIO, PADRÃO POPULAR - FORNECIMENTO E INSTALAÇÃO.</t>
  </si>
  <si>
    <t>95469</t>
  </si>
  <si>
    <t>10.13</t>
  </si>
  <si>
    <t>VASO SANITARIO SIFONADO CONVENCIONAL COM LOUÇA BRANCA - FORNECIMENTO E INSTALAÇÃO.</t>
  </si>
  <si>
    <t>10.14</t>
  </si>
  <si>
    <t>94497</t>
  </si>
  <si>
    <t>REGISTRO DE GAVETA BRUTO, LATÃO, ROSCÁVEL, 1 1/2" - FORNECIMENTO E INSTALAÇÃO.</t>
  </si>
  <si>
    <t>89972</t>
  </si>
  <si>
    <t>KIT DE REGISTRO DE GAVETA BRUTO DE LATÃO ¾", INCLUSIVE CONEXÕES, ROSCÁVEL, INSTALADO EM RAMAL DE ÁGUA FRIA - FORNECIMENTO E INSTALAÇÃO.</t>
  </si>
  <si>
    <t>99635</t>
  </si>
  <si>
    <t>VÁLVULA DE DESCARGA METÁLICA, BASE 1 1/2", ACABAMENTO METALICO CROMADO - FORNECIMENTO E INSTALAÇÃO.</t>
  </si>
  <si>
    <t>6140</t>
  </si>
  <si>
    <t>BOLSA DE LIGAÇÃO EM PVC FLEXIVEL PARA VASO SANITARIO 1.1/2" (40 MM)</t>
  </si>
  <si>
    <t>86884</t>
  </si>
  <si>
    <t>ENGATE FLEXÍVEL EM PLÁSTICO BRANCO, 1/2 X 30CM - FORNECIMENTO E INSTALAÇÃO.</t>
  </si>
  <si>
    <t>12613</t>
  </si>
  <si>
    <t>TUBO DE DESCARGA, TIPO BENGALA, PARA LIGACAO CAIXA DE DESCARGA - EMBUTIR, PVC, 40 MM X 150 CM</t>
  </si>
  <si>
    <t>94703</t>
  </si>
  <si>
    <t>ADAPTADOR COM FLANGE E ANEL DE VEDAÇÃO, PVC, SOLDÁVEL, DN 25 MM X 3/4, INSTALADO EM RESERVAÇÃO DE ÁGUA DE EDIFICAÇÃO QUE POSSUA RESERVATÓRIO DE FIBRA/FIBROCIMENTO FORNECIMENTO E INSTALAÇÃO.</t>
  </si>
  <si>
    <t>10.15</t>
  </si>
  <si>
    <t>10.16</t>
  </si>
  <si>
    <t>10.17</t>
  </si>
  <si>
    <t>10.18</t>
  </si>
  <si>
    <t>10.19</t>
  </si>
  <si>
    <t>10.20</t>
  </si>
  <si>
    <t>INSTALAÇÕES SANITÁRIAS</t>
  </si>
  <si>
    <t>11.07</t>
  </si>
  <si>
    <t>11.08</t>
  </si>
  <si>
    <t>CAIXA ENTERRADA HIDRÁULICA RETANGULAR EM ALVENARIA COM TIJOLOS CERÂMICOS MACIÇOS, DIMENSÕES INTERNAS: 0,3X0,3X0,3 M PARA REDE DE ESGOTO</t>
  </si>
  <si>
    <t>89708</t>
  </si>
  <si>
    <t>CAIXA SIFONADA, PVC, DN 150 X 185 X 75 MM, JUNTA ELÁSTICA, FORNECIDA E INSTALADA EM RAMAL DE DESCARGA OU EM RAMAL DE ESGOTO SANITÁRIO.</t>
  </si>
  <si>
    <t>86919</t>
  </si>
  <si>
    <t>TANQUE DE LOUÇA BRANCA COM COLUNA, 30L OU EQUIVALENTE, INCLUSO SIFÃO FLEXÍVEL EM PVC, VÁLVULA METÁLICA E TORNEIRA DE METAL CROMADO PADRÃO MÉDIO - FORNECIMENTO E INSTALAÇÃO.</t>
  </si>
  <si>
    <t>86941</t>
  </si>
  <si>
    <t>LAVATÓRIO LOUÇA BRANCA COM COLUNA, 45 X 55CM OU EQUIVALENTE, PADRÃO MÉDIO, INCLUSO SIFÃO TIPO GARRAFA, VÁLVULA E ENGATE FLEXÍVEL DE 40CM EM METAL CROMADO, COM TORNEIRA CROMADA DE MESA, PADRÃO MÉDIO - FORNECIMENTO E INSTALAÇÃO.</t>
  </si>
  <si>
    <t>93353</t>
  </si>
  <si>
    <t>COLETOR PREDIAL DE ESGOTO, DA CAIXA ATÉ A REDE (DISTÂNCIA = 4 M, LARGURA DA VALA = 0,65 M), INCLUINDO ESCAVAÇÃO MANUAL, PREPARO DE FUNDO DE VALA E REATERRO MANUAL COM COMPACTAÇÃO MECANIZADA, TUBO PVC P/ REDE COLETORA ESGOTO JEI DN 100 MM E CONEXÕES - FORNECIMENTO E INSTALAÇÃO.</t>
  </si>
  <si>
    <t>91792</t>
  </si>
  <si>
    <t>INSTALAÇÃO DE TUBO DE PVC, SÉRIE NORMAL, ESGOTO PREDIAL, DN 40 MM (INSTALADO EM RAMAL DE DESCARGA OU RAMAL DE ESGOTO SANITÁRIO), INCLUSIVE CONEXÕES, CORTES E FIXAÇÕES, PARA PRÉDIOS.</t>
  </si>
  <si>
    <t>91793</t>
  </si>
  <si>
    <t>INSTALAÇÃO DE TUBO DE PVC, SÉRIE NORMAL, ESGOTO PREDIAL, DN 50 MM (INSTALADO EM RAMAL DE DESCARGA OU RAMAL DE ESGOTO SANITÁRIO), INCLUSIVE CONEXÕES, CORTES E FIXAÇÕES PARA, PRÉDIOS.</t>
  </si>
  <si>
    <t>91795</t>
  </si>
  <si>
    <t xml:space="preserve">INST. TUBO PVC, SÉRIE N, ESGOTO PREDIAL, 100 MM (INST. RAMAL DESCARGA, RAMAL DE ESG. SANIT., PRUMADA ESG. SANIT., VENTILAÇÃO OU SUB-COLETOR AÉREO), INCL. CONEXÕES E CORTES, FIXAÇÕES, P/ PRÉDIOS. </t>
  </si>
  <si>
    <t>12.09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</si>
  <si>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</si>
  <si>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</si>
  <si>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</si>
  <si>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</si>
  <si>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</si>
  <si>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</si>
  <si>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</si>
  <si>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</si>
  <si>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</si>
  <si>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</si>
  <si>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91926</t>
  </si>
  <si>
    <t>CABO DE COBRE FLEXÍVEL ISOLADO, 2,5 MM², ANTI-CHAMA 450/750 V, PARA CIRCUITOS TERMINAIS - FORNECIMENTO E INSTALAÇÃO.</t>
  </si>
  <si>
    <t>91928</t>
  </si>
  <si>
    <t>CABO DE COBRE FLEXÍVEL ISOLADO, 4 MM², ANTI-CHAMA 450/750 V, PARA CIRCUITOS TERMINAIS - FORNECIMENTO E INSTALAÇÃO.</t>
  </si>
  <si>
    <t>91932</t>
  </si>
  <si>
    <t>CABO DE COBRE FLEXÍVEL ISOLADO, 10 MM², ANTI-CHAMA 450/750 V, PARA CIRCUITOS TERMINAIS - FORNECIMENTO E INSTALAÇÃO.</t>
  </si>
  <si>
    <t>97589</t>
  </si>
  <si>
    <t>LUMINÁRIA TIPO PLAFON EM PLÁSTICO, DE SOBREPOR, COM 1 LÂMPADA FLUORESCENTE DE 15 W, SEM REATOR - FORNECIMENTO E INSTALAÇÃO.</t>
  </si>
  <si>
    <t>91953</t>
  </si>
  <si>
    <t>INTERRUPTOR SIMPLES (1 MÓDULO), 10A/250V, INCLUINDO SUPORTE E PLACA FORNECIMENTO E INSTALAÇÃO.</t>
  </si>
  <si>
    <t>92959</t>
  </si>
  <si>
    <t>INTERRUPTOR SIMPLES (2 MÓDULOS), 10A/250V, INCLUINDO SUPORTE E PLACA FORNECIMENTO E INSTALAÇÃO.</t>
  </si>
  <si>
    <t>92027</t>
  </si>
  <si>
    <t>INTERRUPTOR SIMPLES (2 MÓDULOS) COM 1 TOMADA DE EMBUTIR 2P+T 10 A, INCLUINDO SUPORTE E PLACA - FORNECIMENTO E INSTALAÇÃO.</t>
  </si>
  <si>
    <t>91993</t>
  </si>
  <si>
    <t>TOMADA ALTA DE EMBUTIR (1 MÓDULO), 2P+T 20 A, INCLUINDO SUPORTE E PLACA - FORNECIMENTO E INSTALAÇÃO.</t>
  </si>
  <si>
    <t>91992</t>
  </si>
  <si>
    <t>TOMADA ALTA DE EMBUTIR (1 MÓDULO), 2P+T 10 A, INCLUINDO SUPORTE E PLACA - FORNECIMENTO E INSTALAÇÃO.</t>
  </si>
  <si>
    <t>92004</t>
  </si>
  <si>
    <t>TOMADA MÉDIA DE EMBUTIR (2 MÓDULOS), 2P+T 10 A, INCLUINDO SUPORTE E PLACA - FORNECIMENTO E INSTALAÇÃO.</t>
  </si>
  <si>
    <t>92008</t>
  </si>
  <si>
    <t>TOMADA BAIXA DE EMBUTIR (2 MÓDULOS), 2P+T 10 A, INCLUINDO SUPORTE E PLACA - FORNECIMENTO E INSTALAÇÃO.</t>
  </si>
  <si>
    <t>98307</t>
  </si>
  <si>
    <t>TOMADA DE REDE RJ45 - FORNECIMENTO E INSTALAÇÃO.</t>
  </si>
  <si>
    <t>98308</t>
  </si>
  <si>
    <t>TOMADA PARA TELEFONE RJ11 - FORNECIMENTO E INSTALAÇÃO.</t>
  </si>
  <si>
    <t>993654</t>
  </si>
  <si>
    <t>93655</t>
  </si>
  <si>
    <t>93657</t>
  </si>
  <si>
    <t>93660</t>
  </si>
  <si>
    <t>93661</t>
  </si>
  <si>
    <t>93666</t>
  </si>
  <si>
    <t>101946</t>
  </si>
  <si>
    <t>101498</t>
  </si>
  <si>
    <t>DISJUNTOR MONOPOLAR TIPO DIN, CORRENTE NOMINAL DE 16A - FORNECIMENTO E INSTALAÇÃO.</t>
  </si>
  <si>
    <t>DISJUNTOR MONOPOLAR TIPO DIN, CORRENTE NOMINAL DE 20A - FORNECIMENTO E INSTALAÇÃO.</t>
  </si>
  <si>
    <t>DISJUNTOR MONOPOLAR TIPO DIN, CORRENTE NOMINAL DE 32A - FORNECIMENTO E INSTALAÇÃO.</t>
  </si>
  <si>
    <t>DISJUNTOR BIPOLAR TIPO DIN, CORRENTE NOMINAL DE 10A - FORNECIMENTO E INSTALAÇÃO.</t>
  </si>
  <si>
    <t>DISJUNTOR BIPOLAR TIPO DIN, CORRENTE NOMINAL DE 16A - FORNECIMENTO E INSTALAÇÃO.</t>
  </si>
  <si>
    <t>DISJUNTOR BIPOLAR TIPO DIN, CORRENTE NOMINAL DE 50A - FORNECIMENTO E INSTALAÇÃO.</t>
  </si>
  <si>
    <t>QUADRO DE MEDIÇÃO GERAL DE ENERGIA PARA 1 MEDIDOR DE SOBREPOR - FORNECIMENTO E INSTALAÇÃO.</t>
  </si>
  <si>
    <t>ENTRADA DE ENERGIA ELÉTRICA, AÉREA, BIFÁSICA, COM CAIXA DE SOBREPOR, CABO DE 16 MM2 E DISJUNTOR DIN 50A</t>
  </si>
  <si>
    <t>98297</t>
  </si>
  <si>
    <t>CABO ELETRÔNICO CATEGORIA 6, INSTALADO EM EDIFICAÇÃO INSTITUCIONAL - FORNECIMENTO E INSTALAÇÃO.</t>
  </si>
  <si>
    <t>INSTALAÇÕES LÓGICA</t>
  </si>
  <si>
    <t>98295</t>
  </si>
  <si>
    <t>CABO ELETRÔNICO CATEGORIA 5E, INSTALADO EM EDIFICAÇÃO INSTITUCIONAL - FORNECIMENTO E INSTALAÇÃO.</t>
  </si>
  <si>
    <t>98301</t>
  </si>
  <si>
    <t>98302</t>
  </si>
  <si>
    <t xml:space="preserve">PATCH PANEL 24 PORTAS, CATEGORIA 5E - FORNECIMENTO E INSTALAÇÃO. </t>
  </si>
  <si>
    <t>PATCH PANEL 24 PORTAS, CATEGORIA 6 - FORNECIMENTO E INSTALAÇÃO.</t>
  </si>
  <si>
    <t>ADMINISTRAÇÃO DA OBRA E SERVIÇOS COMPLEMENTARES</t>
  </si>
  <si>
    <t>PREVENÇÃO E COMBATE A INCÊNDIO</t>
  </si>
  <si>
    <t>101909</t>
  </si>
  <si>
    <t>97599</t>
  </si>
  <si>
    <t>37558</t>
  </si>
  <si>
    <t>37557</t>
  </si>
  <si>
    <t>EXTINTOR DE INCÊNDIO PORTÁTIL COM CARGA DE PQS DE 6 KG, CLASSE BC - FORNECIMENTO E INSTALAÇÃO.</t>
  </si>
  <si>
    <t>LUMINÁRIA DE EMERGÊNCIA, COM 30 LÂMPADAS LED DE 2 W, SEM REATOR - FORNECIMENTO E INSTALAÇÃO.</t>
  </si>
  <si>
    <t>PLACA DE SINALIZACAO DE SEGURANCA CONTRA INCENDIO, FOTOLUMINESCENTE, RETANGULAR, *20 X 40* CM, EM PVC *2* MM ANTI-CHAMAS (SIMBOLOS, CORES E PICTOGRAMAS CONFORME NBR 16820)</t>
  </si>
  <si>
    <t>PLACA DE SINALIZACAO DE SEGURANCA CONTRA INCENDIO, FOTOLUMINESCENTE, QUADRADA, *14 X 14* CM, EM PVC *2* MM ANTI-CHAMAS (SIMBOLOS, CORES E PICTOGRAMAS CONFORME NBR 16820)</t>
  </si>
  <si>
    <t>10848</t>
  </si>
  <si>
    <t>PLACA DE INAUGURACAO METALICA, *40* CM X *60* CM</t>
  </si>
  <si>
    <t>90777</t>
  </si>
  <si>
    <t>90780</t>
  </si>
  <si>
    <t>90767</t>
  </si>
  <si>
    <t>H</t>
  </si>
  <si>
    <t>ENGENHEIRO CIVIL DE OBRA JUNIOR COM ENCARGOS COMPLEMENTARES</t>
  </si>
  <si>
    <t>MESTRE DE OBRAS COM ENCARGOS COMPLEMENTARES</t>
  </si>
  <si>
    <t>APONTADOR OU APROPRIADOR COM ENCARGOS COMPLEMENTARES</t>
  </si>
  <si>
    <t>composição</t>
  </si>
  <si>
    <t>MINI RACK 16U X 745 MM FORNECIMENTO E INSTALAÇÃO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</si>
</sst>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Arial Narrow"/>
      <family val="2"/>
    </font>
    <font>
      <u/>
      <sz val="11"/>
      <color theme="10"/>
      <name val="Calibri"/>
      <family val="2"/>
      <scheme val="minor"/>
    </font>
    <font>
      <i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10"/>
      <color rgb="FF000000"/>
      <name val="Arial Narrow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0" fontId="3" fillId="0" borderId="0"/>
    <xf numFmtId="0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9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</cellStyleXfs>
  <cellXfs count="25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1" xfId="0" applyFont="1" applyBorder="1"/>
    <xf numFmtId="4" fontId="0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justify" vertical="justify"/>
    </xf>
    <xf numFmtId="4" fontId="0" fillId="0" borderId="0" xfId="0" applyNumberFormat="1" applyFont="1"/>
    <xf numFmtId="0" fontId="2" fillId="0" borderId="13" xfId="0" applyFont="1" applyBorder="1" applyAlignment="1">
      <alignment vertical="top" wrapText="1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vertical="top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vertical="top"/>
    </xf>
    <xf numFmtId="0" fontId="0" fillId="0" borderId="7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4" fontId="2" fillId="0" borderId="0" xfId="0" applyNumberFormat="1" applyFont="1"/>
    <xf numFmtId="10" fontId="0" fillId="0" borderId="1" xfId="0" applyNumberFormat="1" applyFont="1" applyBorder="1"/>
    <xf numFmtId="10" fontId="2" fillId="0" borderId="1" xfId="0" applyNumberFormat="1" applyFont="1" applyBorder="1"/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justify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0" fillId="0" borderId="1" xfId="2" applyNumberFormat="1" applyFont="1" applyFill="1" applyBorder="1" applyAlignment="1">
      <alignment horizontal="justify" vertical="justify"/>
    </xf>
    <xf numFmtId="164" fontId="0" fillId="0" borderId="1" xfId="2" applyNumberFormat="1" applyFont="1" applyFill="1" applyBorder="1" applyAlignment="1">
      <alignment horizontal="center" vertical="center"/>
    </xf>
    <xf numFmtId="4" fontId="0" fillId="0" borderId="1" xfId="2" applyNumberFormat="1" applyFont="1" applyFill="1" applyBorder="1"/>
    <xf numFmtId="4" fontId="6" fillId="0" borderId="1" xfId="2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justify" vertical="justify"/>
    </xf>
    <xf numFmtId="4" fontId="2" fillId="0" borderId="1" xfId="2" applyNumberFormat="1" applyFont="1" applyFill="1" applyBorder="1"/>
    <xf numFmtId="0" fontId="6" fillId="0" borderId="1" xfId="0" applyFont="1" applyFill="1" applyBorder="1" applyAlignment="1">
      <alignment horizontal="justify" vertical="justify"/>
    </xf>
    <xf numFmtId="0" fontId="6" fillId="0" borderId="1" xfId="3" applyFont="1" applyFill="1" applyBorder="1" applyAlignment="1">
      <alignment horizontal="justify" vertical="justify"/>
    </xf>
    <xf numFmtId="164" fontId="0" fillId="0" borderId="1" xfId="4" applyNumberFormat="1" applyFont="1" applyFill="1" applyBorder="1" applyAlignment="1">
      <alignment horizontal="justify" vertical="justify" wrapText="1"/>
    </xf>
    <xf numFmtId="0" fontId="0" fillId="0" borderId="1" xfId="0" applyFont="1" applyFill="1" applyBorder="1" applyAlignment="1">
      <alignment horizontal="justify" vertical="justify" wrapText="1"/>
    </xf>
    <xf numFmtId="164" fontId="2" fillId="0" borderId="1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justify" wrapText="1"/>
    </xf>
    <xf numFmtId="0" fontId="6" fillId="0" borderId="1" xfId="0" applyFont="1" applyFill="1" applyBorder="1" applyAlignment="1">
      <alignment horizontal="center" vertical="center"/>
    </xf>
    <xf numFmtId="4" fontId="0" fillId="0" borderId="1" xfId="1" applyNumberFormat="1" applyFont="1" applyFill="1" applyBorder="1"/>
    <xf numFmtId="0" fontId="6" fillId="0" borderId="1" xfId="5" applyFont="1" applyFill="1" applyBorder="1" applyAlignment="1">
      <alignment horizontal="justify" vertical="justify"/>
    </xf>
    <xf numFmtId="0" fontId="7" fillId="0" borderId="1" xfId="5" applyFont="1" applyFill="1" applyBorder="1" applyAlignment="1">
      <alignment horizontal="justify" vertical="justify"/>
    </xf>
    <xf numFmtId="164" fontId="0" fillId="0" borderId="1" xfId="2" applyNumberFormat="1" applyFont="1" applyFill="1" applyBorder="1" applyAlignment="1">
      <alignment horizontal="justify" vertical="justify" wrapText="1"/>
    </xf>
    <xf numFmtId="4" fontId="2" fillId="0" borderId="3" xfId="0" applyNumberFormat="1" applyFont="1" applyBorder="1"/>
    <xf numFmtId="10" fontId="2" fillId="0" borderId="3" xfId="0" applyNumberFormat="1" applyFont="1" applyBorder="1"/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vertical="justify"/>
    </xf>
    <xf numFmtId="0" fontId="2" fillId="0" borderId="6" xfId="0" applyFont="1" applyBorder="1" applyAlignment="1">
      <alignment vertical="justify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11" applyFont="1" applyFill="1" applyBorder="1"/>
    <xf numFmtId="10" fontId="13" fillId="0" borderId="0" xfId="12" applyNumberFormat="1" applyFont="1" applyFill="1" applyBorder="1"/>
    <xf numFmtId="0" fontId="15" fillId="0" borderId="0" xfId="11" applyFont="1" applyFill="1" applyBorder="1"/>
    <xf numFmtId="49" fontId="13" fillId="0" borderId="0" xfId="11" applyNumberFormat="1" applyFont="1" applyFill="1" applyBorder="1"/>
    <xf numFmtId="10" fontId="13" fillId="0" borderId="1" xfId="12" applyNumberFormat="1" applyFont="1" applyFill="1" applyBorder="1"/>
    <xf numFmtId="164" fontId="13" fillId="0" borderId="1" xfId="9" applyFont="1" applyFill="1" applyBorder="1"/>
    <xf numFmtId="10" fontId="13" fillId="0" borderId="0" xfId="11" applyNumberFormat="1" applyFont="1" applyFill="1" applyBorder="1"/>
    <xf numFmtId="0" fontId="13" fillId="0" borderId="3" xfId="11" applyFont="1" applyFill="1" applyBorder="1"/>
    <xf numFmtId="164" fontId="16" fillId="0" borderId="1" xfId="9" applyFont="1" applyFill="1" applyBorder="1"/>
    <xf numFmtId="43" fontId="13" fillId="0" borderId="0" xfId="11" applyNumberFormat="1" applyFont="1" applyFill="1" applyBorder="1"/>
    <xf numFmtId="0" fontId="13" fillId="0" borderId="0" xfId="0" applyFont="1" applyFill="1" applyBorder="1" applyAlignment="1"/>
    <xf numFmtId="40" fontId="14" fillId="0" borderId="1" xfId="0" applyNumberFormat="1" applyFont="1" applyFill="1" applyBorder="1" applyAlignment="1">
      <alignment horizontal="left"/>
    </xf>
    <xf numFmtId="164" fontId="16" fillId="0" borderId="1" xfId="15" applyNumberFormat="1" applyFont="1" applyFill="1" applyBorder="1"/>
    <xf numFmtId="164" fontId="16" fillId="0" borderId="0" xfId="9" applyFont="1" applyFill="1" applyBorder="1"/>
    <xf numFmtId="164" fontId="16" fillId="0" borderId="6" xfId="9" applyFont="1" applyFill="1" applyBorder="1"/>
    <xf numFmtId="0" fontId="16" fillId="0" borderId="0" xfId="0" applyFont="1" applyFill="1" applyBorder="1" applyAlignment="1"/>
    <xf numFmtId="0" fontId="12" fillId="0" borderId="19" xfId="0" applyFont="1" applyFill="1" applyBorder="1" applyAlignment="1">
      <alignment horizontal="center"/>
    </xf>
    <xf numFmtId="10" fontId="13" fillId="0" borderId="20" xfId="12" applyNumberFormat="1" applyFont="1" applyFill="1" applyBorder="1"/>
    <xf numFmtId="49" fontId="13" fillId="0" borderId="24" xfId="11" applyNumberFormat="1" applyFont="1" applyFill="1" applyBorder="1"/>
    <xf numFmtId="0" fontId="16" fillId="0" borderId="25" xfId="11" applyFont="1" applyFill="1" applyBorder="1"/>
    <xf numFmtId="49" fontId="16" fillId="0" borderId="26" xfId="11" applyNumberFormat="1" applyFont="1" applyFill="1" applyBorder="1"/>
    <xf numFmtId="164" fontId="16" fillId="0" borderId="21" xfId="12" applyNumberFormat="1" applyFont="1" applyFill="1" applyBorder="1"/>
    <xf numFmtId="0" fontId="16" fillId="0" borderId="0" xfId="11" applyFont="1" applyFill="1" applyBorder="1"/>
    <xf numFmtId="43" fontId="16" fillId="0" borderId="0" xfId="11" applyNumberFormat="1" applyFont="1" applyFill="1" applyBorder="1"/>
    <xf numFmtId="0" fontId="17" fillId="0" borderId="0" xfId="0" applyFont="1"/>
    <xf numFmtId="0" fontId="18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center" vertical="center"/>
    </xf>
    <xf numFmtId="43" fontId="17" fillId="0" borderId="1" xfId="0" applyNumberFormat="1" applyFont="1" applyBorder="1"/>
    <xf numFmtId="0" fontId="17" fillId="0" borderId="0" xfId="0" applyFont="1" applyBorder="1"/>
    <xf numFmtId="0" fontId="18" fillId="2" borderId="0" xfId="0" applyFont="1" applyFill="1" applyAlignment="1">
      <alignment vertical="center"/>
    </xf>
    <xf numFmtId="10" fontId="13" fillId="0" borderId="11" xfId="12" applyNumberFormat="1" applyFont="1" applyFill="1" applyBorder="1"/>
    <xf numFmtId="164" fontId="13" fillId="0" borderId="11" xfId="9" applyFont="1" applyFill="1" applyBorder="1"/>
    <xf numFmtId="43" fontId="17" fillId="0" borderId="1" xfId="0" applyNumberFormat="1" applyFont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left" vertical="center" wrapText="1"/>
    </xf>
    <xf numFmtId="49" fontId="17" fillId="0" borderId="1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164" fontId="15" fillId="4" borderId="1" xfId="9" applyFont="1" applyFill="1" applyBorder="1" applyAlignment="1">
      <alignment horizontal="center" vertical="center"/>
    </xf>
    <xf numFmtId="10" fontId="15" fillId="4" borderId="1" xfId="12" applyNumberFormat="1" applyFont="1" applyFill="1" applyBorder="1" applyAlignment="1">
      <alignment horizontal="center" vertical="center"/>
    </xf>
    <xf numFmtId="49" fontId="15" fillId="4" borderId="1" xfId="12" applyNumberFormat="1" applyFont="1" applyFill="1" applyBorder="1" applyAlignment="1">
      <alignment horizontal="center" vertical="center"/>
    </xf>
    <xf numFmtId="49" fontId="15" fillId="4" borderId="11" xfId="12" applyNumberFormat="1" applyFont="1" applyFill="1" applyBorder="1" applyAlignment="1">
      <alignment horizontal="center" vertical="center"/>
    </xf>
    <xf numFmtId="49" fontId="15" fillId="4" borderId="19" xfId="11" applyNumberFormat="1" applyFont="1" applyFill="1" applyBorder="1" applyAlignment="1">
      <alignment horizontal="center" vertical="center"/>
    </xf>
    <xf numFmtId="0" fontId="15" fillId="4" borderId="1" xfId="11" applyFont="1" applyFill="1" applyBorder="1" applyAlignment="1">
      <alignment horizontal="center" vertical="center"/>
    </xf>
    <xf numFmtId="43" fontId="17" fillId="0" borderId="0" xfId="0" applyNumberFormat="1" applyFont="1"/>
    <xf numFmtId="43" fontId="17" fillId="0" borderId="1" xfId="0" applyNumberFormat="1" applyFont="1" applyBorder="1" applyAlignment="1">
      <alignment vertical="center"/>
    </xf>
    <xf numFmtId="164" fontId="16" fillId="0" borderId="21" xfId="9" applyFont="1" applyFill="1" applyBorder="1"/>
    <xf numFmtId="10" fontId="16" fillId="0" borderId="21" xfId="12" applyNumberFormat="1" applyFont="1" applyFill="1" applyBorder="1"/>
    <xf numFmtId="4" fontId="17" fillId="0" borderId="1" xfId="0" applyNumberFormat="1" applyFont="1" applyBorder="1" applyAlignment="1">
      <alignment horizontal="center" vertical="center"/>
    </xf>
    <xf numFmtId="0" fontId="18" fillId="0" borderId="17" xfId="0" applyFont="1" applyBorder="1" applyAlignment="1">
      <alignment vertical="center" wrapText="1"/>
    </xf>
    <xf numFmtId="0" fontId="18" fillId="6" borderId="24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43" fontId="18" fillId="6" borderId="12" xfId="0" applyNumberFormat="1" applyFont="1" applyFill="1" applyBorder="1" applyAlignment="1">
      <alignment horizontal="center" vertical="center"/>
    </xf>
    <xf numFmtId="43" fontId="18" fillId="6" borderId="31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43" fontId="8" fillId="4" borderId="20" xfId="0" applyNumberFormat="1" applyFont="1" applyFill="1" applyBorder="1" applyAlignment="1">
      <alignment horizontal="right" vertical="center"/>
    </xf>
    <xf numFmtId="43" fontId="8" fillId="4" borderId="20" xfId="0" applyNumberFormat="1" applyFont="1" applyFill="1" applyBorder="1" applyAlignment="1">
      <alignment vertical="center"/>
    </xf>
    <xf numFmtId="43" fontId="18" fillId="4" borderId="20" xfId="0" applyNumberFormat="1" applyFont="1" applyFill="1" applyBorder="1"/>
    <xf numFmtId="0" fontId="18" fillId="5" borderId="1" xfId="0" applyFont="1" applyFill="1" applyBorder="1" applyAlignment="1">
      <alignment vertical="center" wrapText="1"/>
    </xf>
    <xf numFmtId="49" fontId="17" fillId="0" borderId="2" xfId="0" applyNumberFormat="1" applyFont="1" applyBorder="1" applyAlignment="1">
      <alignment horizontal="center" vertical="center"/>
    </xf>
    <xf numFmtId="0" fontId="17" fillId="0" borderId="31" xfId="0" applyFont="1" applyBorder="1" applyAlignment="1">
      <alignment vertical="center"/>
    </xf>
    <xf numFmtId="0" fontId="17" fillId="0" borderId="24" xfId="0" applyFont="1" applyBorder="1" applyAlignment="1"/>
    <xf numFmtId="0" fontId="17" fillId="0" borderId="12" xfId="0" applyFont="1" applyBorder="1" applyAlignment="1"/>
    <xf numFmtId="0" fontId="17" fillId="0" borderId="31" xfId="0" applyFont="1" applyBorder="1" applyAlignment="1"/>
    <xf numFmtId="0" fontId="17" fillId="0" borderId="0" xfId="0" applyFont="1" applyBorder="1" applyAlignment="1">
      <alignment vertical="center"/>
    </xf>
    <xf numFmtId="0" fontId="17" fillId="0" borderId="7" xfId="0" applyFont="1" applyBorder="1" applyAlignment="1"/>
    <xf numFmtId="0" fontId="18" fillId="5" borderId="20" xfId="0" applyFont="1" applyFill="1" applyBorder="1" applyAlignment="1">
      <alignment vertical="center" wrapText="1"/>
    </xf>
    <xf numFmtId="0" fontId="17" fillId="0" borderId="34" xfId="0" applyFont="1" applyBorder="1" applyAlignment="1"/>
    <xf numFmtId="0" fontId="17" fillId="0" borderId="20" xfId="0" applyFont="1" applyBorder="1" applyAlignment="1">
      <alignment horizontal="right" vertical="center"/>
    </xf>
    <xf numFmtId="0" fontId="17" fillId="0" borderId="15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44" fontId="18" fillId="4" borderId="20" xfId="17" applyFont="1" applyFill="1" applyBorder="1"/>
    <xf numFmtId="0" fontId="17" fillId="0" borderId="16" xfId="0" applyFont="1" applyBorder="1" applyAlignment="1">
      <alignment horizontal="center" vertical="center"/>
    </xf>
    <xf numFmtId="0" fontId="17" fillId="0" borderId="0" xfId="0" applyFont="1" applyFill="1"/>
    <xf numFmtId="0" fontId="18" fillId="0" borderId="1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7" fillId="0" borderId="1" xfId="0" applyFont="1" applyFill="1" applyBorder="1"/>
    <xf numFmtId="0" fontId="18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43" fontId="17" fillId="0" borderId="0" xfId="0" applyNumberFormat="1" applyFont="1" applyFill="1"/>
    <xf numFmtId="43" fontId="17" fillId="0" borderId="1" xfId="0" applyNumberFormat="1" applyFont="1" applyFill="1" applyBorder="1"/>
    <xf numFmtId="43" fontId="18" fillId="0" borderId="12" xfId="0" applyNumberFormat="1" applyFont="1" applyFill="1" applyBorder="1" applyAlignment="1">
      <alignment vertical="center"/>
    </xf>
    <xf numFmtId="43" fontId="18" fillId="0" borderId="1" xfId="0" applyNumberFormat="1" applyFont="1" applyFill="1" applyBorder="1" applyAlignment="1">
      <alignment vertical="center"/>
    </xf>
    <xf numFmtId="43" fontId="18" fillId="0" borderId="0" xfId="0" applyNumberFormat="1" applyFont="1" applyFill="1" applyBorder="1" applyAlignment="1">
      <alignment vertical="center"/>
    </xf>
    <xf numFmtId="43" fontId="18" fillId="0" borderId="0" xfId="0" applyNumberFormat="1" applyFont="1" applyFill="1"/>
    <xf numFmtId="0" fontId="17" fillId="0" borderId="1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wrapText="1"/>
    </xf>
    <xf numFmtId="10" fontId="17" fillId="7" borderId="0" xfId="18" applyNumberFormat="1" applyFont="1" applyFill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Fill="1" applyProtection="1">
      <protection locked="0"/>
    </xf>
    <xf numFmtId="0" fontId="17" fillId="0" borderId="1" xfId="0" applyFont="1" applyFill="1" applyBorder="1" applyProtection="1">
      <protection locked="0"/>
    </xf>
    <xf numFmtId="0" fontId="18" fillId="0" borderId="1" xfId="0" applyFont="1" applyFill="1" applyBorder="1" applyAlignment="1" applyProtection="1">
      <alignment vertical="center"/>
      <protection locked="0"/>
    </xf>
    <xf numFmtId="43" fontId="17" fillId="0" borderId="1" xfId="0" applyNumberFormat="1" applyFont="1" applyFill="1" applyBorder="1" applyProtection="1">
      <protection locked="0"/>
    </xf>
    <xf numFmtId="43" fontId="18" fillId="0" borderId="1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horizontal="left"/>
      <protection locked="0"/>
    </xf>
    <xf numFmtId="0" fontId="21" fillId="0" borderId="0" xfId="0" applyFont="1" applyBorder="1" applyAlignment="1" applyProtection="1">
      <alignment horizontal="right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10" fontId="0" fillId="0" borderId="0" xfId="18" applyNumberFormat="1" applyFont="1" applyProtection="1">
      <protection locked="0"/>
    </xf>
    <xf numFmtId="14" fontId="20" fillId="0" borderId="0" xfId="0" applyNumberFormat="1" applyFont="1" applyBorder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16" xfId="0" applyFont="1" applyFill="1" applyBorder="1" applyAlignment="1" applyProtection="1">
      <alignment horizontal="center" vertical="center"/>
      <protection locked="0"/>
    </xf>
    <xf numFmtId="0" fontId="17" fillId="0" borderId="15" xfId="0" applyFont="1" applyBorder="1" applyProtection="1">
      <protection locked="0"/>
    </xf>
    <xf numFmtId="0" fontId="17" fillId="0" borderId="0" xfId="0" applyFont="1" applyBorder="1" applyProtection="1">
      <protection locked="0"/>
    </xf>
    <xf numFmtId="0" fontId="17" fillId="0" borderId="16" xfId="0" applyFont="1" applyBorder="1" applyProtection="1">
      <protection locked="0"/>
    </xf>
    <xf numFmtId="0" fontId="17" fillId="0" borderId="15" xfId="0" applyFont="1" applyBorder="1" applyAlignment="1" applyProtection="1">
      <protection locked="0"/>
    </xf>
    <xf numFmtId="0" fontId="17" fillId="0" borderId="0" xfId="0" applyFont="1" applyBorder="1" applyAlignment="1" applyProtection="1"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protection locked="0"/>
    </xf>
    <xf numFmtId="0" fontId="18" fillId="0" borderId="0" xfId="0" applyFont="1" applyBorder="1" applyAlignment="1" applyProtection="1">
      <alignment horizontal="center"/>
      <protection locked="0"/>
    </xf>
    <xf numFmtId="0" fontId="17" fillId="0" borderId="29" xfId="0" applyFont="1" applyBorder="1" applyAlignment="1" applyProtection="1">
      <protection locked="0"/>
    </xf>
    <xf numFmtId="0" fontId="17" fillId="0" borderId="30" xfId="0" applyFont="1" applyBorder="1" applyAlignment="1" applyProtection="1">
      <protection locked="0"/>
    </xf>
    <xf numFmtId="0" fontId="17" fillId="0" borderId="30" xfId="0" applyFont="1" applyBorder="1" applyAlignment="1" applyProtection="1">
      <alignment horizontal="right"/>
      <protection locked="0"/>
    </xf>
    <xf numFmtId="0" fontId="17" fillId="0" borderId="30" xfId="0" applyFont="1" applyBorder="1" applyProtection="1">
      <protection locked="0"/>
    </xf>
    <xf numFmtId="0" fontId="17" fillId="0" borderId="32" xfId="0" applyFont="1" applyBorder="1" applyProtection="1">
      <protection locked="0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0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0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justify"/>
    </xf>
    <xf numFmtId="0" fontId="2" fillId="0" borderId="12" xfId="0" applyFont="1" applyFill="1" applyBorder="1" applyAlignment="1">
      <alignment horizontal="center" vertical="justify"/>
    </xf>
    <xf numFmtId="0" fontId="2" fillId="0" borderId="3" xfId="0" applyFont="1" applyFill="1" applyBorder="1" applyAlignment="1">
      <alignment horizontal="center" vertical="justify"/>
    </xf>
    <xf numFmtId="0" fontId="0" fillId="0" borderId="1" xfId="0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Fill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43" fontId="18" fillId="0" borderId="0" xfId="0" applyNumberFormat="1" applyFont="1" applyFill="1" applyBorder="1" applyAlignment="1" applyProtection="1">
      <alignment horizontal="right" vertical="center"/>
      <protection locked="0"/>
    </xf>
    <xf numFmtId="43" fontId="18" fillId="0" borderId="16" xfId="0" applyNumberFormat="1" applyFont="1" applyFill="1" applyBorder="1" applyAlignment="1" applyProtection="1">
      <alignment horizontal="right" vertical="center"/>
      <protection locked="0"/>
    </xf>
    <xf numFmtId="0" fontId="17" fillId="0" borderId="28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43" fontId="18" fillId="3" borderId="0" xfId="0" applyNumberFormat="1" applyFont="1" applyFill="1" applyBorder="1" applyAlignment="1" applyProtection="1">
      <alignment horizontal="right" vertical="center"/>
      <protection locked="0"/>
    </xf>
    <xf numFmtId="43" fontId="18" fillId="3" borderId="16" xfId="0" applyNumberFormat="1" applyFont="1" applyFill="1" applyBorder="1" applyAlignment="1" applyProtection="1">
      <alignment horizontal="right" vertical="center"/>
      <protection locked="0"/>
    </xf>
    <xf numFmtId="43" fontId="18" fillId="5" borderId="15" xfId="0" applyNumberFormat="1" applyFont="1" applyFill="1" applyBorder="1" applyAlignment="1">
      <alignment horizontal="right" vertical="center"/>
    </xf>
    <xf numFmtId="43" fontId="18" fillId="5" borderId="0" xfId="0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18" xfId="0" applyFont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8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49" fontId="13" fillId="0" borderId="24" xfId="11" applyNumberFormat="1" applyFont="1" applyFill="1" applyBorder="1" applyAlignment="1">
      <alignment horizontal="center"/>
    </xf>
    <xf numFmtId="49" fontId="13" fillId="0" borderId="12" xfId="11" applyNumberFormat="1" applyFont="1" applyFill="1" applyBorder="1" applyAlignment="1">
      <alignment horizontal="center"/>
    </xf>
  </cellXfs>
  <cellStyles count="21">
    <cellStyle name="Hiperlink" xfId="15" builtinId="8"/>
    <cellStyle name="Moeda" xfId="17" builtinId="4"/>
    <cellStyle name="Moeda 10" xfId="20" xr:uid="{00000000-0005-0000-0000-000002000000}"/>
    <cellStyle name="Normal" xfId="0" builtinId="0"/>
    <cellStyle name="Normal 17" xfId="3" xr:uid="{00000000-0005-0000-0000-000004000000}"/>
    <cellStyle name="Normal 2" xfId="5" xr:uid="{00000000-0005-0000-0000-000005000000}"/>
    <cellStyle name="Normal 3" xfId="11" xr:uid="{00000000-0005-0000-0000-000006000000}"/>
    <cellStyle name="Normal 35" xfId="19" xr:uid="{00000000-0005-0000-0000-000007000000}"/>
    <cellStyle name="Normal 4" xfId="16" xr:uid="{00000000-0005-0000-0000-000008000000}"/>
    <cellStyle name="Porcentagem" xfId="18" builtinId="5"/>
    <cellStyle name="Porcentagem 2" xfId="12" xr:uid="{00000000-0005-0000-0000-00000A000000}"/>
    <cellStyle name="Separador de milhares 2" xfId="14" xr:uid="{00000000-0005-0000-0000-00000B000000}"/>
    <cellStyle name="Separador de milhares 2 2 2" xfId="8" xr:uid="{00000000-0005-0000-0000-00000C000000}"/>
    <cellStyle name="Separador de milhares 2 3" xfId="7" xr:uid="{00000000-0005-0000-0000-00000D000000}"/>
    <cellStyle name="Separador de milhares 2 4" xfId="13" xr:uid="{00000000-0005-0000-0000-00000E000000}"/>
    <cellStyle name="Separador de milhares 2 5" xfId="6" xr:uid="{00000000-0005-0000-0000-00000F000000}"/>
    <cellStyle name="Separador de milhares 2 6" xfId="2" xr:uid="{00000000-0005-0000-0000-000010000000}"/>
    <cellStyle name="Separador de milhares 24" xfId="10" xr:uid="{00000000-0005-0000-0000-000011000000}"/>
    <cellStyle name="Separador de milhares 3" xfId="9" xr:uid="{00000000-0005-0000-0000-000012000000}"/>
    <cellStyle name="Separador de milhares 4" xfId="4" xr:uid="{00000000-0005-0000-0000-000013000000}"/>
    <cellStyle name="Vírgula" xfId="1" builtinId="3"/>
  </cellStyles>
  <dxfs count="2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0</xdr:row>
      <xdr:rowOff>44824</xdr:rowOff>
    </xdr:from>
    <xdr:to>
      <xdr:col>3</xdr:col>
      <xdr:colOff>77880</xdr:colOff>
      <xdr:row>0</xdr:row>
      <xdr:rowOff>905778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BE7368-5E30-466E-9A54-9DFA50483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10" t="21434"/>
        <a:stretch>
          <a:fillRect/>
        </a:stretch>
      </xdr:blipFill>
      <xdr:spPr bwMode="auto">
        <a:xfrm>
          <a:off x="11206" y="44824"/>
          <a:ext cx="7156076" cy="860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411366</xdr:colOff>
      <xdr:row>0</xdr:row>
      <xdr:rowOff>866775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10" t="21434"/>
        <a:stretch>
          <a:fillRect/>
        </a:stretch>
      </xdr:blipFill>
      <xdr:spPr bwMode="auto">
        <a:xfrm>
          <a:off x="0" y="0"/>
          <a:ext cx="7202691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5"/>
  <sheetViews>
    <sheetView topLeftCell="A358" workbookViewId="0">
      <selection activeCell="E22" sqref="E22"/>
    </sheetView>
  </sheetViews>
  <sheetFormatPr defaultRowHeight="15" x14ac:dyDescent="0.25"/>
  <cols>
    <col min="1" max="1" width="9.140625" style="56"/>
    <col min="2" max="2" width="49.7109375" style="1" customWidth="1"/>
    <col min="3" max="3" width="9.140625" style="2"/>
    <col min="4" max="4" width="11.5703125" style="1" bestFit="1" customWidth="1"/>
    <col min="5" max="5" width="16.28515625" style="1" bestFit="1" customWidth="1"/>
    <col min="6" max="6" width="15.7109375" style="1" customWidth="1"/>
    <col min="7" max="8" width="12.85546875" style="1" customWidth="1"/>
    <col min="9" max="9" width="21.28515625" style="1" customWidth="1"/>
    <col min="10" max="10" width="9.140625" style="1"/>
    <col min="11" max="11" width="20.28515625" style="1" bestFit="1" customWidth="1"/>
    <col min="12" max="16384" width="9.140625" style="1"/>
  </cols>
  <sheetData>
    <row r="1" spans="1:11" ht="18.75" x14ac:dyDescent="0.3">
      <c r="A1" s="189" t="s">
        <v>643</v>
      </c>
      <c r="B1" s="189"/>
      <c r="C1" s="189"/>
      <c r="D1" s="189"/>
      <c r="E1" s="189"/>
      <c r="F1" s="189"/>
      <c r="G1" s="189"/>
      <c r="H1" s="189"/>
      <c r="I1" s="189"/>
    </row>
    <row r="2" spans="1:11" ht="145.5" customHeight="1" x14ac:dyDescent="0.25">
      <c r="A2" s="190" t="s">
        <v>592</v>
      </c>
      <c r="B2" s="191"/>
      <c r="C2" s="191"/>
      <c r="D2" s="191"/>
      <c r="E2" s="191"/>
      <c r="F2" s="192"/>
      <c r="G2" s="190" t="s">
        <v>593</v>
      </c>
      <c r="H2" s="191"/>
      <c r="I2" s="192"/>
    </row>
    <row r="3" spans="1:11" x14ac:dyDescent="0.25">
      <c r="A3" s="194" t="s">
        <v>0</v>
      </c>
      <c r="B3" s="195" t="s">
        <v>644</v>
      </c>
      <c r="C3" s="194" t="s">
        <v>1</v>
      </c>
      <c r="D3" s="194"/>
      <c r="E3" s="194"/>
      <c r="F3" s="195" t="s">
        <v>5</v>
      </c>
      <c r="G3" s="194" t="s">
        <v>6</v>
      </c>
      <c r="H3" s="194"/>
      <c r="I3" s="187" t="s">
        <v>9</v>
      </c>
    </row>
    <row r="4" spans="1:11" x14ac:dyDescent="0.25">
      <c r="A4" s="194"/>
      <c r="B4" s="194"/>
      <c r="C4" s="7" t="s">
        <v>2</v>
      </c>
      <c r="D4" s="7" t="s">
        <v>3</v>
      </c>
      <c r="E4" s="7" t="s">
        <v>4</v>
      </c>
      <c r="F4" s="194"/>
      <c r="G4" s="7" t="s">
        <v>7</v>
      </c>
      <c r="H4" s="7" t="s">
        <v>8</v>
      </c>
      <c r="I4" s="188"/>
    </row>
    <row r="5" spans="1:11" x14ac:dyDescent="0.25">
      <c r="A5" s="27" t="s">
        <v>605</v>
      </c>
      <c r="B5" s="28" t="s">
        <v>10</v>
      </c>
      <c r="C5" s="29"/>
      <c r="D5" s="3"/>
      <c r="E5" s="3"/>
      <c r="F5" s="3"/>
      <c r="G5" s="3"/>
      <c r="H5" s="3"/>
      <c r="I5" s="3"/>
      <c r="K5" s="57" t="s">
        <v>601</v>
      </c>
    </row>
    <row r="6" spans="1:11" x14ac:dyDescent="0.25">
      <c r="A6" s="35" t="s">
        <v>11</v>
      </c>
      <c r="B6" s="31" t="s">
        <v>12</v>
      </c>
      <c r="C6" s="32" t="s">
        <v>569</v>
      </c>
      <c r="D6" s="33">
        <v>20</v>
      </c>
      <c r="E6" s="33">
        <v>249.32</v>
      </c>
      <c r="F6" s="4"/>
      <c r="G6" s="4">
        <v>20</v>
      </c>
      <c r="H6" s="4">
        <v>20</v>
      </c>
      <c r="I6" s="4">
        <f>TRUNC(E6*H6,2)</f>
        <v>4986.3999999999996</v>
      </c>
      <c r="K6" s="12">
        <f>TRUNC(E6*G6,2)</f>
        <v>4986.3999999999996</v>
      </c>
    </row>
    <row r="7" spans="1:11" x14ac:dyDescent="0.25">
      <c r="A7" s="35" t="s">
        <v>13</v>
      </c>
      <c r="B7" s="31" t="s">
        <v>14</v>
      </c>
      <c r="C7" s="32" t="s">
        <v>569</v>
      </c>
      <c r="D7" s="33">
        <v>6</v>
      </c>
      <c r="E7" s="33">
        <v>197.92</v>
      </c>
      <c r="F7" s="4"/>
      <c r="G7" s="4">
        <v>6</v>
      </c>
      <c r="H7" s="4">
        <v>6</v>
      </c>
      <c r="I7" s="4">
        <f t="shared" ref="I7:I70" si="0">TRUNC(E7*H7,2)</f>
        <v>1187.52</v>
      </c>
      <c r="K7" s="12">
        <f t="shared" ref="K7:K70" si="1">TRUNC(E7*G7,2)</f>
        <v>1187.52</v>
      </c>
    </row>
    <row r="8" spans="1:11" x14ac:dyDescent="0.25">
      <c r="A8" s="35" t="s">
        <v>15</v>
      </c>
      <c r="B8" s="31" t="s">
        <v>16</v>
      </c>
      <c r="C8" s="32" t="s">
        <v>570</v>
      </c>
      <c r="D8" s="33">
        <v>1</v>
      </c>
      <c r="E8" s="33">
        <v>1086.44</v>
      </c>
      <c r="F8" s="4"/>
      <c r="G8" s="4">
        <v>1</v>
      </c>
      <c r="H8" s="4">
        <v>1</v>
      </c>
      <c r="I8" s="4">
        <f t="shared" si="0"/>
        <v>1086.44</v>
      </c>
      <c r="K8" s="12">
        <f t="shared" si="1"/>
        <v>1086.44</v>
      </c>
    </row>
    <row r="9" spans="1:11" x14ac:dyDescent="0.25">
      <c r="A9" s="35" t="s">
        <v>17</v>
      </c>
      <c r="B9" s="31" t="s">
        <v>18</v>
      </c>
      <c r="C9" s="32" t="s">
        <v>570</v>
      </c>
      <c r="D9" s="33">
        <v>1</v>
      </c>
      <c r="E9" s="33">
        <v>879.96</v>
      </c>
      <c r="F9" s="4"/>
      <c r="G9" s="4">
        <v>1</v>
      </c>
      <c r="H9" s="4">
        <v>1</v>
      </c>
      <c r="I9" s="4">
        <f t="shared" si="0"/>
        <v>879.96</v>
      </c>
      <c r="K9" s="12">
        <f t="shared" si="1"/>
        <v>879.96</v>
      </c>
    </row>
    <row r="10" spans="1:11" ht="30" x14ac:dyDescent="0.25">
      <c r="A10" s="35" t="s">
        <v>19</v>
      </c>
      <c r="B10" s="31" t="s">
        <v>20</v>
      </c>
      <c r="C10" s="32" t="s">
        <v>571</v>
      </c>
      <c r="D10" s="33">
        <v>288</v>
      </c>
      <c r="E10" s="33">
        <v>23.71</v>
      </c>
      <c r="F10" s="4"/>
      <c r="G10" s="4">
        <v>288</v>
      </c>
      <c r="H10" s="4">
        <v>288</v>
      </c>
      <c r="I10" s="4">
        <f t="shared" si="0"/>
        <v>6828.48</v>
      </c>
      <c r="K10" s="12">
        <f t="shared" si="1"/>
        <v>6828.48</v>
      </c>
    </row>
    <row r="11" spans="1:11" x14ac:dyDescent="0.25">
      <c r="A11" s="35" t="s">
        <v>21</v>
      </c>
      <c r="B11" s="11" t="s">
        <v>22</v>
      </c>
      <c r="C11" s="30" t="s">
        <v>572</v>
      </c>
      <c r="D11" s="34">
        <v>870</v>
      </c>
      <c r="E11" s="33">
        <v>5.39</v>
      </c>
      <c r="F11" s="4"/>
      <c r="G11" s="4">
        <v>870</v>
      </c>
      <c r="H11" s="4">
        <v>870</v>
      </c>
      <c r="I11" s="4">
        <f t="shared" si="0"/>
        <v>4689.3</v>
      </c>
      <c r="K11" s="12">
        <f t="shared" si="1"/>
        <v>4689.3</v>
      </c>
    </row>
    <row r="12" spans="1:11" x14ac:dyDescent="0.25">
      <c r="A12" s="35"/>
      <c r="B12" s="36" t="s">
        <v>23</v>
      </c>
      <c r="C12" s="35"/>
      <c r="D12" s="37"/>
      <c r="E12" s="37"/>
      <c r="F12" s="4"/>
      <c r="G12" s="4"/>
      <c r="H12" s="4"/>
      <c r="I12" s="8">
        <f>SUM(I6:I11)</f>
        <v>19658.099999999999</v>
      </c>
      <c r="K12" s="24">
        <f>SUM(K6:K11)</f>
        <v>19658.099999999999</v>
      </c>
    </row>
    <row r="13" spans="1:11" x14ac:dyDescent="0.25">
      <c r="A13" s="35"/>
      <c r="B13" s="28"/>
      <c r="C13" s="35"/>
      <c r="D13" s="37"/>
      <c r="E13" s="37"/>
      <c r="F13" s="4"/>
      <c r="G13" s="4"/>
      <c r="H13" s="4"/>
      <c r="I13" s="4"/>
      <c r="K13" s="12"/>
    </row>
    <row r="14" spans="1:11" x14ac:dyDescent="0.25">
      <c r="A14" s="35" t="s">
        <v>606</v>
      </c>
      <c r="B14" s="36" t="s">
        <v>24</v>
      </c>
      <c r="C14" s="35"/>
      <c r="D14" s="37"/>
      <c r="E14" s="37"/>
      <c r="F14" s="4"/>
      <c r="G14" s="4"/>
      <c r="H14" s="4"/>
      <c r="I14" s="4"/>
      <c r="K14" s="12"/>
    </row>
    <row r="15" spans="1:11" x14ac:dyDescent="0.25">
      <c r="A15" s="35" t="s">
        <v>25</v>
      </c>
      <c r="B15" s="11" t="s">
        <v>26</v>
      </c>
      <c r="C15" s="30" t="s">
        <v>572</v>
      </c>
      <c r="D15" s="33">
        <v>4360.6899999999996</v>
      </c>
      <c r="E15" s="33">
        <v>0.56999999999999995</v>
      </c>
      <c r="F15" s="4"/>
      <c r="G15" s="4">
        <v>4360.6899999999996</v>
      </c>
      <c r="H15" s="4">
        <v>4360.6899999999996</v>
      </c>
      <c r="I15" s="4">
        <f t="shared" si="0"/>
        <v>2485.59</v>
      </c>
      <c r="K15" s="12">
        <f t="shared" si="1"/>
        <v>2485.59</v>
      </c>
    </row>
    <row r="16" spans="1:11" ht="30" x14ac:dyDescent="0.25">
      <c r="A16" s="35" t="s">
        <v>27</v>
      </c>
      <c r="B16" s="11" t="s">
        <v>28</v>
      </c>
      <c r="C16" s="30" t="s">
        <v>573</v>
      </c>
      <c r="D16" s="33">
        <v>436.07</v>
      </c>
      <c r="E16" s="33">
        <v>0.92</v>
      </c>
      <c r="F16" s="4"/>
      <c r="G16" s="33">
        <v>436.07</v>
      </c>
      <c r="H16" s="4">
        <v>436.07</v>
      </c>
      <c r="I16" s="4">
        <f t="shared" si="0"/>
        <v>401.18</v>
      </c>
      <c r="K16" s="12">
        <f t="shared" si="1"/>
        <v>401.18</v>
      </c>
    </row>
    <row r="17" spans="1:11" x14ac:dyDescent="0.25">
      <c r="A17" s="35" t="s">
        <v>29</v>
      </c>
      <c r="B17" s="11" t="s">
        <v>30</v>
      </c>
      <c r="C17" s="30" t="s">
        <v>574</v>
      </c>
      <c r="D17" s="33">
        <v>4360.6899999999996</v>
      </c>
      <c r="E17" s="33">
        <v>1.18</v>
      </c>
      <c r="F17" s="4"/>
      <c r="G17" s="33">
        <v>4360.6899999999996</v>
      </c>
      <c r="H17" s="4">
        <v>4360.6899999999996</v>
      </c>
      <c r="I17" s="4">
        <f t="shared" si="0"/>
        <v>5145.6099999999997</v>
      </c>
      <c r="K17" s="12">
        <f t="shared" si="1"/>
        <v>5145.6099999999997</v>
      </c>
    </row>
    <row r="18" spans="1:11" x14ac:dyDescent="0.25">
      <c r="A18" s="35" t="s">
        <v>31</v>
      </c>
      <c r="B18" s="11" t="s">
        <v>32</v>
      </c>
      <c r="C18" s="30" t="s">
        <v>573</v>
      </c>
      <c r="D18" s="33">
        <v>1133.78</v>
      </c>
      <c r="E18" s="33">
        <v>3.83</v>
      </c>
      <c r="F18" s="4"/>
      <c r="G18" s="33">
        <v>1133.78</v>
      </c>
      <c r="H18" s="4">
        <v>1133.78</v>
      </c>
      <c r="I18" s="4">
        <f t="shared" si="0"/>
        <v>4342.37</v>
      </c>
      <c r="K18" s="12">
        <f t="shared" si="1"/>
        <v>4342.37</v>
      </c>
    </row>
    <row r="19" spans="1:11" x14ac:dyDescent="0.25">
      <c r="A19" s="35" t="s">
        <v>33</v>
      </c>
      <c r="B19" s="11" t="s">
        <v>34</v>
      </c>
      <c r="C19" s="30" t="s">
        <v>574</v>
      </c>
      <c r="D19" s="33">
        <v>11337.8</v>
      </c>
      <c r="E19" s="33">
        <v>1.18</v>
      </c>
      <c r="F19" s="4"/>
      <c r="G19" s="33">
        <v>11337.8</v>
      </c>
      <c r="H19" s="4">
        <v>11337.8</v>
      </c>
      <c r="I19" s="4">
        <f t="shared" si="0"/>
        <v>13378.6</v>
      </c>
      <c r="K19" s="12">
        <f t="shared" si="1"/>
        <v>13378.6</v>
      </c>
    </row>
    <row r="20" spans="1:11" x14ac:dyDescent="0.25">
      <c r="A20" s="35" t="s">
        <v>35</v>
      </c>
      <c r="B20" s="11" t="s">
        <v>36</v>
      </c>
      <c r="C20" s="30" t="s">
        <v>573</v>
      </c>
      <c r="D20" s="33">
        <v>1133.78</v>
      </c>
      <c r="E20" s="33">
        <v>2.82</v>
      </c>
      <c r="F20" s="4"/>
      <c r="G20" s="33">
        <v>1133.78</v>
      </c>
      <c r="H20" s="4">
        <v>1133.78</v>
      </c>
      <c r="I20" s="4">
        <f t="shared" si="0"/>
        <v>3197.25</v>
      </c>
      <c r="K20" s="12">
        <f t="shared" si="1"/>
        <v>3197.25</v>
      </c>
    </row>
    <row r="21" spans="1:11" x14ac:dyDescent="0.25">
      <c r="A21" s="35" t="s">
        <v>37</v>
      </c>
      <c r="B21" s="11" t="s">
        <v>38</v>
      </c>
      <c r="C21" s="30" t="s">
        <v>573</v>
      </c>
      <c r="D21" s="33">
        <v>872.14</v>
      </c>
      <c r="E21" s="33">
        <v>4.08</v>
      </c>
      <c r="F21" s="4"/>
      <c r="G21" s="33">
        <v>872.14</v>
      </c>
      <c r="H21" s="4">
        <v>872.14</v>
      </c>
      <c r="I21" s="4">
        <f t="shared" si="0"/>
        <v>3558.33</v>
      </c>
      <c r="K21" s="12">
        <f t="shared" si="1"/>
        <v>3558.33</v>
      </c>
    </row>
    <row r="22" spans="1:11" x14ac:dyDescent="0.25">
      <c r="A22" s="35"/>
      <c r="B22" s="28" t="s">
        <v>23</v>
      </c>
      <c r="C22" s="35"/>
      <c r="D22" s="37"/>
      <c r="E22" s="37"/>
      <c r="F22" s="4"/>
      <c r="G22" s="4"/>
      <c r="H22" s="4"/>
      <c r="I22" s="8">
        <f>SUM(I15:I21)</f>
        <v>32508.93</v>
      </c>
      <c r="K22" s="24">
        <f>SUM(K15:K21)</f>
        <v>32508.93</v>
      </c>
    </row>
    <row r="23" spans="1:11" x14ac:dyDescent="0.25">
      <c r="A23" s="35"/>
      <c r="B23" s="28"/>
      <c r="C23" s="35"/>
      <c r="D23" s="37"/>
      <c r="E23" s="37"/>
      <c r="F23" s="4"/>
      <c r="G23" s="4"/>
      <c r="H23" s="4"/>
      <c r="I23" s="4"/>
      <c r="K23" s="12"/>
    </row>
    <row r="24" spans="1:11" x14ac:dyDescent="0.25">
      <c r="A24" s="35" t="s">
        <v>607</v>
      </c>
      <c r="B24" s="28" t="s">
        <v>39</v>
      </c>
      <c r="C24" s="30"/>
      <c r="D24" s="33"/>
      <c r="E24" s="33"/>
      <c r="F24" s="4"/>
      <c r="G24" s="4"/>
      <c r="H24" s="4"/>
      <c r="I24" s="4"/>
      <c r="K24" s="12"/>
    </row>
    <row r="25" spans="1:11" ht="30" x14ac:dyDescent="0.25">
      <c r="A25" s="35" t="s">
        <v>40</v>
      </c>
      <c r="B25" s="38" t="s">
        <v>41</v>
      </c>
      <c r="C25" s="30" t="s">
        <v>575</v>
      </c>
      <c r="D25" s="33">
        <v>690</v>
      </c>
      <c r="E25" s="33">
        <v>41.58</v>
      </c>
      <c r="F25" s="4"/>
      <c r="G25" s="4">
        <v>40</v>
      </c>
      <c r="H25" s="4">
        <v>40</v>
      </c>
      <c r="I25" s="4">
        <f t="shared" si="0"/>
        <v>1663.2</v>
      </c>
      <c r="K25" s="12">
        <f t="shared" si="1"/>
        <v>1663.2</v>
      </c>
    </row>
    <row r="26" spans="1:11" ht="30" x14ac:dyDescent="0.25">
      <c r="A26" s="35" t="s">
        <v>42</v>
      </c>
      <c r="B26" s="38" t="s">
        <v>43</v>
      </c>
      <c r="C26" s="30" t="s">
        <v>575</v>
      </c>
      <c r="D26" s="33">
        <v>450</v>
      </c>
      <c r="E26" s="33">
        <v>64.22</v>
      </c>
      <c r="F26" s="4"/>
      <c r="G26" s="4"/>
      <c r="H26" s="4"/>
      <c r="I26" s="4">
        <f t="shared" si="0"/>
        <v>0</v>
      </c>
      <c r="K26" s="12">
        <f t="shared" si="1"/>
        <v>0</v>
      </c>
    </row>
    <row r="27" spans="1:11" x14ac:dyDescent="0.25">
      <c r="A27" s="35" t="s">
        <v>44</v>
      </c>
      <c r="B27" s="11" t="s">
        <v>45</v>
      </c>
      <c r="C27" s="30" t="s">
        <v>576</v>
      </c>
      <c r="D27" s="33">
        <v>65.680000000000007</v>
      </c>
      <c r="E27" s="33">
        <v>348.15</v>
      </c>
      <c r="F27" s="4"/>
      <c r="G27" s="4"/>
      <c r="H27" s="4"/>
      <c r="I27" s="4">
        <f t="shared" si="0"/>
        <v>0</v>
      </c>
      <c r="K27" s="12">
        <f t="shared" si="1"/>
        <v>0</v>
      </c>
    </row>
    <row r="28" spans="1:11" x14ac:dyDescent="0.25">
      <c r="A28" s="35" t="s">
        <v>46</v>
      </c>
      <c r="B28" s="11" t="s">
        <v>47</v>
      </c>
      <c r="C28" s="30" t="s">
        <v>570</v>
      </c>
      <c r="D28" s="33">
        <v>160</v>
      </c>
      <c r="E28" s="33">
        <v>22.31</v>
      </c>
      <c r="F28" s="4"/>
      <c r="G28" s="4"/>
      <c r="H28" s="4"/>
      <c r="I28" s="4">
        <f t="shared" si="0"/>
        <v>0</v>
      </c>
      <c r="K28" s="12">
        <f t="shared" si="1"/>
        <v>0</v>
      </c>
    </row>
    <row r="29" spans="1:11" x14ac:dyDescent="0.25">
      <c r="A29" s="35"/>
      <c r="B29" s="28" t="s">
        <v>23</v>
      </c>
      <c r="C29" s="35"/>
      <c r="D29" s="37"/>
      <c r="E29" s="37"/>
      <c r="F29" s="4"/>
      <c r="G29" s="4"/>
      <c r="H29" s="4"/>
      <c r="I29" s="8">
        <f>SUM(I25:I28)</f>
        <v>1663.2</v>
      </c>
      <c r="K29" s="24">
        <f>SUM(K25:K28)</f>
        <v>1663.2</v>
      </c>
    </row>
    <row r="30" spans="1:11" x14ac:dyDescent="0.25">
      <c r="A30" s="35"/>
      <c r="B30" s="28"/>
      <c r="C30" s="35"/>
      <c r="D30" s="37"/>
      <c r="E30" s="37"/>
      <c r="F30" s="4"/>
      <c r="G30" s="4"/>
      <c r="H30" s="4"/>
      <c r="I30" s="4"/>
      <c r="K30" s="12"/>
    </row>
    <row r="31" spans="1:11" x14ac:dyDescent="0.25">
      <c r="A31" s="35" t="s">
        <v>608</v>
      </c>
      <c r="B31" s="28" t="s">
        <v>48</v>
      </c>
      <c r="C31" s="35"/>
      <c r="D31" s="37"/>
      <c r="E31" s="37"/>
      <c r="F31" s="4"/>
      <c r="G31" s="4"/>
      <c r="H31" s="4"/>
      <c r="I31" s="4"/>
      <c r="K31" s="12"/>
    </row>
    <row r="32" spans="1:11" x14ac:dyDescent="0.25">
      <c r="A32" s="35" t="s">
        <v>49</v>
      </c>
      <c r="B32" s="31" t="s">
        <v>50</v>
      </c>
      <c r="C32" s="32" t="s">
        <v>576</v>
      </c>
      <c r="D32" s="33">
        <v>87.59</v>
      </c>
      <c r="E32" s="33">
        <v>27.49</v>
      </c>
      <c r="F32" s="4"/>
      <c r="G32" s="4"/>
      <c r="H32" s="4"/>
      <c r="I32" s="4">
        <f t="shared" si="0"/>
        <v>0</v>
      </c>
      <c r="K32" s="12">
        <f t="shared" si="1"/>
        <v>0</v>
      </c>
    </row>
    <row r="33" spans="1:11" x14ac:dyDescent="0.25">
      <c r="A33" s="35" t="s">
        <v>51</v>
      </c>
      <c r="B33" s="31" t="s">
        <v>52</v>
      </c>
      <c r="C33" s="32" t="s">
        <v>569</v>
      </c>
      <c r="D33" s="33">
        <v>93.14</v>
      </c>
      <c r="E33" s="33">
        <v>2.58</v>
      </c>
      <c r="F33" s="4"/>
      <c r="G33" s="4"/>
      <c r="H33" s="4"/>
      <c r="I33" s="4">
        <f t="shared" si="0"/>
        <v>0</v>
      </c>
      <c r="K33" s="12">
        <f t="shared" si="1"/>
        <v>0</v>
      </c>
    </row>
    <row r="34" spans="1:11" x14ac:dyDescent="0.25">
      <c r="A34" s="35" t="s">
        <v>53</v>
      </c>
      <c r="B34" s="31" t="s">
        <v>54</v>
      </c>
      <c r="C34" s="32" t="s">
        <v>576</v>
      </c>
      <c r="D34" s="33">
        <v>51.3</v>
      </c>
      <c r="E34" s="33">
        <v>23.56</v>
      </c>
      <c r="F34" s="4"/>
      <c r="G34" s="4"/>
      <c r="H34" s="4"/>
      <c r="I34" s="4">
        <f t="shared" si="0"/>
        <v>0</v>
      </c>
      <c r="K34" s="12">
        <f t="shared" si="1"/>
        <v>0</v>
      </c>
    </row>
    <row r="35" spans="1:11" x14ac:dyDescent="0.25">
      <c r="A35" s="35" t="s">
        <v>55</v>
      </c>
      <c r="B35" s="11" t="s">
        <v>56</v>
      </c>
      <c r="C35" s="30" t="s">
        <v>572</v>
      </c>
      <c r="D35" s="34">
        <v>343.25</v>
      </c>
      <c r="E35" s="33">
        <v>37.299999999999997</v>
      </c>
      <c r="F35" s="4"/>
      <c r="G35" s="4"/>
      <c r="H35" s="4"/>
      <c r="I35" s="4">
        <f t="shared" si="0"/>
        <v>0</v>
      </c>
      <c r="K35" s="12">
        <f t="shared" si="1"/>
        <v>0</v>
      </c>
    </row>
    <row r="36" spans="1:11" x14ac:dyDescent="0.25">
      <c r="A36" s="35" t="s">
        <v>57</v>
      </c>
      <c r="B36" s="31" t="s">
        <v>58</v>
      </c>
      <c r="C36" s="32" t="s">
        <v>577</v>
      </c>
      <c r="D36" s="33">
        <v>2652</v>
      </c>
      <c r="E36" s="33">
        <v>7.73</v>
      </c>
      <c r="F36" s="4"/>
      <c r="G36" s="4"/>
      <c r="H36" s="4"/>
      <c r="I36" s="4">
        <f t="shared" si="0"/>
        <v>0</v>
      </c>
      <c r="K36" s="12">
        <f t="shared" si="1"/>
        <v>0</v>
      </c>
    </row>
    <row r="37" spans="1:11" x14ac:dyDescent="0.25">
      <c r="A37" s="35" t="s">
        <v>59</v>
      </c>
      <c r="B37" s="31" t="s">
        <v>60</v>
      </c>
      <c r="C37" s="32" t="s">
        <v>577</v>
      </c>
      <c r="D37" s="33">
        <v>475</v>
      </c>
      <c r="E37" s="33">
        <v>8.33</v>
      </c>
      <c r="F37" s="4"/>
      <c r="G37" s="4"/>
      <c r="H37" s="4"/>
      <c r="I37" s="4">
        <f t="shared" si="0"/>
        <v>0</v>
      </c>
      <c r="K37" s="12">
        <f t="shared" si="1"/>
        <v>0</v>
      </c>
    </row>
    <row r="38" spans="1:11" x14ac:dyDescent="0.25">
      <c r="A38" s="35" t="s">
        <v>61</v>
      </c>
      <c r="B38" s="31" t="s">
        <v>62</v>
      </c>
      <c r="C38" s="32" t="s">
        <v>576</v>
      </c>
      <c r="D38" s="33">
        <v>4.66</v>
      </c>
      <c r="E38" s="33">
        <v>262.11</v>
      </c>
      <c r="F38" s="4"/>
      <c r="G38" s="4"/>
      <c r="H38" s="4"/>
      <c r="I38" s="4">
        <f t="shared" si="0"/>
        <v>0</v>
      </c>
      <c r="K38" s="12">
        <f t="shared" si="1"/>
        <v>0</v>
      </c>
    </row>
    <row r="39" spans="1:11" x14ac:dyDescent="0.25">
      <c r="A39" s="35" t="s">
        <v>63</v>
      </c>
      <c r="B39" s="31" t="s">
        <v>64</v>
      </c>
      <c r="C39" s="32" t="s">
        <v>576</v>
      </c>
      <c r="D39" s="33">
        <v>36.29</v>
      </c>
      <c r="E39" s="33">
        <v>363.65</v>
      </c>
      <c r="F39" s="4"/>
      <c r="G39" s="4"/>
      <c r="H39" s="4"/>
      <c r="I39" s="4">
        <f t="shared" si="0"/>
        <v>0</v>
      </c>
      <c r="K39" s="12">
        <f t="shared" si="1"/>
        <v>0</v>
      </c>
    </row>
    <row r="40" spans="1:11" x14ac:dyDescent="0.25">
      <c r="A40" s="35" t="s">
        <v>65</v>
      </c>
      <c r="B40" s="31" t="s">
        <v>66</v>
      </c>
      <c r="C40" s="32" t="s">
        <v>576</v>
      </c>
      <c r="D40" s="33">
        <v>40.950000000000003</v>
      </c>
      <c r="E40" s="33">
        <v>19.48</v>
      </c>
      <c r="F40" s="4"/>
      <c r="G40" s="4"/>
      <c r="H40" s="4"/>
      <c r="I40" s="4">
        <f t="shared" si="0"/>
        <v>0</v>
      </c>
      <c r="K40" s="12">
        <f t="shared" si="1"/>
        <v>0</v>
      </c>
    </row>
    <row r="41" spans="1:11" x14ac:dyDescent="0.25">
      <c r="A41" s="35" t="s">
        <v>67</v>
      </c>
      <c r="B41" s="31" t="s">
        <v>68</v>
      </c>
      <c r="C41" s="32" t="s">
        <v>576</v>
      </c>
      <c r="D41" s="33">
        <v>124.6</v>
      </c>
      <c r="E41" s="33">
        <v>26.35</v>
      </c>
      <c r="F41" s="4"/>
      <c r="G41" s="4"/>
      <c r="H41" s="4"/>
      <c r="I41" s="4">
        <f t="shared" si="0"/>
        <v>0</v>
      </c>
      <c r="K41" s="12">
        <f t="shared" si="1"/>
        <v>0</v>
      </c>
    </row>
    <row r="42" spans="1:11" x14ac:dyDescent="0.25">
      <c r="A42" s="35" t="s">
        <v>69</v>
      </c>
      <c r="B42" s="31" t="s">
        <v>70</v>
      </c>
      <c r="C42" s="32" t="s">
        <v>569</v>
      </c>
      <c r="D42" s="33">
        <v>124.6</v>
      </c>
      <c r="E42" s="33">
        <v>6.01</v>
      </c>
      <c r="F42" s="4"/>
      <c r="G42" s="4"/>
      <c r="H42" s="4"/>
      <c r="I42" s="4">
        <f t="shared" si="0"/>
        <v>0</v>
      </c>
      <c r="K42" s="12">
        <f t="shared" si="1"/>
        <v>0</v>
      </c>
    </row>
    <row r="43" spans="1:11" x14ac:dyDescent="0.25">
      <c r="A43" s="35"/>
      <c r="B43" s="36" t="s">
        <v>23</v>
      </c>
      <c r="C43" s="35"/>
      <c r="D43" s="37"/>
      <c r="E43" s="37"/>
      <c r="F43" s="4"/>
      <c r="G43" s="4"/>
      <c r="H43" s="4"/>
      <c r="I43" s="8">
        <f>SUM(I32:I42)</f>
        <v>0</v>
      </c>
      <c r="K43" s="12">
        <f>SUM(K32:K42)</f>
        <v>0</v>
      </c>
    </row>
    <row r="44" spans="1:11" x14ac:dyDescent="0.25">
      <c r="A44" s="35"/>
      <c r="B44" s="28"/>
      <c r="C44" s="35"/>
      <c r="D44" s="37"/>
      <c r="E44" s="37"/>
      <c r="F44" s="4"/>
      <c r="G44" s="4"/>
      <c r="H44" s="4"/>
      <c r="I44" s="4"/>
      <c r="K44" s="12"/>
    </row>
    <row r="45" spans="1:11" x14ac:dyDescent="0.25">
      <c r="A45" s="35" t="s">
        <v>609</v>
      </c>
      <c r="B45" s="28" t="s">
        <v>71</v>
      </c>
      <c r="C45" s="35"/>
      <c r="D45" s="37"/>
      <c r="E45" s="37"/>
      <c r="F45" s="4"/>
      <c r="G45" s="4"/>
      <c r="H45" s="4"/>
      <c r="I45" s="4"/>
      <c r="K45" s="12"/>
    </row>
    <row r="46" spans="1:11" x14ac:dyDescent="0.25">
      <c r="A46" s="35" t="s">
        <v>72</v>
      </c>
      <c r="B46" s="11" t="s">
        <v>73</v>
      </c>
      <c r="C46" s="32" t="s">
        <v>569</v>
      </c>
      <c r="D46" s="33">
        <v>288.42</v>
      </c>
      <c r="E46" s="33">
        <v>39.14</v>
      </c>
      <c r="F46" s="4"/>
      <c r="G46" s="4"/>
      <c r="H46" s="4"/>
      <c r="I46" s="4">
        <f t="shared" si="0"/>
        <v>0</v>
      </c>
      <c r="K46" s="12">
        <f t="shared" si="1"/>
        <v>0</v>
      </c>
    </row>
    <row r="47" spans="1:11" x14ac:dyDescent="0.25">
      <c r="A47" s="35" t="s">
        <v>74</v>
      </c>
      <c r="B47" s="31" t="s">
        <v>58</v>
      </c>
      <c r="C47" s="32" t="s">
        <v>577</v>
      </c>
      <c r="D47" s="33">
        <v>913</v>
      </c>
      <c r="E47" s="33">
        <v>7.73</v>
      </c>
      <c r="F47" s="4"/>
      <c r="G47" s="4"/>
      <c r="H47" s="4"/>
      <c r="I47" s="4">
        <f t="shared" si="0"/>
        <v>0</v>
      </c>
      <c r="K47" s="12">
        <f t="shared" si="1"/>
        <v>0</v>
      </c>
    </row>
    <row r="48" spans="1:11" x14ac:dyDescent="0.25">
      <c r="A48" s="35" t="s">
        <v>75</v>
      </c>
      <c r="B48" s="31" t="s">
        <v>60</v>
      </c>
      <c r="C48" s="32" t="s">
        <v>577</v>
      </c>
      <c r="D48" s="33">
        <v>356</v>
      </c>
      <c r="E48" s="33">
        <v>8.33</v>
      </c>
      <c r="F48" s="4"/>
      <c r="G48" s="4"/>
      <c r="H48" s="4"/>
      <c r="I48" s="4">
        <f t="shared" si="0"/>
        <v>0</v>
      </c>
      <c r="K48" s="12">
        <f t="shared" si="1"/>
        <v>0</v>
      </c>
    </row>
    <row r="49" spans="1:11" x14ac:dyDescent="0.25">
      <c r="A49" s="35" t="s">
        <v>76</v>
      </c>
      <c r="B49" s="31" t="s">
        <v>64</v>
      </c>
      <c r="C49" s="32" t="s">
        <v>576</v>
      </c>
      <c r="D49" s="33">
        <v>14.67</v>
      </c>
      <c r="E49" s="33">
        <v>363.65</v>
      </c>
      <c r="F49" s="4"/>
      <c r="G49" s="4"/>
      <c r="H49" s="4"/>
      <c r="I49" s="4">
        <f t="shared" si="0"/>
        <v>0</v>
      </c>
      <c r="K49" s="12">
        <f t="shared" si="1"/>
        <v>0</v>
      </c>
    </row>
    <row r="50" spans="1:11" x14ac:dyDescent="0.25">
      <c r="A50" s="35" t="s">
        <v>77</v>
      </c>
      <c r="B50" s="31" t="s">
        <v>78</v>
      </c>
      <c r="C50" s="32" t="s">
        <v>576</v>
      </c>
      <c r="D50" s="33">
        <v>14.67</v>
      </c>
      <c r="E50" s="33">
        <v>19.48</v>
      </c>
      <c r="F50" s="4"/>
      <c r="G50" s="4"/>
      <c r="H50" s="4"/>
      <c r="I50" s="4">
        <f t="shared" si="0"/>
        <v>0</v>
      </c>
      <c r="K50" s="12">
        <f t="shared" si="1"/>
        <v>0</v>
      </c>
    </row>
    <row r="51" spans="1:11" ht="30" x14ac:dyDescent="0.25">
      <c r="A51" s="51" t="s">
        <v>79</v>
      </c>
      <c r="B51" s="11" t="s">
        <v>80</v>
      </c>
      <c r="C51" s="30" t="s">
        <v>569</v>
      </c>
      <c r="D51" s="33">
        <v>15.41</v>
      </c>
      <c r="E51" s="33">
        <v>75.97</v>
      </c>
      <c r="F51" s="4"/>
      <c r="G51" s="4"/>
      <c r="H51" s="4"/>
      <c r="I51" s="4">
        <f t="shared" si="0"/>
        <v>0</v>
      </c>
      <c r="K51" s="12">
        <f t="shared" si="1"/>
        <v>0</v>
      </c>
    </row>
    <row r="52" spans="1:11" x14ac:dyDescent="0.25">
      <c r="A52" s="35"/>
      <c r="B52" s="36" t="s">
        <v>23</v>
      </c>
      <c r="C52" s="35"/>
      <c r="D52" s="37"/>
      <c r="E52" s="37"/>
      <c r="F52" s="4"/>
      <c r="G52" s="4"/>
      <c r="H52" s="4"/>
      <c r="I52" s="8">
        <f>SUM(I46:I51)</f>
        <v>0</v>
      </c>
      <c r="K52" s="12">
        <f t="shared" si="1"/>
        <v>0</v>
      </c>
    </row>
    <row r="53" spans="1:11" x14ac:dyDescent="0.25">
      <c r="A53" s="35"/>
      <c r="B53" s="36"/>
      <c r="C53" s="35"/>
      <c r="D53" s="37"/>
      <c r="E53" s="37"/>
      <c r="F53" s="4"/>
      <c r="G53" s="4"/>
      <c r="H53" s="4"/>
      <c r="I53" s="4"/>
      <c r="K53" s="12">
        <f t="shared" si="1"/>
        <v>0</v>
      </c>
    </row>
    <row r="54" spans="1:11" x14ac:dyDescent="0.25">
      <c r="A54" s="35" t="s">
        <v>610</v>
      </c>
      <c r="B54" s="36" t="s">
        <v>81</v>
      </c>
      <c r="C54" s="35"/>
      <c r="D54" s="37"/>
      <c r="E54" s="37"/>
      <c r="F54" s="4"/>
      <c r="G54" s="4"/>
      <c r="H54" s="4"/>
      <c r="I54" s="4"/>
      <c r="K54" s="12">
        <f t="shared" si="1"/>
        <v>0</v>
      </c>
    </row>
    <row r="55" spans="1:11" x14ac:dyDescent="0.25">
      <c r="A55" s="35" t="s">
        <v>82</v>
      </c>
      <c r="B55" s="31" t="s">
        <v>83</v>
      </c>
      <c r="C55" s="32" t="s">
        <v>569</v>
      </c>
      <c r="D55" s="33">
        <v>751.63</v>
      </c>
      <c r="E55" s="33">
        <v>35.659999999999997</v>
      </c>
      <c r="F55" s="4"/>
      <c r="G55" s="4"/>
      <c r="H55" s="4"/>
      <c r="I55" s="4">
        <f t="shared" si="0"/>
        <v>0</v>
      </c>
      <c r="K55" s="12">
        <f t="shared" si="1"/>
        <v>0</v>
      </c>
    </row>
    <row r="56" spans="1:11" x14ac:dyDescent="0.25">
      <c r="A56" s="35" t="s">
        <v>84</v>
      </c>
      <c r="B56" s="11" t="s">
        <v>85</v>
      </c>
      <c r="C56" s="30" t="s">
        <v>570</v>
      </c>
      <c r="D56" s="33">
        <v>180</v>
      </c>
      <c r="E56" s="33">
        <v>4.59</v>
      </c>
      <c r="F56" s="4"/>
      <c r="G56" s="4"/>
      <c r="H56" s="4"/>
      <c r="I56" s="4">
        <f t="shared" si="0"/>
        <v>0</v>
      </c>
      <c r="K56" s="12">
        <f t="shared" si="1"/>
        <v>0</v>
      </c>
    </row>
    <row r="57" spans="1:11" x14ac:dyDescent="0.25">
      <c r="A57" s="35"/>
      <c r="B57" s="36" t="s">
        <v>23</v>
      </c>
      <c r="C57" s="35"/>
      <c r="D57" s="37"/>
      <c r="E57" s="37"/>
      <c r="F57" s="4"/>
      <c r="G57" s="4"/>
      <c r="H57" s="4"/>
      <c r="I57" s="8">
        <f>SUM(I55:I56)</f>
        <v>0</v>
      </c>
      <c r="K57" s="12">
        <f t="shared" si="1"/>
        <v>0</v>
      </c>
    </row>
    <row r="58" spans="1:11" x14ac:dyDescent="0.25">
      <c r="A58" s="35"/>
      <c r="B58" s="28"/>
      <c r="C58" s="35"/>
      <c r="D58" s="37"/>
      <c r="E58" s="37"/>
      <c r="F58" s="4"/>
      <c r="G58" s="4"/>
      <c r="H58" s="4"/>
      <c r="I58" s="4"/>
      <c r="K58" s="12">
        <f t="shared" si="1"/>
        <v>0</v>
      </c>
    </row>
    <row r="59" spans="1:11" x14ac:dyDescent="0.25">
      <c r="A59" s="35" t="s">
        <v>611</v>
      </c>
      <c r="B59" s="36" t="s">
        <v>86</v>
      </c>
      <c r="C59" s="35"/>
      <c r="D59" s="37"/>
      <c r="E59" s="37"/>
      <c r="F59" s="4"/>
      <c r="G59" s="4"/>
      <c r="H59" s="4"/>
      <c r="I59" s="4"/>
      <c r="K59" s="12">
        <f t="shared" si="1"/>
        <v>0</v>
      </c>
    </row>
    <row r="60" spans="1:11" x14ac:dyDescent="0.25">
      <c r="A60" s="35" t="s">
        <v>87</v>
      </c>
      <c r="B60" s="31" t="s">
        <v>88</v>
      </c>
      <c r="C60" s="30" t="s">
        <v>578</v>
      </c>
      <c r="D60" s="33">
        <v>546</v>
      </c>
      <c r="E60" s="33">
        <v>43.87</v>
      </c>
      <c r="F60" s="4"/>
      <c r="G60" s="4"/>
      <c r="H60" s="4"/>
      <c r="I60" s="4">
        <f t="shared" si="0"/>
        <v>0</v>
      </c>
      <c r="K60" s="12">
        <f t="shared" si="1"/>
        <v>0</v>
      </c>
    </row>
    <row r="61" spans="1:11" x14ac:dyDescent="0.25">
      <c r="A61" s="35" t="s">
        <v>89</v>
      </c>
      <c r="B61" s="31" t="s">
        <v>90</v>
      </c>
      <c r="C61" s="30" t="s">
        <v>578</v>
      </c>
      <c r="D61" s="33">
        <v>348</v>
      </c>
      <c r="E61" s="33">
        <v>37.299999999999997</v>
      </c>
      <c r="F61" s="4"/>
      <c r="G61" s="4"/>
      <c r="H61" s="4"/>
      <c r="I61" s="4">
        <f t="shared" si="0"/>
        <v>0</v>
      </c>
      <c r="K61" s="12">
        <f t="shared" si="1"/>
        <v>0</v>
      </c>
    </row>
    <row r="62" spans="1:11" x14ac:dyDescent="0.25">
      <c r="A62" s="35" t="s">
        <v>91</v>
      </c>
      <c r="B62" s="31" t="s">
        <v>92</v>
      </c>
      <c r="C62" s="30" t="s">
        <v>578</v>
      </c>
      <c r="D62" s="33">
        <v>528</v>
      </c>
      <c r="E62" s="33">
        <v>37.299999999999997</v>
      </c>
      <c r="F62" s="4"/>
      <c r="G62" s="4"/>
      <c r="H62" s="4"/>
      <c r="I62" s="4">
        <f t="shared" si="0"/>
        <v>0</v>
      </c>
      <c r="K62" s="12">
        <f t="shared" si="1"/>
        <v>0</v>
      </c>
    </row>
    <row r="63" spans="1:11" x14ac:dyDescent="0.25">
      <c r="A63" s="35" t="s">
        <v>93</v>
      </c>
      <c r="B63" s="31" t="s">
        <v>94</v>
      </c>
      <c r="C63" s="30" t="s">
        <v>578</v>
      </c>
      <c r="D63" s="33">
        <v>1485</v>
      </c>
      <c r="E63" s="33">
        <v>19.23</v>
      </c>
      <c r="F63" s="4"/>
      <c r="G63" s="4"/>
      <c r="H63" s="4"/>
      <c r="I63" s="4">
        <f t="shared" si="0"/>
        <v>0</v>
      </c>
      <c r="K63" s="12">
        <f t="shared" si="1"/>
        <v>0</v>
      </c>
    </row>
    <row r="64" spans="1:11" x14ac:dyDescent="0.25">
      <c r="A64" s="35" t="s">
        <v>95</v>
      </c>
      <c r="B64" s="31" t="s">
        <v>96</v>
      </c>
      <c r="C64" s="30" t="s">
        <v>577</v>
      </c>
      <c r="D64" s="33">
        <v>521.41</v>
      </c>
      <c r="E64" s="33">
        <v>7.32</v>
      </c>
      <c r="F64" s="4"/>
      <c r="G64" s="4"/>
      <c r="H64" s="4"/>
      <c r="I64" s="4">
        <f t="shared" si="0"/>
        <v>0</v>
      </c>
      <c r="K64" s="12">
        <f t="shared" si="1"/>
        <v>0</v>
      </c>
    </row>
    <row r="65" spans="1:11" x14ac:dyDescent="0.25">
      <c r="A65" s="35" t="s">
        <v>97</v>
      </c>
      <c r="B65" s="31" t="s">
        <v>98</v>
      </c>
      <c r="C65" s="30" t="s">
        <v>569</v>
      </c>
      <c r="D65" s="33">
        <v>940.5</v>
      </c>
      <c r="E65" s="33">
        <v>10.28</v>
      </c>
      <c r="F65" s="4"/>
      <c r="G65" s="4"/>
      <c r="H65" s="4"/>
      <c r="I65" s="4">
        <f t="shared" si="0"/>
        <v>0</v>
      </c>
      <c r="K65" s="12">
        <f t="shared" si="1"/>
        <v>0</v>
      </c>
    </row>
    <row r="66" spans="1:11" x14ac:dyDescent="0.25">
      <c r="A66" s="35" t="s">
        <v>99</v>
      </c>
      <c r="B66" s="31" t="s">
        <v>100</v>
      </c>
      <c r="C66" s="30" t="s">
        <v>578</v>
      </c>
      <c r="D66" s="33">
        <v>66.61</v>
      </c>
      <c r="E66" s="33">
        <v>18.98</v>
      </c>
      <c r="F66" s="4"/>
      <c r="G66" s="4"/>
      <c r="H66" s="4"/>
      <c r="I66" s="4">
        <f t="shared" si="0"/>
        <v>0</v>
      </c>
      <c r="K66" s="12">
        <f t="shared" si="1"/>
        <v>0</v>
      </c>
    </row>
    <row r="67" spans="1:11" x14ac:dyDescent="0.25">
      <c r="A67" s="35" t="s">
        <v>101</v>
      </c>
      <c r="B67" s="31" t="s">
        <v>102</v>
      </c>
      <c r="C67" s="30" t="s">
        <v>569</v>
      </c>
      <c r="D67" s="33">
        <v>1084.27</v>
      </c>
      <c r="E67" s="33">
        <v>46.41</v>
      </c>
      <c r="F67" s="4"/>
      <c r="G67" s="4"/>
      <c r="H67" s="4"/>
      <c r="I67" s="4">
        <f t="shared" si="0"/>
        <v>0</v>
      </c>
      <c r="K67" s="12">
        <f t="shared" si="1"/>
        <v>0</v>
      </c>
    </row>
    <row r="68" spans="1:11" x14ac:dyDescent="0.25">
      <c r="A68" s="35" t="s">
        <v>103</v>
      </c>
      <c r="B68" s="31" t="s">
        <v>104</v>
      </c>
      <c r="C68" s="30" t="s">
        <v>578</v>
      </c>
      <c r="D68" s="33">
        <v>66</v>
      </c>
      <c r="E68" s="33">
        <v>16.190000000000001</v>
      </c>
      <c r="F68" s="4"/>
      <c r="G68" s="4"/>
      <c r="H68" s="4"/>
      <c r="I68" s="4">
        <f t="shared" si="0"/>
        <v>0</v>
      </c>
      <c r="K68" s="12">
        <f t="shared" si="1"/>
        <v>0</v>
      </c>
    </row>
    <row r="69" spans="1:11" x14ac:dyDescent="0.25">
      <c r="A69" s="35" t="s">
        <v>105</v>
      </c>
      <c r="B69" s="39" t="s">
        <v>106</v>
      </c>
      <c r="C69" s="30" t="s">
        <v>578</v>
      </c>
      <c r="D69" s="33">
        <v>11.45</v>
      </c>
      <c r="E69" s="33">
        <v>26.76</v>
      </c>
      <c r="F69" s="4"/>
      <c r="G69" s="4"/>
      <c r="H69" s="4"/>
      <c r="I69" s="4">
        <f t="shared" si="0"/>
        <v>0</v>
      </c>
      <c r="K69" s="12">
        <f t="shared" si="1"/>
        <v>0</v>
      </c>
    </row>
    <row r="70" spans="1:11" x14ac:dyDescent="0.25">
      <c r="A70" s="35" t="s">
        <v>107</v>
      </c>
      <c r="B70" s="39" t="s">
        <v>108</v>
      </c>
      <c r="C70" s="30" t="s">
        <v>578</v>
      </c>
      <c r="D70" s="33">
        <v>82.3</v>
      </c>
      <c r="E70" s="33">
        <v>26.76</v>
      </c>
      <c r="F70" s="4"/>
      <c r="G70" s="4"/>
      <c r="H70" s="4"/>
      <c r="I70" s="4">
        <f t="shared" si="0"/>
        <v>0</v>
      </c>
      <c r="K70" s="12">
        <f t="shared" si="1"/>
        <v>0</v>
      </c>
    </row>
    <row r="71" spans="1:11" x14ac:dyDescent="0.25">
      <c r="A71" s="35" t="s">
        <v>109</v>
      </c>
      <c r="B71" s="31" t="s">
        <v>110</v>
      </c>
      <c r="C71" s="30" t="s">
        <v>570</v>
      </c>
      <c r="D71" s="33">
        <v>24</v>
      </c>
      <c r="E71" s="33">
        <v>26.76</v>
      </c>
      <c r="F71" s="4"/>
      <c r="G71" s="4"/>
      <c r="H71" s="4"/>
      <c r="I71" s="4">
        <f t="shared" ref="I71:I131" si="2">TRUNC(E71*H71,2)</f>
        <v>0</v>
      </c>
      <c r="K71" s="12">
        <f t="shared" ref="K71:K134" si="3">TRUNC(E71*G71,2)</f>
        <v>0</v>
      </c>
    </row>
    <row r="72" spans="1:11" x14ac:dyDescent="0.25">
      <c r="A72" s="35" t="s">
        <v>111</v>
      </c>
      <c r="B72" s="39" t="s">
        <v>112</v>
      </c>
      <c r="C72" s="30" t="s">
        <v>578</v>
      </c>
      <c r="D72" s="33">
        <v>48.3</v>
      </c>
      <c r="E72" s="33">
        <v>33.549999999999997</v>
      </c>
      <c r="F72" s="4"/>
      <c r="G72" s="4"/>
      <c r="H72" s="4"/>
      <c r="I72" s="4">
        <f t="shared" si="2"/>
        <v>0</v>
      </c>
      <c r="K72" s="12">
        <f t="shared" si="3"/>
        <v>0</v>
      </c>
    </row>
    <row r="73" spans="1:11" x14ac:dyDescent="0.25">
      <c r="A73" s="35" t="s">
        <v>113</v>
      </c>
      <c r="B73" s="11" t="s">
        <v>114</v>
      </c>
      <c r="C73" s="30" t="s">
        <v>569</v>
      </c>
      <c r="D73" s="33">
        <v>14.63</v>
      </c>
      <c r="E73" s="33">
        <v>46.61</v>
      </c>
      <c r="F73" s="4"/>
      <c r="G73" s="4"/>
      <c r="H73" s="4"/>
      <c r="I73" s="4">
        <f t="shared" si="2"/>
        <v>0</v>
      </c>
      <c r="K73" s="12">
        <f t="shared" si="3"/>
        <v>0</v>
      </c>
    </row>
    <row r="74" spans="1:11" x14ac:dyDescent="0.25">
      <c r="A74" s="35" t="s">
        <v>115</v>
      </c>
      <c r="B74" s="11" t="s">
        <v>116</v>
      </c>
      <c r="C74" s="30" t="s">
        <v>569</v>
      </c>
      <c r="D74" s="33">
        <v>14.63</v>
      </c>
      <c r="E74" s="33">
        <v>26.52</v>
      </c>
      <c r="F74" s="4"/>
      <c r="G74" s="4"/>
      <c r="H74" s="4"/>
      <c r="I74" s="4">
        <f t="shared" si="2"/>
        <v>0</v>
      </c>
      <c r="K74" s="12">
        <f t="shared" si="3"/>
        <v>0</v>
      </c>
    </row>
    <row r="75" spans="1:11" ht="60" x14ac:dyDescent="0.25">
      <c r="A75" s="35" t="s">
        <v>117</v>
      </c>
      <c r="B75" s="40" t="s">
        <v>118</v>
      </c>
      <c r="C75" s="30" t="s">
        <v>569</v>
      </c>
      <c r="D75" s="33">
        <v>34.700000000000003</v>
      </c>
      <c r="E75" s="33">
        <v>423.75</v>
      </c>
      <c r="F75" s="4"/>
      <c r="G75" s="4"/>
      <c r="H75" s="4"/>
      <c r="I75" s="4">
        <f t="shared" si="2"/>
        <v>0</v>
      </c>
      <c r="K75" s="12">
        <f t="shared" si="3"/>
        <v>0</v>
      </c>
    </row>
    <row r="76" spans="1:11" x14ac:dyDescent="0.25">
      <c r="A76" s="35"/>
      <c r="B76" s="36" t="s">
        <v>23</v>
      </c>
      <c r="C76" s="30"/>
      <c r="D76" s="33"/>
      <c r="E76" s="33"/>
      <c r="F76" s="4"/>
      <c r="G76" s="4"/>
      <c r="H76" s="4"/>
      <c r="I76" s="8">
        <f>SUM(I60:I75)</f>
        <v>0</v>
      </c>
      <c r="K76" s="12">
        <f t="shared" si="3"/>
        <v>0</v>
      </c>
    </row>
    <row r="77" spans="1:11" x14ac:dyDescent="0.25">
      <c r="A77" s="35"/>
      <c r="B77" s="28"/>
      <c r="C77" s="35"/>
      <c r="D77" s="37"/>
      <c r="E77" s="37"/>
      <c r="F77" s="4"/>
      <c r="G77" s="4"/>
      <c r="H77" s="4"/>
      <c r="I77" s="4"/>
      <c r="K77" s="12">
        <f t="shared" si="3"/>
        <v>0</v>
      </c>
    </row>
    <row r="78" spans="1:11" x14ac:dyDescent="0.25">
      <c r="A78" s="35" t="s">
        <v>612</v>
      </c>
      <c r="B78" s="28" t="s">
        <v>119</v>
      </c>
      <c r="C78" s="35"/>
      <c r="D78" s="37"/>
      <c r="E78" s="37"/>
      <c r="F78" s="4"/>
      <c r="G78" s="4"/>
      <c r="H78" s="4"/>
      <c r="I78" s="4"/>
      <c r="K78" s="12">
        <f t="shared" si="3"/>
        <v>0</v>
      </c>
    </row>
    <row r="79" spans="1:11" ht="30" x14ac:dyDescent="0.25">
      <c r="A79" s="35" t="s">
        <v>120</v>
      </c>
      <c r="B79" s="41" t="s">
        <v>121</v>
      </c>
      <c r="C79" s="30" t="s">
        <v>579</v>
      </c>
      <c r="D79" s="33">
        <v>13</v>
      </c>
      <c r="E79" s="33">
        <v>439.99</v>
      </c>
      <c r="F79" s="4"/>
      <c r="G79" s="4"/>
      <c r="H79" s="4"/>
      <c r="I79" s="4">
        <f t="shared" si="2"/>
        <v>0</v>
      </c>
      <c r="K79" s="12">
        <f t="shared" si="3"/>
        <v>0</v>
      </c>
    </row>
    <row r="80" spans="1:11" ht="30" x14ac:dyDescent="0.25">
      <c r="A80" s="35" t="s">
        <v>122</v>
      </c>
      <c r="B80" s="41" t="s">
        <v>123</v>
      </c>
      <c r="C80" s="30" t="s">
        <v>579</v>
      </c>
      <c r="D80" s="33">
        <v>3</v>
      </c>
      <c r="E80" s="33">
        <v>426.11</v>
      </c>
      <c r="F80" s="4"/>
      <c r="G80" s="4"/>
      <c r="H80" s="4"/>
      <c r="I80" s="4">
        <f t="shared" si="2"/>
        <v>0</v>
      </c>
      <c r="K80" s="12">
        <f t="shared" si="3"/>
        <v>0</v>
      </c>
    </row>
    <row r="81" spans="1:11" x14ac:dyDescent="0.25">
      <c r="A81" s="35" t="s">
        <v>124</v>
      </c>
      <c r="B81" s="11" t="s">
        <v>125</v>
      </c>
      <c r="C81" s="32" t="s">
        <v>570</v>
      </c>
      <c r="D81" s="33">
        <v>12</v>
      </c>
      <c r="E81" s="33">
        <v>138.9</v>
      </c>
      <c r="F81" s="4"/>
      <c r="G81" s="4"/>
      <c r="H81" s="4"/>
      <c r="I81" s="4">
        <f t="shared" si="2"/>
        <v>0</v>
      </c>
      <c r="K81" s="12">
        <f t="shared" si="3"/>
        <v>0</v>
      </c>
    </row>
    <row r="82" spans="1:11" x14ac:dyDescent="0.25">
      <c r="A82" s="35" t="s">
        <v>126</v>
      </c>
      <c r="B82" s="11" t="s">
        <v>127</v>
      </c>
      <c r="C82" s="32" t="s">
        <v>570</v>
      </c>
      <c r="D82" s="33">
        <v>4</v>
      </c>
      <c r="E82" s="33">
        <v>93.87</v>
      </c>
      <c r="F82" s="4"/>
      <c r="G82" s="4"/>
      <c r="H82" s="4"/>
      <c r="I82" s="4">
        <f t="shared" si="2"/>
        <v>0</v>
      </c>
      <c r="K82" s="12">
        <f t="shared" si="3"/>
        <v>0</v>
      </c>
    </row>
    <row r="83" spans="1:11" x14ac:dyDescent="0.25">
      <c r="A83" s="35" t="s">
        <v>128</v>
      </c>
      <c r="B83" s="31" t="s">
        <v>129</v>
      </c>
      <c r="C83" s="32" t="s">
        <v>569</v>
      </c>
      <c r="D83" s="33">
        <v>1.68</v>
      </c>
      <c r="E83" s="33">
        <v>329.55</v>
      </c>
      <c r="F83" s="4"/>
      <c r="G83" s="4"/>
      <c r="H83" s="4"/>
      <c r="I83" s="4">
        <f t="shared" si="2"/>
        <v>0</v>
      </c>
      <c r="K83" s="12">
        <f t="shared" si="3"/>
        <v>0</v>
      </c>
    </row>
    <row r="84" spans="1:11" x14ac:dyDescent="0.25">
      <c r="A84" s="35" t="s">
        <v>130</v>
      </c>
      <c r="B84" s="31" t="s">
        <v>131</v>
      </c>
      <c r="C84" s="32" t="s">
        <v>570</v>
      </c>
      <c r="D84" s="33">
        <v>1</v>
      </c>
      <c r="E84" s="33">
        <v>138.9</v>
      </c>
      <c r="F84" s="4"/>
      <c r="G84" s="4"/>
      <c r="H84" s="4"/>
      <c r="I84" s="4">
        <f t="shared" si="2"/>
        <v>0</v>
      </c>
      <c r="K84" s="12">
        <f t="shared" si="3"/>
        <v>0</v>
      </c>
    </row>
    <row r="85" spans="1:11" x14ac:dyDescent="0.25">
      <c r="A85" s="35" t="s">
        <v>132</v>
      </c>
      <c r="B85" s="31" t="s">
        <v>133</v>
      </c>
      <c r="C85" s="32" t="s">
        <v>569</v>
      </c>
      <c r="D85" s="33">
        <v>8.64</v>
      </c>
      <c r="E85" s="33">
        <v>701.72</v>
      </c>
      <c r="F85" s="4"/>
      <c r="G85" s="4"/>
      <c r="H85" s="4"/>
      <c r="I85" s="4">
        <f t="shared" si="2"/>
        <v>0</v>
      </c>
      <c r="K85" s="12">
        <f t="shared" si="3"/>
        <v>0</v>
      </c>
    </row>
    <row r="86" spans="1:11" x14ac:dyDescent="0.25">
      <c r="A86" s="35" t="s">
        <v>134</v>
      </c>
      <c r="B86" s="31" t="s">
        <v>135</v>
      </c>
      <c r="C86" s="32" t="s">
        <v>570</v>
      </c>
      <c r="D86" s="33">
        <v>8</v>
      </c>
      <c r="E86" s="33">
        <v>31.83</v>
      </c>
      <c r="F86" s="4"/>
      <c r="G86" s="4"/>
      <c r="H86" s="4"/>
      <c r="I86" s="4">
        <f t="shared" si="2"/>
        <v>0</v>
      </c>
      <c r="K86" s="12">
        <f t="shared" si="3"/>
        <v>0</v>
      </c>
    </row>
    <row r="87" spans="1:11" ht="45" x14ac:dyDescent="0.25">
      <c r="A87" s="35" t="s">
        <v>136</v>
      </c>
      <c r="B87" s="41" t="s">
        <v>137</v>
      </c>
      <c r="C87" s="30" t="s">
        <v>570</v>
      </c>
      <c r="D87" s="33">
        <v>2</v>
      </c>
      <c r="E87" s="33">
        <v>3486</v>
      </c>
      <c r="F87" s="4"/>
      <c r="G87" s="4"/>
      <c r="H87" s="4"/>
      <c r="I87" s="4">
        <f t="shared" si="2"/>
        <v>0</v>
      </c>
      <c r="K87" s="12">
        <f t="shared" si="3"/>
        <v>0</v>
      </c>
    </row>
    <row r="88" spans="1:11" ht="45" x14ac:dyDescent="0.25">
      <c r="A88" s="35" t="s">
        <v>138</v>
      </c>
      <c r="B88" s="41" t="s">
        <v>139</v>
      </c>
      <c r="C88" s="30" t="s">
        <v>570</v>
      </c>
      <c r="D88" s="33">
        <v>4</v>
      </c>
      <c r="E88" s="33">
        <v>2105.9499999999998</v>
      </c>
      <c r="F88" s="4"/>
      <c r="G88" s="4"/>
      <c r="H88" s="4"/>
      <c r="I88" s="4">
        <f t="shared" si="2"/>
        <v>0</v>
      </c>
      <c r="K88" s="12">
        <f t="shared" si="3"/>
        <v>0</v>
      </c>
    </row>
    <row r="89" spans="1:11" ht="30" x14ac:dyDescent="0.25">
      <c r="A89" s="35" t="s">
        <v>140</v>
      </c>
      <c r="B89" s="41" t="s">
        <v>141</v>
      </c>
      <c r="C89" s="30" t="s">
        <v>570</v>
      </c>
      <c r="D89" s="33">
        <v>6</v>
      </c>
      <c r="E89" s="33">
        <v>642.39</v>
      </c>
      <c r="F89" s="4"/>
      <c r="G89" s="4"/>
      <c r="H89" s="4"/>
      <c r="I89" s="4">
        <f t="shared" si="2"/>
        <v>0</v>
      </c>
      <c r="K89" s="12">
        <f t="shared" si="3"/>
        <v>0</v>
      </c>
    </row>
    <row r="90" spans="1:11" ht="30" x14ac:dyDescent="0.25">
      <c r="A90" s="35" t="s">
        <v>142</v>
      </c>
      <c r="B90" s="41" t="s">
        <v>143</v>
      </c>
      <c r="C90" s="30" t="s">
        <v>570</v>
      </c>
      <c r="D90" s="33">
        <v>1</v>
      </c>
      <c r="E90" s="33">
        <v>452.71</v>
      </c>
      <c r="F90" s="4"/>
      <c r="G90" s="4"/>
      <c r="H90" s="4"/>
      <c r="I90" s="4">
        <f t="shared" si="2"/>
        <v>0</v>
      </c>
      <c r="K90" s="12">
        <f t="shared" si="3"/>
        <v>0</v>
      </c>
    </row>
    <row r="91" spans="1:11" ht="30" x14ac:dyDescent="0.25">
      <c r="A91" s="35" t="s">
        <v>144</v>
      </c>
      <c r="B91" s="41" t="s">
        <v>145</v>
      </c>
      <c r="C91" s="30" t="s">
        <v>570</v>
      </c>
      <c r="D91" s="33">
        <v>2</v>
      </c>
      <c r="E91" s="33">
        <v>317.70999999999998</v>
      </c>
      <c r="F91" s="4"/>
      <c r="G91" s="4"/>
      <c r="H91" s="4"/>
      <c r="I91" s="4">
        <f t="shared" si="2"/>
        <v>0</v>
      </c>
      <c r="K91" s="12">
        <f t="shared" si="3"/>
        <v>0</v>
      </c>
    </row>
    <row r="92" spans="1:11" ht="30" x14ac:dyDescent="0.25">
      <c r="A92" s="35" t="s">
        <v>146</v>
      </c>
      <c r="B92" s="41" t="s">
        <v>147</v>
      </c>
      <c r="C92" s="30" t="s">
        <v>570</v>
      </c>
      <c r="D92" s="33">
        <v>1</v>
      </c>
      <c r="E92" s="33">
        <v>974.67</v>
      </c>
      <c r="F92" s="4"/>
      <c r="G92" s="4"/>
      <c r="H92" s="4"/>
      <c r="I92" s="4">
        <f t="shared" si="2"/>
        <v>0</v>
      </c>
      <c r="K92" s="12">
        <f t="shared" si="3"/>
        <v>0</v>
      </c>
    </row>
    <row r="93" spans="1:11" ht="30" x14ac:dyDescent="0.25">
      <c r="A93" s="35" t="s">
        <v>148</v>
      </c>
      <c r="B93" s="41" t="s">
        <v>149</v>
      </c>
      <c r="C93" s="30" t="s">
        <v>570</v>
      </c>
      <c r="D93" s="33">
        <v>4</v>
      </c>
      <c r="E93" s="33">
        <v>523.84</v>
      </c>
      <c r="F93" s="4"/>
      <c r="G93" s="4"/>
      <c r="H93" s="4"/>
      <c r="I93" s="4">
        <f t="shared" si="2"/>
        <v>0</v>
      </c>
      <c r="K93" s="12">
        <f t="shared" si="3"/>
        <v>0</v>
      </c>
    </row>
    <row r="94" spans="1:11" ht="30" x14ac:dyDescent="0.25">
      <c r="A94" s="35" t="s">
        <v>150</v>
      </c>
      <c r="B94" s="41" t="s">
        <v>151</v>
      </c>
      <c r="C94" s="30" t="s">
        <v>569</v>
      </c>
      <c r="D94" s="33">
        <v>103.25</v>
      </c>
      <c r="E94" s="33">
        <v>374.4</v>
      </c>
      <c r="F94" s="4"/>
      <c r="G94" s="4"/>
      <c r="H94" s="4"/>
      <c r="I94" s="4">
        <f t="shared" si="2"/>
        <v>0</v>
      </c>
      <c r="K94" s="12">
        <f t="shared" si="3"/>
        <v>0</v>
      </c>
    </row>
    <row r="95" spans="1:11" ht="30" x14ac:dyDescent="0.25">
      <c r="A95" s="35" t="s">
        <v>152</v>
      </c>
      <c r="B95" s="41" t="s">
        <v>153</v>
      </c>
      <c r="C95" s="30" t="s">
        <v>569</v>
      </c>
      <c r="D95" s="33">
        <v>78.62</v>
      </c>
      <c r="E95" s="33">
        <v>338.56</v>
      </c>
      <c r="F95" s="4"/>
      <c r="G95" s="4"/>
      <c r="H95" s="4"/>
      <c r="I95" s="4">
        <f t="shared" si="2"/>
        <v>0</v>
      </c>
      <c r="K95" s="12">
        <f t="shared" si="3"/>
        <v>0</v>
      </c>
    </row>
    <row r="96" spans="1:11" x14ac:dyDescent="0.25">
      <c r="A96" s="35"/>
      <c r="B96" s="36" t="s">
        <v>23</v>
      </c>
      <c r="C96" s="35"/>
      <c r="D96" s="37"/>
      <c r="E96" s="37"/>
      <c r="F96" s="4"/>
      <c r="G96" s="4"/>
      <c r="H96" s="4"/>
      <c r="I96" s="8">
        <f>SUM(I79:I95)</f>
        <v>0</v>
      </c>
      <c r="K96" s="12">
        <f t="shared" si="3"/>
        <v>0</v>
      </c>
    </row>
    <row r="97" spans="1:11" x14ac:dyDescent="0.25">
      <c r="A97" s="35"/>
      <c r="B97" s="28"/>
      <c r="C97" s="35"/>
      <c r="D97" s="37"/>
      <c r="E97" s="37"/>
      <c r="F97" s="4"/>
      <c r="G97" s="4"/>
      <c r="H97" s="4"/>
      <c r="I97" s="4"/>
      <c r="K97" s="12">
        <f t="shared" si="3"/>
        <v>0</v>
      </c>
    </row>
    <row r="98" spans="1:11" x14ac:dyDescent="0.25">
      <c r="A98" s="35" t="s">
        <v>613</v>
      </c>
      <c r="B98" s="36" t="s">
        <v>629</v>
      </c>
      <c r="C98" s="30"/>
      <c r="D98" s="33"/>
      <c r="E98" s="33"/>
      <c r="F98" s="4"/>
      <c r="G98" s="4"/>
      <c r="H98" s="4"/>
      <c r="I98" s="4"/>
      <c r="K98" s="12">
        <f t="shared" si="3"/>
        <v>0</v>
      </c>
    </row>
    <row r="99" spans="1:11" x14ac:dyDescent="0.25">
      <c r="A99" s="35" t="s">
        <v>154</v>
      </c>
      <c r="B99" s="31" t="s">
        <v>155</v>
      </c>
      <c r="C99" s="32" t="s">
        <v>569</v>
      </c>
      <c r="D99" s="33">
        <v>735.96</v>
      </c>
      <c r="E99" s="33">
        <v>4.01</v>
      </c>
      <c r="F99" s="4"/>
      <c r="G99" s="4"/>
      <c r="H99" s="4"/>
      <c r="I99" s="4">
        <f t="shared" si="2"/>
        <v>0</v>
      </c>
      <c r="K99" s="12">
        <f t="shared" si="3"/>
        <v>0</v>
      </c>
    </row>
    <row r="100" spans="1:11" x14ac:dyDescent="0.25">
      <c r="A100" s="35" t="s">
        <v>156</v>
      </c>
      <c r="B100" s="31" t="s">
        <v>157</v>
      </c>
      <c r="C100" s="32" t="s">
        <v>569</v>
      </c>
      <c r="D100" s="33">
        <v>362.08</v>
      </c>
      <c r="E100" s="33">
        <v>18.57</v>
      </c>
      <c r="F100" s="4"/>
      <c r="G100" s="4"/>
      <c r="H100" s="4"/>
      <c r="I100" s="4">
        <f t="shared" si="2"/>
        <v>0</v>
      </c>
      <c r="K100" s="12">
        <f t="shared" si="3"/>
        <v>0</v>
      </c>
    </row>
    <row r="101" spans="1:11" x14ac:dyDescent="0.25">
      <c r="A101" s="35" t="s">
        <v>158</v>
      </c>
      <c r="B101" s="31" t="s">
        <v>159</v>
      </c>
      <c r="C101" s="32" t="s">
        <v>569</v>
      </c>
      <c r="D101" s="33">
        <v>373.88</v>
      </c>
      <c r="E101" s="33">
        <v>17.95</v>
      </c>
      <c r="F101" s="4"/>
      <c r="G101" s="4"/>
      <c r="H101" s="4"/>
      <c r="I101" s="4">
        <f t="shared" si="2"/>
        <v>0</v>
      </c>
      <c r="K101" s="12">
        <f t="shared" si="3"/>
        <v>0</v>
      </c>
    </row>
    <row r="102" spans="1:11" x14ac:dyDescent="0.25">
      <c r="A102" s="35" t="s">
        <v>160</v>
      </c>
      <c r="B102" s="31" t="s">
        <v>161</v>
      </c>
      <c r="C102" s="32" t="s">
        <v>569</v>
      </c>
      <c r="D102" s="33">
        <v>350.46</v>
      </c>
      <c r="E102" s="33">
        <v>40.72</v>
      </c>
      <c r="F102" s="4"/>
      <c r="G102" s="4"/>
      <c r="H102" s="4"/>
      <c r="I102" s="4">
        <f t="shared" si="2"/>
        <v>0</v>
      </c>
      <c r="K102" s="12">
        <f t="shared" si="3"/>
        <v>0</v>
      </c>
    </row>
    <row r="103" spans="1:11" x14ac:dyDescent="0.25">
      <c r="A103" s="35" t="s">
        <v>162</v>
      </c>
      <c r="B103" s="31" t="s">
        <v>163</v>
      </c>
      <c r="C103" s="32" t="s">
        <v>569</v>
      </c>
      <c r="D103" s="33">
        <v>23.42</v>
      </c>
      <c r="E103" s="33">
        <v>147</v>
      </c>
      <c r="F103" s="4"/>
      <c r="G103" s="4"/>
      <c r="H103" s="4"/>
      <c r="I103" s="4">
        <f t="shared" si="2"/>
        <v>0</v>
      </c>
      <c r="K103" s="12">
        <f t="shared" si="3"/>
        <v>0</v>
      </c>
    </row>
    <row r="104" spans="1:11" x14ac:dyDescent="0.25">
      <c r="A104" s="35"/>
      <c r="B104" s="36" t="s">
        <v>23</v>
      </c>
      <c r="C104" s="42"/>
      <c r="D104" s="37"/>
      <c r="E104" s="37"/>
      <c r="F104" s="4"/>
      <c r="G104" s="4"/>
      <c r="H104" s="4"/>
      <c r="I104" s="8">
        <f>SUM(I99:I103)</f>
        <v>0</v>
      </c>
      <c r="K104" s="12">
        <f t="shared" si="3"/>
        <v>0</v>
      </c>
    </row>
    <row r="105" spans="1:11" x14ac:dyDescent="0.25">
      <c r="A105" s="35"/>
      <c r="B105" s="31"/>
      <c r="C105" s="32"/>
      <c r="D105" s="33"/>
      <c r="E105" s="33"/>
      <c r="F105" s="4"/>
      <c r="G105" s="4"/>
      <c r="H105" s="4"/>
      <c r="I105" s="4"/>
      <c r="K105" s="12">
        <f t="shared" si="3"/>
        <v>0</v>
      </c>
    </row>
    <row r="106" spans="1:11" x14ac:dyDescent="0.25">
      <c r="A106" s="35" t="s">
        <v>614</v>
      </c>
      <c r="B106" s="36" t="s">
        <v>164</v>
      </c>
      <c r="C106" s="32"/>
      <c r="D106" s="33"/>
      <c r="E106" s="33"/>
      <c r="F106" s="4"/>
      <c r="G106" s="4"/>
      <c r="H106" s="4"/>
      <c r="I106" s="4"/>
      <c r="K106" s="12">
        <f t="shared" si="3"/>
        <v>0</v>
      </c>
    </row>
    <row r="107" spans="1:11" x14ac:dyDescent="0.25">
      <c r="A107" s="35" t="s">
        <v>165</v>
      </c>
      <c r="B107" s="31" t="s">
        <v>155</v>
      </c>
      <c r="C107" s="32" t="s">
        <v>569</v>
      </c>
      <c r="D107" s="33">
        <v>520.27</v>
      </c>
      <c r="E107" s="33">
        <v>4.01</v>
      </c>
      <c r="F107" s="4"/>
      <c r="G107" s="4"/>
      <c r="H107" s="4"/>
      <c r="I107" s="4">
        <f t="shared" si="2"/>
        <v>0</v>
      </c>
      <c r="K107" s="12">
        <f t="shared" si="3"/>
        <v>0</v>
      </c>
    </row>
    <row r="108" spans="1:11" x14ac:dyDescent="0.25">
      <c r="A108" s="35" t="s">
        <v>166</v>
      </c>
      <c r="B108" s="31" t="s">
        <v>157</v>
      </c>
      <c r="C108" s="32" t="s">
        <v>569</v>
      </c>
      <c r="D108" s="33">
        <v>359.34</v>
      </c>
      <c r="E108" s="33">
        <v>18.57</v>
      </c>
      <c r="F108" s="4"/>
      <c r="G108" s="4"/>
      <c r="H108" s="4"/>
      <c r="I108" s="4">
        <f t="shared" si="2"/>
        <v>0</v>
      </c>
      <c r="K108" s="12">
        <f t="shared" si="3"/>
        <v>0</v>
      </c>
    </row>
    <row r="109" spans="1:11" x14ac:dyDescent="0.25">
      <c r="A109" s="35" t="s">
        <v>167</v>
      </c>
      <c r="B109" s="31" t="s">
        <v>159</v>
      </c>
      <c r="C109" s="32" t="s">
        <v>569</v>
      </c>
      <c r="D109" s="33">
        <v>160.93</v>
      </c>
      <c r="E109" s="33">
        <v>17.95</v>
      </c>
      <c r="F109" s="4"/>
      <c r="G109" s="4"/>
      <c r="H109" s="4"/>
      <c r="I109" s="4">
        <f t="shared" si="2"/>
        <v>0</v>
      </c>
      <c r="K109" s="12">
        <f t="shared" si="3"/>
        <v>0</v>
      </c>
    </row>
    <row r="110" spans="1:11" x14ac:dyDescent="0.25">
      <c r="A110" s="35" t="s">
        <v>168</v>
      </c>
      <c r="B110" s="31" t="s">
        <v>163</v>
      </c>
      <c r="C110" s="32" t="s">
        <v>569</v>
      </c>
      <c r="D110" s="33">
        <v>160.93</v>
      </c>
      <c r="E110" s="33">
        <v>147</v>
      </c>
      <c r="F110" s="4"/>
      <c r="G110" s="4"/>
      <c r="H110" s="4"/>
      <c r="I110" s="4">
        <f t="shared" si="2"/>
        <v>0</v>
      </c>
      <c r="K110" s="12">
        <f t="shared" si="3"/>
        <v>0</v>
      </c>
    </row>
    <row r="111" spans="1:11" x14ac:dyDescent="0.25">
      <c r="A111" s="35" t="s">
        <v>169</v>
      </c>
      <c r="B111" s="31" t="s">
        <v>170</v>
      </c>
      <c r="C111" s="32" t="s">
        <v>571</v>
      </c>
      <c r="D111" s="33">
        <v>39.18</v>
      </c>
      <c r="E111" s="33">
        <v>55.66</v>
      </c>
      <c r="F111" s="4"/>
      <c r="G111" s="4"/>
      <c r="H111" s="4"/>
      <c r="I111" s="4">
        <f t="shared" si="2"/>
        <v>0</v>
      </c>
      <c r="K111" s="12">
        <f t="shared" si="3"/>
        <v>0</v>
      </c>
    </row>
    <row r="112" spans="1:11" x14ac:dyDescent="0.25">
      <c r="A112" s="35"/>
      <c r="B112" s="36" t="s">
        <v>23</v>
      </c>
      <c r="C112" s="42"/>
      <c r="D112" s="37"/>
      <c r="E112" s="37"/>
      <c r="F112" s="4"/>
      <c r="G112" s="4"/>
      <c r="H112" s="4"/>
      <c r="I112" s="8">
        <f>SUM(I107:I111)</f>
        <v>0</v>
      </c>
      <c r="K112" s="12">
        <f t="shared" si="3"/>
        <v>0</v>
      </c>
    </row>
    <row r="113" spans="1:11" x14ac:dyDescent="0.25">
      <c r="A113" s="35"/>
      <c r="B113" s="31"/>
      <c r="C113" s="32"/>
      <c r="D113" s="33"/>
      <c r="E113" s="33"/>
      <c r="F113" s="4"/>
      <c r="G113" s="4"/>
      <c r="H113" s="4"/>
      <c r="I113" s="4"/>
      <c r="K113" s="12">
        <f t="shared" si="3"/>
        <v>0</v>
      </c>
    </row>
    <row r="114" spans="1:11" x14ac:dyDescent="0.25">
      <c r="A114" s="35" t="s">
        <v>615</v>
      </c>
      <c r="B114" s="36" t="s">
        <v>171</v>
      </c>
      <c r="C114" s="32"/>
      <c r="D114" s="33"/>
      <c r="E114" s="33"/>
      <c r="F114" s="4"/>
      <c r="G114" s="4"/>
      <c r="H114" s="4"/>
      <c r="I114" s="4"/>
      <c r="K114" s="12">
        <f t="shared" si="3"/>
        <v>0</v>
      </c>
    </row>
    <row r="115" spans="1:11" x14ac:dyDescent="0.25">
      <c r="A115" s="35" t="s">
        <v>172</v>
      </c>
      <c r="B115" s="31" t="s">
        <v>173</v>
      </c>
      <c r="C115" s="32" t="s">
        <v>569</v>
      </c>
      <c r="D115" s="33">
        <v>15.4</v>
      </c>
      <c r="E115" s="33">
        <v>4.01</v>
      </c>
      <c r="F115" s="4"/>
      <c r="G115" s="4"/>
      <c r="H115" s="4"/>
      <c r="I115" s="4">
        <f t="shared" si="2"/>
        <v>0</v>
      </c>
      <c r="K115" s="12">
        <f t="shared" si="3"/>
        <v>0</v>
      </c>
    </row>
    <row r="116" spans="1:11" x14ac:dyDescent="0.25">
      <c r="A116" s="35" t="s">
        <v>174</v>
      </c>
      <c r="B116" s="31" t="s">
        <v>175</v>
      </c>
      <c r="C116" s="32" t="s">
        <v>569</v>
      </c>
      <c r="D116" s="33">
        <v>15.4</v>
      </c>
      <c r="E116" s="33">
        <v>18.57</v>
      </c>
      <c r="F116" s="4"/>
      <c r="G116" s="4"/>
      <c r="H116" s="4"/>
      <c r="I116" s="4">
        <f t="shared" si="2"/>
        <v>0</v>
      </c>
      <c r="K116" s="12">
        <f t="shared" si="3"/>
        <v>0</v>
      </c>
    </row>
    <row r="117" spans="1:11" x14ac:dyDescent="0.25">
      <c r="A117" s="35" t="s">
        <v>176</v>
      </c>
      <c r="B117" s="31" t="s">
        <v>177</v>
      </c>
      <c r="C117" s="32" t="s">
        <v>569</v>
      </c>
      <c r="D117" s="33">
        <v>1084.27</v>
      </c>
      <c r="E117" s="33">
        <v>3.34</v>
      </c>
      <c r="F117" s="4"/>
      <c r="G117" s="4"/>
      <c r="H117" s="4"/>
      <c r="I117" s="4">
        <f t="shared" si="2"/>
        <v>0</v>
      </c>
      <c r="K117" s="12">
        <f t="shared" si="3"/>
        <v>0</v>
      </c>
    </row>
    <row r="118" spans="1:11" x14ac:dyDescent="0.25">
      <c r="A118" s="35" t="s">
        <v>178</v>
      </c>
      <c r="B118" s="31" t="s">
        <v>179</v>
      </c>
      <c r="C118" s="32" t="s">
        <v>569</v>
      </c>
      <c r="D118" s="33">
        <v>1084.27</v>
      </c>
      <c r="E118" s="33">
        <v>36.61</v>
      </c>
      <c r="F118" s="4"/>
      <c r="G118" s="4"/>
      <c r="H118" s="4"/>
      <c r="I118" s="4">
        <f t="shared" si="2"/>
        <v>0</v>
      </c>
      <c r="K118" s="12">
        <f t="shared" si="3"/>
        <v>0</v>
      </c>
    </row>
    <row r="119" spans="1:11" x14ac:dyDescent="0.25">
      <c r="A119" s="35" t="s">
        <v>180</v>
      </c>
      <c r="B119" s="31" t="s">
        <v>181</v>
      </c>
      <c r="C119" s="32" t="s">
        <v>569</v>
      </c>
      <c r="D119" s="33">
        <v>71.760000000000005</v>
      </c>
      <c r="E119" s="33">
        <v>14.22</v>
      </c>
      <c r="F119" s="4"/>
      <c r="G119" s="4"/>
      <c r="H119" s="4"/>
      <c r="I119" s="4">
        <f t="shared" si="2"/>
        <v>0</v>
      </c>
      <c r="K119" s="12">
        <f t="shared" si="3"/>
        <v>0</v>
      </c>
    </row>
    <row r="120" spans="1:11" x14ac:dyDescent="0.25">
      <c r="A120" s="35" t="s">
        <v>182</v>
      </c>
      <c r="B120" s="31" t="s">
        <v>183</v>
      </c>
      <c r="C120" s="32" t="s">
        <v>569</v>
      </c>
      <c r="D120" s="33">
        <v>71.760000000000005</v>
      </c>
      <c r="E120" s="33">
        <v>34.94</v>
      </c>
      <c r="F120" s="4"/>
      <c r="G120" s="4"/>
      <c r="H120" s="4"/>
      <c r="I120" s="4">
        <f t="shared" si="2"/>
        <v>0</v>
      </c>
      <c r="K120" s="12">
        <f t="shared" si="3"/>
        <v>0</v>
      </c>
    </row>
    <row r="121" spans="1:11" x14ac:dyDescent="0.25">
      <c r="A121" s="35"/>
      <c r="B121" s="36" t="s">
        <v>23</v>
      </c>
      <c r="C121" s="30"/>
      <c r="D121" s="33"/>
      <c r="E121" s="33"/>
      <c r="F121" s="4"/>
      <c r="G121" s="4"/>
      <c r="H121" s="4"/>
      <c r="I121" s="8">
        <f>SUM(I115:I120)</f>
        <v>0</v>
      </c>
      <c r="K121" s="12">
        <f t="shared" si="3"/>
        <v>0</v>
      </c>
    </row>
    <row r="122" spans="1:11" x14ac:dyDescent="0.25">
      <c r="A122" s="35"/>
      <c r="B122" s="28"/>
      <c r="C122" s="35"/>
      <c r="D122" s="37"/>
      <c r="E122" s="37"/>
      <c r="F122" s="4"/>
      <c r="G122" s="4"/>
      <c r="H122" s="4"/>
      <c r="I122" s="4"/>
      <c r="K122" s="12">
        <f t="shared" si="3"/>
        <v>0</v>
      </c>
    </row>
    <row r="123" spans="1:11" x14ac:dyDescent="0.25">
      <c r="A123" s="35" t="s">
        <v>616</v>
      </c>
      <c r="B123" s="36" t="s">
        <v>184</v>
      </c>
      <c r="C123" s="30"/>
      <c r="D123" s="33"/>
      <c r="E123" s="33"/>
      <c r="F123" s="4"/>
      <c r="G123" s="4"/>
      <c r="H123" s="4"/>
      <c r="I123" s="4"/>
      <c r="K123" s="12">
        <f t="shared" si="3"/>
        <v>0</v>
      </c>
    </row>
    <row r="124" spans="1:11" x14ac:dyDescent="0.25">
      <c r="A124" s="35" t="s">
        <v>185</v>
      </c>
      <c r="B124" s="31" t="s">
        <v>186</v>
      </c>
      <c r="C124" s="32" t="s">
        <v>569</v>
      </c>
      <c r="D124" s="33">
        <v>651.4</v>
      </c>
      <c r="E124" s="33">
        <v>2.58</v>
      </c>
      <c r="F124" s="4"/>
      <c r="G124" s="4"/>
      <c r="H124" s="4"/>
      <c r="I124" s="4">
        <f t="shared" si="2"/>
        <v>0</v>
      </c>
      <c r="K124" s="12">
        <f t="shared" si="3"/>
        <v>0</v>
      </c>
    </row>
    <row r="125" spans="1:11" x14ac:dyDescent="0.25">
      <c r="A125" s="35" t="s">
        <v>187</v>
      </c>
      <c r="B125" s="31" t="s">
        <v>188</v>
      </c>
      <c r="C125" s="32" t="s">
        <v>569</v>
      </c>
      <c r="D125" s="33">
        <v>651.4</v>
      </c>
      <c r="E125" s="33">
        <v>20.46</v>
      </c>
      <c r="F125" s="4"/>
      <c r="G125" s="4"/>
      <c r="H125" s="4"/>
      <c r="I125" s="4">
        <f t="shared" si="2"/>
        <v>0</v>
      </c>
      <c r="K125" s="12">
        <f t="shared" si="3"/>
        <v>0</v>
      </c>
    </row>
    <row r="126" spans="1:11" x14ac:dyDescent="0.25">
      <c r="A126" s="35" t="s">
        <v>189</v>
      </c>
      <c r="B126" s="31" t="s">
        <v>190</v>
      </c>
      <c r="C126" s="32" t="s">
        <v>569</v>
      </c>
      <c r="D126" s="33">
        <v>651.4</v>
      </c>
      <c r="E126" s="33">
        <v>17.649999999999999</v>
      </c>
      <c r="F126" s="4"/>
      <c r="G126" s="4"/>
      <c r="H126" s="4"/>
      <c r="I126" s="4">
        <f t="shared" si="2"/>
        <v>0</v>
      </c>
      <c r="K126" s="12">
        <f t="shared" si="3"/>
        <v>0</v>
      </c>
    </row>
    <row r="127" spans="1:11" x14ac:dyDescent="0.25">
      <c r="A127" s="35" t="s">
        <v>191</v>
      </c>
      <c r="B127" s="11" t="s">
        <v>192</v>
      </c>
      <c r="C127" s="30" t="s">
        <v>569</v>
      </c>
      <c r="D127" s="33">
        <v>122.39</v>
      </c>
      <c r="E127" s="33">
        <v>70.510000000000005</v>
      </c>
      <c r="F127" s="4"/>
      <c r="G127" s="4"/>
      <c r="H127" s="4"/>
      <c r="I127" s="4">
        <f t="shared" si="2"/>
        <v>0</v>
      </c>
      <c r="K127" s="12">
        <f t="shared" si="3"/>
        <v>0</v>
      </c>
    </row>
    <row r="128" spans="1:11" x14ac:dyDescent="0.25">
      <c r="A128" s="35" t="s">
        <v>193</v>
      </c>
      <c r="B128" s="11" t="s">
        <v>194</v>
      </c>
      <c r="C128" s="30" t="s">
        <v>569</v>
      </c>
      <c r="D128" s="33">
        <v>64.239999999999995</v>
      </c>
      <c r="E128" s="33">
        <v>70.510000000000005</v>
      </c>
      <c r="F128" s="4"/>
      <c r="G128" s="4"/>
      <c r="H128" s="4"/>
      <c r="I128" s="4">
        <f t="shared" si="2"/>
        <v>0</v>
      </c>
      <c r="K128" s="12">
        <f t="shared" si="3"/>
        <v>0</v>
      </c>
    </row>
    <row r="129" spans="1:11" ht="30" x14ac:dyDescent="0.25">
      <c r="A129" s="35" t="s">
        <v>195</v>
      </c>
      <c r="B129" s="11" t="s">
        <v>196</v>
      </c>
      <c r="C129" s="30" t="s">
        <v>569</v>
      </c>
      <c r="D129" s="33">
        <v>464.77</v>
      </c>
      <c r="E129" s="33">
        <v>70.510000000000005</v>
      </c>
      <c r="F129" s="4"/>
      <c r="G129" s="4"/>
      <c r="H129" s="4"/>
      <c r="I129" s="4">
        <f t="shared" si="2"/>
        <v>0</v>
      </c>
      <c r="K129" s="12">
        <f t="shared" si="3"/>
        <v>0</v>
      </c>
    </row>
    <row r="130" spans="1:11" x14ac:dyDescent="0.25">
      <c r="A130" s="35" t="s">
        <v>197</v>
      </c>
      <c r="B130" s="11" t="s">
        <v>198</v>
      </c>
      <c r="C130" s="30" t="s">
        <v>571</v>
      </c>
      <c r="D130" s="33">
        <v>53.6</v>
      </c>
      <c r="E130" s="33">
        <v>10.62</v>
      </c>
      <c r="F130" s="4"/>
      <c r="G130" s="4"/>
      <c r="H130" s="4"/>
      <c r="I130" s="4">
        <f t="shared" si="2"/>
        <v>0</v>
      </c>
      <c r="K130" s="12">
        <f t="shared" si="3"/>
        <v>0</v>
      </c>
    </row>
    <row r="131" spans="1:11" x14ac:dyDescent="0.25">
      <c r="A131" s="35" t="s">
        <v>199</v>
      </c>
      <c r="B131" s="11" t="s">
        <v>200</v>
      </c>
      <c r="C131" s="30" t="s">
        <v>578</v>
      </c>
      <c r="D131" s="33">
        <v>276.2</v>
      </c>
      <c r="E131" s="33">
        <v>61</v>
      </c>
      <c r="F131" s="4"/>
      <c r="G131" s="4"/>
      <c r="H131" s="4"/>
      <c r="I131" s="4">
        <f t="shared" si="2"/>
        <v>0</v>
      </c>
      <c r="K131" s="12">
        <f t="shared" si="3"/>
        <v>0</v>
      </c>
    </row>
    <row r="132" spans="1:11" x14ac:dyDescent="0.25">
      <c r="A132" s="35"/>
      <c r="B132" s="36" t="s">
        <v>23</v>
      </c>
      <c r="C132" s="35"/>
      <c r="D132" s="37"/>
      <c r="E132" s="37"/>
      <c r="F132" s="4"/>
      <c r="G132" s="4"/>
      <c r="H132" s="4"/>
      <c r="I132" s="8">
        <f>SUM(I124:I131)</f>
        <v>0</v>
      </c>
      <c r="K132" s="12">
        <f t="shared" si="3"/>
        <v>0</v>
      </c>
    </row>
    <row r="133" spans="1:11" x14ac:dyDescent="0.25">
      <c r="A133" s="35"/>
      <c r="B133" s="28"/>
      <c r="C133" s="35"/>
      <c r="D133" s="37"/>
      <c r="E133" s="37"/>
      <c r="F133" s="4"/>
      <c r="G133" s="4"/>
      <c r="H133" s="4"/>
      <c r="I133" s="4"/>
      <c r="K133" s="12">
        <f t="shared" si="3"/>
        <v>0</v>
      </c>
    </row>
    <row r="134" spans="1:11" x14ac:dyDescent="0.25">
      <c r="A134" s="35" t="s">
        <v>617</v>
      </c>
      <c r="B134" s="28" t="s">
        <v>201</v>
      </c>
      <c r="C134" s="35"/>
      <c r="D134" s="37"/>
      <c r="E134" s="37"/>
      <c r="F134" s="4"/>
      <c r="G134" s="4"/>
      <c r="H134" s="4"/>
      <c r="I134" s="4"/>
      <c r="K134" s="12">
        <f t="shared" si="3"/>
        <v>0</v>
      </c>
    </row>
    <row r="135" spans="1:11" x14ac:dyDescent="0.25">
      <c r="A135" s="35" t="s">
        <v>202</v>
      </c>
      <c r="B135" s="43" t="s">
        <v>203</v>
      </c>
      <c r="C135" s="44" t="s">
        <v>572</v>
      </c>
      <c r="D135" s="45">
        <v>362.08</v>
      </c>
      <c r="E135" s="33">
        <v>2.68</v>
      </c>
      <c r="F135" s="4"/>
      <c r="G135" s="4"/>
      <c r="H135" s="4"/>
      <c r="I135" s="4">
        <f t="shared" ref="I135:I198" si="4">TRUNC(E135*H135,2)</f>
        <v>0</v>
      </c>
      <c r="K135" s="12">
        <f t="shared" ref="K135:K198" si="5">TRUNC(E135*G135,2)</f>
        <v>0</v>
      </c>
    </row>
    <row r="136" spans="1:11" x14ac:dyDescent="0.25">
      <c r="A136" s="35" t="s">
        <v>204</v>
      </c>
      <c r="B136" s="43" t="s">
        <v>205</v>
      </c>
      <c r="C136" s="44" t="s">
        <v>572</v>
      </c>
      <c r="D136" s="45">
        <v>362.08</v>
      </c>
      <c r="E136" s="33">
        <v>8.34</v>
      </c>
      <c r="F136" s="4"/>
      <c r="G136" s="4"/>
      <c r="H136" s="4"/>
      <c r="I136" s="4">
        <f t="shared" si="4"/>
        <v>0</v>
      </c>
      <c r="K136" s="12">
        <f t="shared" si="5"/>
        <v>0</v>
      </c>
    </row>
    <row r="137" spans="1:11" x14ac:dyDescent="0.25">
      <c r="A137" s="35" t="s">
        <v>206</v>
      </c>
      <c r="B137" s="43" t="s">
        <v>207</v>
      </c>
      <c r="C137" s="44" t="s">
        <v>572</v>
      </c>
      <c r="D137" s="45">
        <v>362.08</v>
      </c>
      <c r="E137" s="33">
        <v>8.6300000000000008</v>
      </c>
      <c r="F137" s="4"/>
      <c r="G137" s="4"/>
      <c r="H137" s="4"/>
      <c r="I137" s="4">
        <f t="shared" si="4"/>
        <v>0</v>
      </c>
      <c r="K137" s="12">
        <f t="shared" si="5"/>
        <v>0</v>
      </c>
    </row>
    <row r="138" spans="1:11" x14ac:dyDescent="0.25">
      <c r="A138" s="35" t="s">
        <v>208</v>
      </c>
      <c r="B138" s="43" t="s">
        <v>209</v>
      </c>
      <c r="C138" s="44" t="s">
        <v>572</v>
      </c>
      <c r="D138" s="45">
        <v>15.4</v>
      </c>
      <c r="E138" s="33">
        <v>8.34</v>
      </c>
      <c r="F138" s="4"/>
      <c r="G138" s="4"/>
      <c r="H138" s="4"/>
      <c r="I138" s="4">
        <f t="shared" si="4"/>
        <v>0</v>
      </c>
      <c r="K138" s="12">
        <f t="shared" si="5"/>
        <v>0</v>
      </c>
    </row>
    <row r="139" spans="1:11" x14ac:dyDescent="0.25">
      <c r="A139" s="35" t="s">
        <v>210</v>
      </c>
      <c r="B139" s="43" t="s">
        <v>211</v>
      </c>
      <c r="C139" s="44" t="s">
        <v>572</v>
      </c>
      <c r="D139" s="45">
        <v>15.4</v>
      </c>
      <c r="E139" s="33">
        <v>2.68</v>
      </c>
      <c r="F139" s="4"/>
      <c r="G139" s="4"/>
      <c r="H139" s="4"/>
      <c r="I139" s="4">
        <f t="shared" si="4"/>
        <v>0</v>
      </c>
      <c r="K139" s="12">
        <f t="shared" si="5"/>
        <v>0</v>
      </c>
    </row>
    <row r="140" spans="1:11" x14ac:dyDescent="0.25">
      <c r="A140" s="35" t="s">
        <v>212</v>
      </c>
      <c r="B140" s="43" t="s">
        <v>213</v>
      </c>
      <c r="C140" s="44" t="s">
        <v>572</v>
      </c>
      <c r="D140" s="45">
        <v>15.4</v>
      </c>
      <c r="E140" s="33">
        <v>8.6300000000000008</v>
      </c>
      <c r="F140" s="4"/>
      <c r="G140" s="4"/>
      <c r="H140" s="4"/>
      <c r="I140" s="4">
        <f t="shared" si="4"/>
        <v>0</v>
      </c>
      <c r="K140" s="12">
        <f t="shared" si="5"/>
        <v>0</v>
      </c>
    </row>
    <row r="141" spans="1:11" x14ac:dyDescent="0.25">
      <c r="A141" s="35" t="s">
        <v>214</v>
      </c>
      <c r="B141" s="43" t="s">
        <v>215</v>
      </c>
      <c r="C141" s="44" t="s">
        <v>572</v>
      </c>
      <c r="D141" s="45">
        <v>359.34</v>
      </c>
      <c r="E141" s="33">
        <v>2.68</v>
      </c>
      <c r="F141" s="4"/>
      <c r="G141" s="4"/>
      <c r="H141" s="4"/>
      <c r="I141" s="4">
        <f t="shared" si="4"/>
        <v>0</v>
      </c>
      <c r="K141" s="12">
        <f t="shared" si="5"/>
        <v>0</v>
      </c>
    </row>
    <row r="142" spans="1:11" x14ac:dyDescent="0.25">
      <c r="A142" s="35" t="s">
        <v>216</v>
      </c>
      <c r="B142" s="43" t="s">
        <v>217</v>
      </c>
      <c r="C142" s="44" t="s">
        <v>572</v>
      </c>
      <c r="D142" s="45">
        <v>359.34</v>
      </c>
      <c r="E142" s="33">
        <v>16.03</v>
      </c>
      <c r="F142" s="4"/>
      <c r="G142" s="4"/>
      <c r="H142" s="4"/>
      <c r="I142" s="4">
        <f t="shared" si="4"/>
        <v>0</v>
      </c>
      <c r="K142" s="12">
        <f t="shared" si="5"/>
        <v>0</v>
      </c>
    </row>
    <row r="143" spans="1:11" x14ac:dyDescent="0.25">
      <c r="A143" s="35" t="s">
        <v>218</v>
      </c>
      <c r="B143" s="43" t="s">
        <v>219</v>
      </c>
      <c r="C143" s="44" t="s">
        <v>572</v>
      </c>
      <c r="D143" s="45">
        <v>76.86</v>
      </c>
      <c r="E143" s="33">
        <v>12.8</v>
      </c>
      <c r="F143" s="4"/>
      <c r="G143" s="4"/>
      <c r="H143" s="4"/>
      <c r="I143" s="4">
        <f t="shared" si="4"/>
        <v>0</v>
      </c>
      <c r="K143" s="12">
        <f t="shared" si="5"/>
        <v>0</v>
      </c>
    </row>
    <row r="144" spans="1:11" x14ac:dyDescent="0.25">
      <c r="A144" s="35" t="s">
        <v>220</v>
      </c>
      <c r="B144" s="43" t="s">
        <v>221</v>
      </c>
      <c r="C144" s="44" t="s">
        <v>572</v>
      </c>
      <c r="D144" s="45">
        <v>1084.27</v>
      </c>
      <c r="E144" s="33">
        <v>12.57</v>
      </c>
      <c r="F144" s="4"/>
      <c r="G144" s="4"/>
      <c r="H144" s="4"/>
      <c r="I144" s="4">
        <f t="shared" si="4"/>
        <v>0</v>
      </c>
      <c r="K144" s="12">
        <f t="shared" si="5"/>
        <v>0</v>
      </c>
    </row>
    <row r="145" spans="1:11" x14ac:dyDescent="0.25">
      <c r="A145" s="35" t="s">
        <v>222</v>
      </c>
      <c r="B145" s="43" t="s">
        <v>223</v>
      </c>
      <c r="C145" s="44" t="s">
        <v>572</v>
      </c>
      <c r="D145" s="45">
        <v>3.36</v>
      </c>
      <c r="E145" s="33">
        <v>15.08</v>
      </c>
      <c r="F145" s="4"/>
      <c r="G145" s="4"/>
      <c r="H145" s="4"/>
      <c r="I145" s="4">
        <f t="shared" si="4"/>
        <v>0</v>
      </c>
      <c r="K145" s="12">
        <f t="shared" si="5"/>
        <v>0</v>
      </c>
    </row>
    <row r="146" spans="1:11" x14ac:dyDescent="0.25">
      <c r="A146" s="35"/>
      <c r="B146" s="28" t="s">
        <v>23</v>
      </c>
      <c r="C146" s="30"/>
      <c r="D146" s="45"/>
      <c r="E146" s="45"/>
      <c r="F146" s="4"/>
      <c r="G146" s="4"/>
      <c r="H146" s="4"/>
      <c r="I146" s="8">
        <f>SUM(I135:I145)</f>
        <v>0</v>
      </c>
      <c r="K146" s="12">
        <f t="shared" si="5"/>
        <v>0</v>
      </c>
    </row>
    <row r="147" spans="1:11" x14ac:dyDescent="0.25">
      <c r="A147" s="35"/>
      <c r="B147" s="28"/>
      <c r="C147" s="35"/>
      <c r="D147" s="37"/>
      <c r="E147" s="37"/>
      <c r="F147" s="4"/>
      <c r="G147" s="4"/>
      <c r="H147" s="4"/>
      <c r="I147" s="4"/>
      <c r="K147" s="12">
        <f t="shared" si="5"/>
        <v>0</v>
      </c>
    </row>
    <row r="148" spans="1:11" x14ac:dyDescent="0.25">
      <c r="A148" s="35" t="s">
        <v>618</v>
      </c>
      <c r="B148" s="28" t="s">
        <v>224</v>
      </c>
      <c r="C148" s="35"/>
      <c r="D148" s="37"/>
      <c r="E148" s="37"/>
      <c r="F148" s="4"/>
      <c r="G148" s="4"/>
      <c r="H148" s="4"/>
      <c r="I148" s="4"/>
      <c r="K148" s="12">
        <f t="shared" si="5"/>
        <v>0</v>
      </c>
    </row>
    <row r="149" spans="1:11" x14ac:dyDescent="0.25">
      <c r="A149" s="35" t="s">
        <v>225</v>
      </c>
      <c r="B149" s="11" t="s">
        <v>226</v>
      </c>
      <c r="C149" s="30" t="s">
        <v>578</v>
      </c>
      <c r="D149" s="33">
        <v>130</v>
      </c>
      <c r="E149" s="33">
        <v>1.45</v>
      </c>
      <c r="F149" s="4"/>
      <c r="G149" s="4"/>
      <c r="H149" s="4"/>
      <c r="I149" s="4">
        <f t="shared" si="4"/>
        <v>0</v>
      </c>
      <c r="K149" s="12">
        <f t="shared" si="5"/>
        <v>0</v>
      </c>
    </row>
    <row r="150" spans="1:11" x14ac:dyDescent="0.25">
      <c r="A150" s="35" t="s">
        <v>227</v>
      </c>
      <c r="B150" s="31" t="s">
        <v>62</v>
      </c>
      <c r="C150" s="32" t="s">
        <v>576</v>
      </c>
      <c r="D150" s="33">
        <v>5.73</v>
      </c>
      <c r="E150" s="33">
        <v>262.11</v>
      </c>
      <c r="F150" s="4"/>
      <c r="G150" s="4"/>
      <c r="H150" s="4"/>
      <c r="I150" s="4">
        <f t="shared" si="4"/>
        <v>0</v>
      </c>
      <c r="K150" s="12">
        <f t="shared" si="5"/>
        <v>0</v>
      </c>
    </row>
    <row r="151" spans="1:11" x14ac:dyDescent="0.25">
      <c r="A151" s="35" t="s">
        <v>228</v>
      </c>
      <c r="B151" s="11" t="s">
        <v>229</v>
      </c>
      <c r="C151" s="30" t="s">
        <v>578</v>
      </c>
      <c r="D151" s="33">
        <v>325</v>
      </c>
      <c r="E151" s="33">
        <v>19.23</v>
      </c>
      <c r="F151" s="4"/>
      <c r="G151" s="4"/>
      <c r="H151" s="4"/>
      <c r="I151" s="4">
        <f t="shared" si="4"/>
        <v>0</v>
      </c>
      <c r="K151" s="12">
        <f t="shared" si="5"/>
        <v>0</v>
      </c>
    </row>
    <row r="152" spans="1:11" ht="30" x14ac:dyDescent="0.25">
      <c r="A152" s="35" t="s">
        <v>230</v>
      </c>
      <c r="B152" s="11" t="s">
        <v>231</v>
      </c>
      <c r="C152" s="30" t="s">
        <v>578</v>
      </c>
      <c r="D152" s="33">
        <v>326.89999999999998</v>
      </c>
      <c r="E152" s="33">
        <v>231.82</v>
      </c>
      <c r="F152" s="4"/>
      <c r="G152" s="4"/>
      <c r="H152" s="4"/>
      <c r="I152" s="4">
        <f t="shared" si="4"/>
        <v>0</v>
      </c>
      <c r="K152" s="12">
        <f t="shared" si="5"/>
        <v>0</v>
      </c>
    </row>
    <row r="153" spans="1:11" x14ac:dyDescent="0.25">
      <c r="A153" s="35" t="s">
        <v>232</v>
      </c>
      <c r="B153" s="11" t="s">
        <v>233</v>
      </c>
      <c r="C153" s="30" t="s">
        <v>580</v>
      </c>
      <c r="D153" s="33">
        <v>1242.22</v>
      </c>
      <c r="E153" s="33">
        <v>15.08</v>
      </c>
      <c r="F153" s="4"/>
      <c r="G153" s="4"/>
      <c r="H153" s="4"/>
      <c r="I153" s="4">
        <f t="shared" si="4"/>
        <v>0</v>
      </c>
      <c r="K153" s="12">
        <f t="shared" si="5"/>
        <v>0</v>
      </c>
    </row>
    <row r="154" spans="1:11" x14ac:dyDescent="0.25">
      <c r="A154" s="35"/>
      <c r="B154" s="28" t="s">
        <v>23</v>
      </c>
      <c r="C154" s="35"/>
      <c r="D154" s="37"/>
      <c r="E154" s="37"/>
      <c r="F154" s="4"/>
      <c r="G154" s="4"/>
      <c r="H154" s="4"/>
      <c r="I154" s="8">
        <f>SUM(I149:I153)</f>
        <v>0</v>
      </c>
      <c r="K154" s="12">
        <f t="shared" si="5"/>
        <v>0</v>
      </c>
    </row>
    <row r="155" spans="1:11" x14ac:dyDescent="0.25">
      <c r="A155" s="35"/>
      <c r="B155" s="28"/>
      <c r="C155" s="35"/>
      <c r="D155" s="37"/>
      <c r="E155" s="37"/>
      <c r="F155" s="4"/>
      <c r="G155" s="4"/>
      <c r="H155" s="4"/>
      <c r="I155" s="4"/>
      <c r="K155" s="12">
        <f t="shared" si="5"/>
        <v>0</v>
      </c>
    </row>
    <row r="156" spans="1:11" x14ac:dyDescent="0.25">
      <c r="A156" s="35" t="s">
        <v>619</v>
      </c>
      <c r="B156" s="28" t="s">
        <v>234</v>
      </c>
      <c r="C156" s="35"/>
      <c r="D156" s="37"/>
      <c r="E156" s="37"/>
      <c r="F156" s="4"/>
      <c r="G156" s="4"/>
      <c r="H156" s="4"/>
      <c r="I156" s="4"/>
      <c r="K156" s="12">
        <f t="shared" si="5"/>
        <v>0</v>
      </c>
    </row>
    <row r="157" spans="1:11" x14ac:dyDescent="0.25">
      <c r="A157" s="35" t="s">
        <v>235</v>
      </c>
      <c r="B157" s="31" t="s">
        <v>186</v>
      </c>
      <c r="C157" s="32" t="s">
        <v>569</v>
      </c>
      <c r="D157" s="33">
        <v>1200.0999999999999</v>
      </c>
      <c r="E157" s="33">
        <v>2.58</v>
      </c>
      <c r="F157" s="4"/>
      <c r="G157" s="4"/>
      <c r="H157" s="4"/>
      <c r="I157" s="4">
        <f t="shared" si="4"/>
        <v>0</v>
      </c>
      <c r="K157" s="12">
        <f t="shared" si="5"/>
        <v>0</v>
      </c>
    </row>
    <row r="158" spans="1:11" x14ac:dyDescent="0.25">
      <c r="A158" s="35" t="s">
        <v>236</v>
      </c>
      <c r="B158" s="11" t="s">
        <v>237</v>
      </c>
      <c r="C158" s="30" t="s">
        <v>572</v>
      </c>
      <c r="D158" s="33">
        <v>1200.0999999999999</v>
      </c>
      <c r="E158" s="33">
        <v>68.78</v>
      </c>
      <c r="F158" s="4"/>
      <c r="G158" s="4"/>
      <c r="H158" s="4"/>
      <c r="I158" s="4">
        <f t="shared" si="4"/>
        <v>0</v>
      </c>
      <c r="K158" s="12">
        <f t="shared" si="5"/>
        <v>0</v>
      </c>
    </row>
    <row r="159" spans="1:11" x14ac:dyDescent="0.25">
      <c r="A159" s="35" t="s">
        <v>238</v>
      </c>
      <c r="B159" s="46" t="s">
        <v>239</v>
      </c>
      <c r="C159" s="30" t="s">
        <v>572</v>
      </c>
      <c r="D159" s="33">
        <v>118</v>
      </c>
      <c r="E159" s="33">
        <v>65.89</v>
      </c>
      <c r="F159" s="4"/>
      <c r="G159" s="4"/>
      <c r="H159" s="4"/>
      <c r="I159" s="4">
        <f t="shared" si="4"/>
        <v>0</v>
      </c>
      <c r="K159" s="12">
        <f t="shared" si="5"/>
        <v>0</v>
      </c>
    </row>
    <row r="160" spans="1:11" x14ac:dyDescent="0.25">
      <c r="A160" s="35" t="s">
        <v>240</v>
      </c>
      <c r="B160" s="46" t="s">
        <v>241</v>
      </c>
      <c r="C160" s="30" t="s">
        <v>572</v>
      </c>
      <c r="D160" s="33">
        <v>34.56</v>
      </c>
      <c r="E160" s="33">
        <v>26.65</v>
      </c>
      <c r="F160" s="4"/>
      <c r="G160" s="4"/>
      <c r="H160" s="4"/>
      <c r="I160" s="4">
        <f t="shared" si="4"/>
        <v>0</v>
      </c>
      <c r="K160" s="12">
        <f t="shared" si="5"/>
        <v>0</v>
      </c>
    </row>
    <row r="161" spans="1:11" ht="30" x14ac:dyDescent="0.25">
      <c r="A161" s="35" t="s">
        <v>242</v>
      </c>
      <c r="B161" s="46" t="s">
        <v>243</v>
      </c>
      <c r="C161" s="30" t="s">
        <v>581</v>
      </c>
      <c r="D161" s="33">
        <v>326.89999999999998</v>
      </c>
      <c r="E161" s="33">
        <v>19.989999999999998</v>
      </c>
      <c r="F161" s="4"/>
      <c r="G161" s="4"/>
      <c r="H161" s="4"/>
      <c r="I161" s="4">
        <f t="shared" si="4"/>
        <v>0</v>
      </c>
      <c r="K161" s="12">
        <f t="shared" si="5"/>
        <v>0</v>
      </c>
    </row>
    <row r="162" spans="1:11" x14ac:dyDescent="0.25">
      <c r="A162" s="35"/>
      <c r="B162" s="28" t="s">
        <v>23</v>
      </c>
      <c r="C162" s="35"/>
      <c r="D162" s="37"/>
      <c r="E162" s="37"/>
      <c r="F162" s="4"/>
      <c r="G162" s="4"/>
      <c r="H162" s="4"/>
      <c r="I162" s="8">
        <f>SUM(I157:I161)</f>
        <v>0</v>
      </c>
      <c r="K162" s="12">
        <f t="shared" si="5"/>
        <v>0</v>
      </c>
    </row>
    <row r="163" spans="1:11" x14ac:dyDescent="0.25">
      <c r="A163" s="35"/>
      <c r="B163" s="28"/>
      <c r="C163" s="35"/>
      <c r="D163" s="37"/>
      <c r="E163" s="37"/>
      <c r="F163" s="4"/>
      <c r="G163" s="4"/>
      <c r="H163" s="4"/>
      <c r="I163" s="4"/>
      <c r="K163" s="12">
        <f t="shared" si="5"/>
        <v>0</v>
      </c>
    </row>
    <row r="164" spans="1:11" x14ac:dyDescent="0.25">
      <c r="A164" s="35" t="s">
        <v>620</v>
      </c>
      <c r="B164" s="28" t="s">
        <v>244</v>
      </c>
      <c r="C164" s="35"/>
      <c r="D164" s="37"/>
      <c r="E164" s="37"/>
      <c r="F164" s="4"/>
      <c r="G164" s="4"/>
      <c r="H164" s="4"/>
      <c r="I164" s="4"/>
      <c r="K164" s="12">
        <f t="shared" si="5"/>
        <v>0</v>
      </c>
    </row>
    <row r="165" spans="1:11" x14ac:dyDescent="0.25">
      <c r="A165" s="35" t="s">
        <v>245</v>
      </c>
      <c r="B165" s="11" t="s">
        <v>246</v>
      </c>
      <c r="C165" s="30" t="s">
        <v>576</v>
      </c>
      <c r="D165" s="45">
        <v>402.75</v>
      </c>
      <c r="E165" s="33">
        <v>1.85</v>
      </c>
      <c r="F165" s="4"/>
      <c r="G165" s="4"/>
      <c r="H165" s="4"/>
      <c r="I165" s="4">
        <f t="shared" si="4"/>
        <v>0</v>
      </c>
      <c r="K165" s="12">
        <f t="shared" si="5"/>
        <v>0</v>
      </c>
    </row>
    <row r="166" spans="1:11" x14ac:dyDescent="0.25">
      <c r="A166" s="35" t="s">
        <v>247</v>
      </c>
      <c r="B166" s="11" t="s">
        <v>248</v>
      </c>
      <c r="C166" s="30" t="s">
        <v>569</v>
      </c>
      <c r="D166" s="45">
        <v>2685</v>
      </c>
      <c r="E166" s="33">
        <v>1.46</v>
      </c>
      <c r="F166" s="4"/>
      <c r="G166" s="4"/>
      <c r="H166" s="4"/>
      <c r="I166" s="4">
        <f t="shared" si="4"/>
        <v>0</v>
      </c>
      <c r="K166" s="12">
        <f t="shared" si="5"/>
        <v>0</v>
      </c>
    </row>
    <row r="167" spans="1:11" x14ac:dyDescent="0.25">
      <c r="A167" s="35" t="s">
        <v>249</v>
      </c>
      <c r="B167" s="11" t="s">
        <v>250</v>
      </c>
      <c r="C167" s="30" t="s">
        <v>582</v>
      </c>
      <c r="D167" s="45">
        <v>7440</v>
      </c>
      <c r="E167" s="33">
        <v>0.88</v>
      </c>
      <c r="F167" s="4"/>
      <c r="G167" s="4"/>
      <c r="H167" s="4"/>
      <c r="I167" s="4">
        <f t="shared" si="4"/>
        <v>0</v>
      </c>
      <c r="K167" s="12">
        <f t="shared" si="5"/>
        <v>0</v>
      </c>
    </row>
    <row r="168" spans="1:11" ht="30" x14ac:dyDescent="0.25">
      <c r="A168" s="35" t="s">
        <v>251</v>
      </c>
      <c r="B168" s="11" t="s">
        <v>252</v>
      </c>
      <c r="C168" s="30"/>
      <c r="D168" s="45"/>
      <c r="E168" s="45"/>
      <c r="F168" s="4"/>
      <c r="G168" s="4"/>
      <c r="H168" s="4"/>
      <c r="I168" s="4">
        <f t="shared" si="4"/>
        <v>0</v>
      </c>
      <c r="K168" s="12">
        <f t="shared" si="5"/>
        <v>0</v>
      </c>
    </row>
    <row r="169" spans="1:11" x14ac:dyDescent="0.25">
      <c r="A169" s="35"/>
      <c r="B169" s="11" t="s">
        <v>253</v>
      </c>
      <c r="C169" s="30" t="s">
        <v>576</v>
      </c>
      <c r="D169" s="45">
        <v>496</v>
      </c>
      <c r="E169" s="33">
        <v>77.8</v>
      </c>
      <c r="F169" s="4"/>
      <c r="G169" s="4"/>
      <c r="H169" s="4"/>
      <c r="I169" s="4">
        <f t="shared" si="4"/>
        <v>0</v>
      </c>
      <c r="K169" s="12">
        <f t="shared" si="5"/>
        <v>0</v>
      </c>
    </row>
    <row r="170" spans="1:11" ht="30" x14ac:dyDescent="0.25">
      <c r="A170" s="35" t="s">
        <v>254</v>
      </c>
      <c r="B170" s="11" t="s">
        <v>255</v>
      </c>
      <c r="C170" s="30"/>
      <c r="D170" s="45"/>
      <c r="E170" s="45"/>
      <c r="F170" s="4"/>
      <c r="G170" s="4"/>
      <c r="H170" s="4"/>
      <c r="I170" s="4">
        <f t="shared" si="4"/>
        <v>0</v>
      </c>
      <c r="K170" s="12">
        <f t="shared" si="5"/>
        <v>0</v>
      </c>
    </row>
    <row r="171" spans="1:11" x14ac:dyDescent="0.25">
      <c r="A171" s="35"/>
      <c r="B171" s="11" t="s">
        <v>256</v>
      </c>
      <c r="C171" s="30" t="s">
        <v>569</v>
      </c>
      <c r="D171" s="45">
        <v>2685</v>
      </c>
      <c r="E171" s="33">
        <v>3.95</v>
      </c>
      <c r="F171" s="4"/>
      <c r="G171" s="4"/>
      <c r="H171" s="4"/>
      <c r="I171" s="4">
        <f t="shared" si="4"/>
        <v>0</v>
      </c>
      <c r="K171" s="12">
        <f t="shared" si="5"/>
        <v>0</v>
      </c>
    </row>
    <row r="172" spans="1:11" x14ac:dyDescent="0.25">
      <c r="A172" s="35" t="s">
        <v>257</v>
      </c>
      <c r="B172" s="11" t="s">
        <v>258</v>
      </c>
      <c r="C172" s="30" t="s">
        <v>583</v>
      </c>
      <c r="D172" s="45">
        <v>23808</v>
      </c>
      <c r="E172" s="33">
        <v>0.59</v>
      </c>
      <c r="F172" s="4"/>
      <c r="G172" s="4"/>
      <c r="H172" s="4"/>
      <c r="I172" s="4">
        <f t="shared" si="4"/>
        <v>0</v>
      </c>
      <c r="K172" s="12">
        <f t="shared" si="5"/>
        <v>0</v>
      </c>
    </row>
    <row r="173" spans="1:11" x14ac:dyDescent="0.25">
      <c r="A173" s="35" t="s">
        <v>259</v>
      </c>
      <c r="B173" s="11" t="s">
        <v>260</v>
      </c>
      <c r="C173" s="30" t="s">
        <v>584</v>
      </c>
      <c r="D173" s="45">
        <v>238.08</v>
      </c>
      <c r="E173" s="33">
        <v>220.97</v>
      </c>
      <c r="F173" s="4"/>
      <c r="G173" s="4"/>
      <c r="H173" s="4"/>
      <c r="I173" s="4">
        <f t="shared" si="4"/>
        <v>0</v>
      </c>
      <c r="K173" s="12">
        <f t="shared" si="5"/>
        <v>0</v>
      </c>
    </row>
    <row r="174" spans="1:11" x14ac:dyDescent="0.25">
      <c r="A174" s="35" t="s">
        <v>261</v>
      </c>
      <c r="B174" s="11" t="s">
        <v>262</v>
      </c>
      <c r="C174" s="30" t="s">
        <v>578</v>
      </c>
      <c r="D174" s="45">
        <v>360</v>
      </c>
      <c r="E174" s="33">
        <v>64.94</v>
      </c>
      <c r="F174" s="4"/>
      <c r="G174" s="4"/>
      <c r="H174" s="4"/>
      <c r="I174" s="4">
        <f t="shared" si="4"/>
        <v>0</v>
      </c>
      <c r="K174" s="12">
        <f t="shared" si="5"/>
        <v>0</v>
      </c>
    </row>
    <row r="175" spans="1:11" x14ac:dyDescent="0.25">
      <c r="A175" s="35" t="s">
        <v>263</v>
      </c>
      <c r="B175" s="46" t="s">
        <v>264</v>
      </c>
      <c r="C175" s="30" t="s">
        <v>569</v>
      </c>
      <c r="D175" s="33">
        <v>164</v>
      </c>
      <c r="E175" s="33">
        <v>26.65</v>
      </c>
      <c r="F175" s="4"/>
      <c r="G175" s="4"/>
      <c r="H175" s="4"/>
      <c r="I175" s="4">
        <f t="shared" si="4"/>
        <v>0</v>
      </c>
      <c r="K175" s="12">
        <f t="shared" si="5"/>
        <v>0</v>
      </c>
    </row>
    <row r="176" spans="1:11" x14ac:dyDescent="0.25">
      <c r="A176" s="35" t="s">
        <v>265</v>
      </c>
      <c r="B176" s="39" t="s">
        <v>266</v>
      </c>
      <c r="C176" s="30" t="s">
        <v>578</v>
      </c>
      <c r="D176" s="33">
        <v>160.5</v>
      </c>
      <c r="E176" s="33">
        <v>13.35</v>
      </c>
      <c r="F176" s="4"/>
      <c r="G176" s="4"/>
      <c r="H176" s="4"/>
      <c r="I176" s="4">
        <f t="shared" si="4"/>
        <v>0</v>
      </c>
      <c r="K176" s="12">
        <f t="shared" si="5"/>
        <v>0</v>
      </c>
    </row>
    <row r="177" spans="1:11" ht="30" x14ac:dyDescent="0.25">
      <c r="A177" s="35" t="s">
        <v>267</v>
      </c>
      <c r="B177" s="43" t="s">
        <v>268</v>
      </c>
      <c r="C177" s="30" t="s">
        <v>570</v>
      </c>
      <c r="D177" s="33">
        <v>1</v>
      </c>
      <c r="E177" s="33">
        <v>118.63</v>
      </c>
      <c r="F177" s="4"/>
      <c r="G177" s="4"/>
      <c r="H177" s="4"/>
      <c r="I177" s="4">
        <f t="shared" si="4"/>
        <v>0</v>
      </c>
      <c r="K177" s="12">
        <f t="shared" si="5"/>
        <v>0</v>
      </c>
    </row>
    <row r="178" spans="1:11" x14ac:dyDescent="0.25">
      <c r="A178" s="35"/>
      <c r="B178" s="47" t="s">
        <v>23</v>
      </c>
      <c r="C178" s="30"/>
      <c r="D178" s="33"/>
      <c r="E178" s="33"/>
      <c r="F178" s="4"/>
      <c r="G178" s="4"/>
      <c r="H178" s="4"/>
      <c r="I178" s="8">
        <f>SUM(I165:I177)</f>
        <v>0</v>
      </c>
      <c r="K178" s="12">
        <f t="shared" si="5"/>
        <v>0</v>
      </c>
    </row>
    <row r="179" spans="1:11" x14ac:dyDescent="0.25">
      <c r="A179" s="35"/>
      <c r="B179" s="46"/>
      <c r="C179" s="30"/>
      <c r="D179" s="33"/>
      <c r="E179" s="33"/>
      <c r="F179" s="4"/>
      <c r="G179" s="4"/>
      <c r="H179" s="4"/>
      <c r="I179" s="4"/>
      <c r="K179" s="12">
        <f t="shared" si="5"/>
        <v>0</v>
      </c>
    </row>
    <row r="180" spans="1:11" x14ac:dyDescent="0.25">
      <c r="A180" s="35" t="s">
        <v>621</v>
      </c>
      <c r="B180" s="28" t="s">
        <v>269</v>
      </c>
      <c r="C180" s="35"/>
      <c r="D180" s="37"/>
      <c r="E180" s="37"/>
      <c r="F180" s="4"/>
      <c r="G180" s="4"/>
      <c r="H180" s="4"/>
      <c r="I180" s="4"/>
      <c r="K180" s="12">
        <f t="shared" si="5"/>
        <v>0</v>
      </c>
    </row>
    <row r="181" spans="1:11" x14ac:dyDescent="0.25">
      <c r="A181" s="35" t="s">
        <v>270</v>
      </c>
      <c r="B181" s="11" t="s">
        <v>271</v>
      </c>
      <c r="C181" s="30" t="s">
        <v>569</v>
      </c>
      <c r="D181" s="33">
        <v>797</v>
      </c>
      <c r="E181" s="33">
        <v>22.2</v>
      </c>
      <c r="F181" s="4"/>
      <c r="G181" s="4"/>
      <c r="H181" s="4"/>
      <c r="I181" s="4">
        <f t="shared" si="4"/>
        <v>0</v>
      </c>
      <c r="K181" s="12">
        <f t="shared" si="5"/>
        <v>0</v>
      </c>
    </row>
    <row r="182" spans="1:11" x14ac:dyDescent="0.25">
      <c r="A182" s="35"/>
      <c r="B182" s="28" t="s">
        <v>23</v>
      </c>
      <c r="C182" s="35"/>
      <c r="D182" s="37"/>
      <c r="E182" s="37"/>
      <c r="F182" s="4"/>
      <c r="G182" s="4"/>
      <c r="H182" s="4"/>
      <c r="I182" s="8">
        <f>I181</f>
        <v>0</v>
      </c>
      <c r="K182" s="12">
        <f t="shared" si="5"/>
        <v>0</v>
      </c>
    </row>
    <row r="183" spans="1:11" x14ac:dyDescent="0.25">
      <c r="A183" s="35"/>
      <c r="B183" s="28"/>
      <c r="C183" s="35"/>
      <c r="D183" s="37"/>
      <c r="E183" s="37"/>
      <c r="F183" s="4"/>
      <c r="G183" s="4"/>
      <c r="H183" s="4"/>
      <c r="I183" s="4"/>
      <c r="K183" s="12">
        <f t="shared" si="5"/>
        <v>0</v>
      </c>
    </row>
    <row r="184" spans="1:11" x14ac:dyDescent="0.25">
      <c r="A184" s="35" t="s">
        <v>622</v>
      </c>
      <c r="B184" s="36" t="s">
        <v>272</v>
      </c>
      <c r="C184" s="30"/>
      <c r="D184" s="33"/>
      <c r="E184" s="33"/>
      <c r="F184" s="4"/>
      <c r="G184" s="4"/>
      <c r="H184" s="4"/>
      <c r="I184" s="4"/>
      <c r="K184" s="12">
        <f t="shared" si="5"/>
        <v>0</v>
      </c>
    </row>
    <row r="185" spans="1:11" ht="30" x14ac:dyDescent="0.25">
      <c r="A185" s="35" t="s">
        <v>273</v>
      </c>
      <c r="B185" s="43" t="s">
        <v>274</v>
      </c>
      <c r="C185" s="30" t="s">
        <v>569</v>
      </c>
      <c r="D185" s="45">
        <v>27.8</v>
      </c>
      <c r="E185" s="33">
        <v>550.84</v>
      </c>
      <c r="F185" s="4"/>
      <c r="G185" s="4"/>
      <c r="H185" s="4"/>
      <c r="I185" s="4">
        <f t="shared" si="4"/>
        <v>0</v>
      </c>
      <c r="K185" s="12">
        <f t="shared" si="5"/>
        <v>0</v>
      </c>
    </row>
    <row r="186" spans="1:11" ht="30" x14ac:dyDescent="0.25">
      <c r="A186" s="35" t="s">
        <v>275</v>
      </c>
      <c r="B186" s="43" t="s">
        <v>276</v>
      </c>
      <c r="C186" s="30" t="s">
        <v>571</v>
      </c>
      <c r="D186" s="45">
        <v>5.0999999999999996</v>
      </c>
      <c r="E186" s="33">
        <v>319.27</v>
      </c>
      <c r="F186" s="4"/>
      <c r="G186" s="4"/>
      <c r="H186" s="4"/>
      <c r="I186" s="4">
        <f t="shared" si="4"/>
        <v>0</v>
      </c>
      <c r="K186" s="12">
        <f t="shared" si="5"/>
        <v>0</v>
      </c>
    </row>
    <row r="187" spans="1:11" ht="30" x14ac:dyDescent="0.25">
      <c r="A187" s="35" t="s">
        <v>277</v>
      </c>
      <c r="B187" s="43" t="s">
        <v>278</v>
      </c>
      <c r="C187" s="30" t="s">
        <v>578</v>
      </c>
      <c r="D187" s="45">
        <v>3.5</v>
      </c>
      <c r="E187" s="33">
        <v>356.67</v>
      </c>
      <c r="F187" s="4"/>
      <c r="G187" s="4"/>
      <c r="H187" s="4"/>
      <c r="I187" s="4">
        <f t="shared" si="4"/>
        <v>0</v>
      </c>
      <c r="K187" s="12">
        <f t="shared" si="5"/>
        <v>0</v>
      </c>
    </row>
    <row r="188" spans="1:11" x14ac:dyDescent="0.25">
      <c r="A188" s="35" t="s">
        <v>279</v>
      </c>
      <c r="B188" s="43" t="s">
        <v>280</v>
      </c>
      <c r="C188" s="30" t="s">
        <v>578</v>
      </c>
      <c r="D188" s="45">
        <v>7.2</v>
      </c>
      <c r="E188" s="33">
        <v>281.86</v>
      </c>
      <c r="F188" s="4"/>
      <c r="G188" s="4"/>
      <c r="H188" s="4"/>
      <c r="I188" s="4">
        <f t="shared" si="4"/>
        <v>0</v>
      </c>
      <c r="K188" s="12">
        <f t="shared" si="5"/>
        <v>0</v>
      </c>
    </row>
    <row r="189" spans="1:11" x14ac:dyDescent="0.25">
      <c r="A189" s="35" t="s">
        <v>281</v>
      </c>
      <c r="B189" s="43" t="s">
        <v>282</v>
      </c>
      <c r="C189" s="30" t="s">
        <v>578</v>
      </c>
      <c r="D189" s="45">
        <v>6.4</v>
      </c>
      <c r="E189" s="33">
        <v>225.75</v>
      </c>
      <c r="F189" s="4"/>
      <c r="G189" s="4"/>
      <c r="H189" s="4"/>
      <c r="I189" s="4">
        <f t="shared" si="4"/>
        <v>0</v>
      </c>
      <c r="K189" s="12">
        <f t="shared" si="5"/>
        <v>0</v>
      </c>
    </row>
    <row r="190" spans="1:11" x14ac:dyDescent="0.25">
      <c r="A190" s="35" t="s">
        <v>283</v>
      </c>
      <c r="B190" s="43" t="s">
        <v>284</v>
      </c>
      <c r="C190" s="30" t="s">
        <v>570</v>
      </c>
      <c r="D190" s="45">
        <v>1</v>
      </c>
      <c r="E190" s="33">
        <v>285.18</v>
      </c>
      <c r="F190" s="4"/>
      <c r="G190" s="4"/>
      <c r="H190" s="4"/>
      <c r="I190" s="4">
        <f t="shared" si="4"/>
        <v>0</v>
      </c>
      <c r="K190" s="12">
        <f t="shared" si="5"/>
        <v>0</v>
      </c>
    </row>
    <row r="191" spans="1:11" x14ac:dyDescent="0.25">
      <c r="A191" s="35" t="s">
        <v>283</v>
      </c>
      <c r="B191" s="11" t="s">
        <v>285</v>
      </c>
      <c r="C191" s="30" t="s">
        <v>569</v>
      </c>
      <c r="D191" s="45">
        <v>870</v>
      </c>
      <c r="E191" s="33">
        <v>1.28</v>
      </c>
      <c r="F191" s="4"/>
      <c r="G191" s="4"/>
      <c r="H191" s="4"/>
      <c r="I191" s="4">
        <f t="shared" si="4"/>
        <v>0</v>
      </c>
      <c r="K191" s="12">
        <f t="shared" si="5"/>
        <v>0</v>
      </c>
    </row>
    <row r="192" spans="1:11" x14ac:dyDescent="0.25">
      <c r="A192" s="35"/>
      <c r="B192" s="36" t="s">
        <v>23</v>
      </c>
      <c r="C192" s="30"/>
      <c r="D192" s="45"/>
      <c r="E192" s="45"/>
      <c r="F192" s="4"/>
      <c r="G192" s="4"/>
      <c r="H192" s="4"/>
      <c r="I192" s="8">
        <f>SUM(I185:I191)</f>
        <v>0</v>
      </c>
      <c r="K192" s="12">
        <f t="shared" si="5"/>
        <v>0</v>
      </c>
    </row>
    <row r="193" spans="1:11" x14ac:dyDescent="0.25">
      <c r="A193" s="35"/>
      <c r="B193" s="28"/>
      <c r="C193" s="35"/>
      <c r="D193" s="37"/>
      <c r="E193" s="37"/>
      <c r="F193" s="4"/>
      <c r="G193" s="4"/>
      <c r="H193" s="4"/>
      <c r="I193" s="4"/>
      <c r="K193" s="12">
        <f t="shared" si="5"/>
        <v>0</v>
      </c>
    </row>
    <row r="194" spans="1:11" x14ac:dyDescent="0.25">
      <c r="A194" s="35" t="s">
        <v>623</v>
      </c>
      <c r="B194" s="36" t="s">
        <v>286</v>
      </c>
      <c r="C194" s="30"/>
      <c r="D194" s="33"/>
      <c r="E194" s="33"/>
      <c r="F194" s="4"/>
      <c r="G194" s="4"/>
      <c r="H194" s="4"/>
      <c r="I194" s="4"/>
      <c r="K194" s="12">
        <f t="shared" si="5"/>
        <v>0</v>
      </c>
    </row>
    <row r="195" spans="1:11" x14ac:dyDescent="0.25">
      <c r="A195" s="35" t="s">
        <v>287</v>
      </c>
      <c r="B195" s="31" t="s">
        <v>288</v>
      </c>
      <c r="C195" s="32" t="s">
        <v>578</v>
      </c>
      <c r="D195" s="33">
        <v>108</v>
      </c>
      <c r="E195" s="33">
        <v>12.86</v>
      </c>
      <c r="F195" s="4"/>
      <c r="G195" s="4"/>
      <c r="H195" s="4"/>
      <c r="I195" s="4">
        <f t="shared" si="4"/>
        <v>0</v>
      </c>
      <c r="K195" s="12">
        <f t="shared" si="5"/>
        <v>0</v>
      </c>
    </row>
    <row r="196" spans="1:11" x14ac:dyDescent="0.25">
      <c r="A196" s="35" t="s">
        <v>289</v>
      </c>
      <c r="B196" s="31" t="s">
        <v>290</v>
      </c>
      <c r="C196" s="32" t="s">
        <v>578</v>
      </c>
      <c r="D196" s="33">
        <v>18</v>
      </c>
      <c r="E196" s="33">
        <v>19.649999999999999</v>
      </c>
      <c r="F196" s="4"/>
      <c r="G196" s="4"/>
      <c r="H196" s="4"/>
      <c r="I196" s="4">
        <f t="shared" si="4"/>
        <v>0</v>
      </c>
      <c r="K196" s="12">
        <f t="shared" si="5"/>
        <v>0</v>
      </c>
    </row>
    <row r="197" spans="1:11" x14ac:dyDescent="0.25">
      <c r="A197" s="35" t="s">
        <v>291</v>
      </c>
      <c r="B197" s="31" t="s">
        <v>292</v>
      </c>
      <c r="C197" s="32" t="s">
        <v>578</v>
      </c>
      <c r="D197" s="33">
        <v>42</v>
      </c>
      <c r="E197" s="33">
        <v>27.95</v>
      </c>
      <c r="F197" s="4"/>
      <c r="G197" s="4"/>
      <c r="H197" s="4"/>
      <c r="I197" s="4">
        <f t="shared" si="4"/>
        <v>0</v>
      </c>
      <c r="K197" s="12">
        <f t="shared" si="5"/>
        <v>0</v>
      </c>
    </row>
    <row r="198" spans="1:11" x14ac:dyDescent="0.25">
      <c r="A198" s="35" t="s">
        <v>293</v>
      </c>
      <c r="B198" s="31" t="s">
        <v>294</v>
      </c>
      <c r="C198" s="32" t="s">
        <v>578</v>
      </c>
      <c r="D198" s="33">
        <v>42</v>
      </c>
      <c r="E198" s="33">
        <v>43.86</v>
      </c>
      <c r="F198" s="4"/>
      <c r="G198" s="4"/>
      <c r="H198" s="4"/>
      <c r="I198" s="4">
        <f t="shared" si="4"/>
        <v>0</v>
      </c>
      <c r="K198" s="12">
        <f t="shared" si="5"/>
        <v>0</v>
      </c>
    </row>
    <row r="199" spans="1:11" x14ac:dyDescent="0.25">
      <c r="A199" s="35" t="s">
        <v>295</v>
      </c>
      <c r="B199" s="31" t="s">
        <v>296</v>
      </c>
      <c r="C199" s="32" t="s">
        <v>578</v>
      </c>
      <c r="D199" s="33">
        <v>13</v>
      </c>
      <c r="E199" s="33">
        <v>65.03</v>
      </c>
      <c r="F199" s="4"/>
      <c r="G199" s="4"/>
      <c r="H199" s="4"/>
      <c r="I199" s="4">
        <f t="shared" ref="I199:I262" si="6">TRUNC(E199*H199,2)</f>
        <v>0</v>
      </c>
      <c r="K199" s="12">
        <f t="shared" ref="K199:K262" si="7">TRUNC(E199*G199,2)</f>
        <v>0</v>
      </c>
    </row>
    <row r="200" spans="1:11" x14ac:dyDescent="0.25">
      <c r="A200" s="35" t="s">
        <v>297</v>
      </c>
      <c r="B200" s="31" t="s">
        <v>298</v>
      </c>
      <c r="C200" s="32" t="s">
        <v>570</v>
      </c>
      <c r="D200" s="33">
        <v>8</v>
      </c>
      <c r="E200" s="33">
        <v>9.39</v>
      </c>
      <c r="F200" s="4"/>
      <c r="G200" s="4"/>
      <c r="H200" s="4"/>
      <c r="I200" s="4">
        <f t="shared" si="6"/>
        <v>0</v>
      </c>
      <c r="K200" s="12">
        <f t="shared" si="7"/>
        <v>0</v>
      </c>
    </row>
    <row r="201" spans="1:11" x14ac:dyDescent="0.25">
      <c r="A201" s="35" t="s">
        <v>299</v>
      </c>
      <c r="B201" s="31" t="s">
        <v>300</v>
      </c>
      <c r="C201" s="32" t="s">
        <v>570</v>
      </c>
      <c r="D201" s="33">
        <v>7</v>
      </c>
      <c r="E201" s="33">
        <v>8.4600000000000009</v>
      </c>
      <c r="F201" s="4"/>
      <c r="G201" s="4"/>
      <c r="H201" s="4"/>
      <c r="I201" s="4">
        <f t="shared" si="6"/>
        <v>0</v>
      </c>
      <c r="K201" s="12">
        <f t="shared" si="7"/>
        <v>0</v>
      </c>
    </row>
    <row r="202" spans="1:11" x14ac:dyDescent="0.25">
      <c r="A202" s="35" t="s">
        <v>301</v>
      </c>
      <c r="B202" s="31" t="s">
        <v>302</v>
      </c>
      <c r="C202" s="32" t="s">
        <v>570</v>
      </c>
      <c r="D202" s="33">
        <v>3</v>
      </c>
      <c r="E202" s="33">
        <v>12.16</v>
      </c>
      <c r="F202" s="4"/>
      <c r="G202" s="4"/>
      <c r="H202" s="4"/>
      <c r="I202" s="4">
        <f t="shared" si="6"/>
        <v>0</v>
      </c>
      <c r="K202" s="12">
        <f t="shared" si="7"/>
        <v>0</v>
      </c>
    </row>
    <row r="203" spans="1:11" x14ac:dyDescent="0.25">
      <c r="A203" s="35" t="s">
        <v>303</v>
      </c>
      <c r="B203" s="31" t="s">
        <v>304</v>
      </c>
      <c r="C203" s="32" t="s">
        <v>570</v>
      </c>
      <c r="D203" s="33">
        <v>7</v>
      </c>
      <c r="E203" s="33">
        <v>11.98</v>
      </c>
      <c r="F203" s="4"/>
      <c r="G203" s="4"/>
      <c r="H203" s="4"/>
      <c r="I203" s="4">
        <f t="shared" si="6"/>
        <v>0</v>
      </c>
      <c r="K203" s="12">
        <f t="shared" si="7"/>
        <v>0</v>
      </c>
    </row>
    <row r="204" spans="1:11" x14ac:dyDescent="0.25">
      <c r="A204" s="35" t="s">
        <v>305</v>
      </c>
      <c r="B204" s="31" t="s">
        <v>306</v>
      </c>
      <c r="C204" s="32" t="s">
        <v>570</v>
      </c>
      <c r="D204" s="33">
        <v>2</v>
      </c>
      <c r="E204" s="33">
        <v>879.7</v>
      </c>
      <c r="F204" s="4"/>
      <c r="G204" s="4"/>
      <c r="H204" s="4"/>
      <c r="I204" s="4">
        <f t="shared" si="6"/>
        <v>0</v>
      </c>
      <c r="K204" s="12">
        <f t="shared" si="7"/>
        <v>0</v>
      </c>
    </row>
    <row r="205" spans="1:11" x14ac:dyDescent="0.25">
      <c r="A205" s="35" t="s">
        <v>307</v>
      </c>
      <c r="B205" s="31" t="s">
        <v>308</v>
      </c>
      <c r="C205" s="32" t="s">
        <v>570</v>
      </c>
      <c r="D205" s="33">
        <v>1</v>
      </c>
      <c r="E205" s="33">
        <v>54.25</v>
      </c>
      <c r="F205" s="4"/>
      <c r="G205" s="4"/>
      <c r="H205" s="4"/>
      <c r="I205" s="4">
        <f t="shared" si="6"/>
        <v>0</v>
      </c>
      <c r="K205" s="12">
        <f t="shared" si="7"/>
        <v>0</v>
      </c>
    </row>
    <row r="206" spans="1:11" x14ac:dyDescent="0.25">
      <c r="A206" s="35" t="s">
        <v>309</v>
      </c>
      <c r="B206" s="31" t="s">
        <v>310</v>
      </c>
      <c r="C206" s="32" t="s">
        <v>570</v>
      </c>
      <c r="D206" s="33">
        <v>1</v>
      </c>
      <c r="E206" s="33">
        <v>40.06</v>
      </c>
      <c r="F206" s="4"/>
      <c r="G206" s="4"/>
      <c r="H206" s="4"/>
      <c r="I206" s="4">
        <f t="shared" si="6"/>
        <v>0</v>
      </c>
      <c r="K206" s="12">
        <f t="shared" si="7"/>
        <v>0</v>
      </c>
    </row>
    <row r="207" spans="1:11" x14ac:dyDescent="0.25">
      <c r="A207" s="35" t="s">
        <v>311</v>
      </c>
      <c r="B207" s="31" t="s">
        <v>312</v>
      </c>
      <c r="C207" s="32" t="s">
        <v>570</v>
      </c>
      <c r="D207" s="33">
        <v>2</v>
      </c>
      <c r="E207" s="33">
        <v>310.64999999999998</v>
      </c>
      <c r="F207" s="4"/>
      <c r="G207" s="4"/>
      <c r="H207" s="4"/>
      <c r="I207" s="4">
        <f t="shared" si="6"/>
        <v>0</v>
      </c>
      <c r="K207" s="12">
        <f t="shared" si="7"/>
        <v>0</v>
      </c>
    </row>
    <row r="208" spans="1:11" x14ac:dyDescent="0.25">
      <c r="A208" s="35" t="s">
        <v>313</v>
      </c>
      <c r="B208" s="31" t="s">
        <v>314</v>
      </c>
      <c r="C208" s="32" t="s">
        <v>570</v>
      </c>
      <c r="D208" s="33">
        <v>3</v>
      </c>
      <c r="E208" s="33">
        <v>69.930000000000007</v>
      </c>
      <c r="F208" s="4"/>
      <c r="G208" s="4"/>
      <c r="H208" s="4"/>
      <c r="I208" s="4">
        <f t="shared" si="6"/>
        <v>0</v>
      </c>
      <c r="K208" s="12">
        <f t="shared" si="7"/>
        <v>0</v>
      </c>
    </row>
    <row r="209" spans="1:11" x14ac:dyDescent="0.25">
      <c r="A209" s="35" t="s">
        <v>315</v>
      </c>
      <c r="B209" s="31" t="s">
        <v>316</v>
      </c>
      <c r="C209" s="32" t="s">
        <v>570</v>
      </c>
      <c r="D209" s="33">
        <v>4</v>
      </c>
      <c r="E209" s="33">
        <v>60.39</v>
      </c>
      <c r="F209" s="4"/>
      <c r="G209" s="4"/>
      <c r="H209" s="4"/>
      <c r="I209" s="4">
        <f t="shared" si="6"/>
        <v>0</v>
      </c>
      <c r="K209" s="12">
        <f t="shared" si="7"/>
        <v>0</v>
      </c>
    </row>
    <row r="210" spans="1:11" x14ac:dyDescent="0.25">
      <c r="A210" s="35" t="s">
        <v>317</v>
      </c>
      <c r="B210" s="31" t="s">
        <v>318</v>
      </c>
      <c r="C210" s="32" t="s">
        <v>570</v>
      </c>
      <c r="D210" s="33">
        <v>2</v>
      </c>
      <c r="E210" s="33">
        <v>59.25</v>
      </c>
      <c r="F210" s="4"/>
      <c r="G210" s="4"/>
      <c r="H210" s="4"/>
      <c r="I210" s="4">
        <f t="shared" si="6"/>
        <v>0</v>
      </c>
      <c r="K210" s="12">
        <f t="shared" si="7"/>
        <v>0</v>
      </c>
    </row>
    <row r="211" spans="1:11" x14ac:dyDescent="0.25">
      <c r="A211" s="35" t="s">
        <v>319</v>
      </c>
      <c r="B211" s="31" t="s">
        <v>320</v>
      </c>
      <c r="C211" s="32" t="s">
        <v>570</v>
      </c>
      <c r="D211" s="33">
        <v>11</v>
      </c>
      <c r="E211" s="33">
        <v>196.42</v>
      </c>
      <c r="F211" s="4"/>
      <c r="G211" s="4"/>
      <c r="H211" s="4"/>
      <c r="I211" s="4">
        <f t="shared" si="6"/>
        <v>0</v>
      </c>
      <c r="K211" s="12">
        <f t="shared" si="7"/>
        <v>0</v>
      </c>
    </row>
    <row r="212" spans="1:11" x14ac:dyDescent="0.25">
      <c r="A212" s="35" t="s">
        <v>321</v>
      </c>
      <c r="B212" s="31" t="s">
        <v>322</v>
      </c>
      <c r="C212" s="32" t="s">
        <v>570</v>
      </c>
      <c r="D212" s="33">
        <v>11</v>
      </c>
      <c r="E212" s="33">
        <v>241.13</v>
      </c>
      <c r="F212" s="4"/>
      <c r="G212" s="4"/>
      <c r="H212" s="4"/>
      <c r="I212" s="4">
        <f t="shared" si="6"/>
        <v>0</v>
      </c>
      <c r="K212" s="12">
        <f t="shared" si="7"/>
        <v>0</v>
      </c>
    </row>
    <row r="213" spans="1:11" x14ac:dyDescent="0.25">
      <c r="A213" s="35" t="s">
        <v>323</v>
      </c>
      <c r="B213" s="31" t="s">
        <v>324</v>
      </c>
      <c r="C213" s="32" t="s">
        <v>570</v>
      </c>
      <c r="D213" s="33">
        <v>11</v>
      </c>
      <c r="E213" s="33">
        <v>12.55</v>
      </c>
      <c r="F213" s="4"/>
      <c r="G213" s="4"/>
      <c r="H213" s="4"/>
      <c r="I213" s="4">
        <f t="shared" si="6"/>
        <v>0</v>
      </c>
      <c r="K213" s="12">
        <f t="shared" si="7"/>
        <v>0</v>
      </c>
    </row>
    <row r="214" spans="1:11" x14ac:dyDescent="0.25">
      <c r="A214" s="35" t="s">
        <v>325</v>
      </c>
      <c r="B214" s="31" t="s">
        <v>326</v>
      </c>
      <c r="C214" s="32" t="s">
        <v>570</v>
      </c>
      <c r="D214" s="33">
        <v>11</v>
      </c>
      <c r="E214" s="33">
        <v>21.57</v>
      </c>
      <c r="F214" s="4"/>
      <c r="G214" s="4"/>
      <c r="H214" s="4"/>
      <c r="I214" s="4">
        <f t="shared" si="6"/>
        <v>0</v>
      </c>
      <c r="K214" s="12">
        <f t="shared" si="7"/>
        <v>0</v>
      </c>
    </row>
    <row r="215" spans="1:11" x14ac:dyDescent="0.25">
      <c r="A215" s="35" t="s">
        <v>327</v>
      </c>
      <c r="B215" s="31" t="s">
        <v>328</v>
      </c>
      <c r="C215" s="32" t="s">
        <v>570</v>
      </c>
      <c r="D215" s="33">
        <v>7</v>
      </c>
      <c r="E215" s="33">
        <v>142.03</v>
      </c>
      <c r="F215" s="4"/>
      <c r="G215" s="4"/>
      <c r="H215" s="4"/>
      <c r="I215" s="4">
        <f t="shared" si="6"/>
        <v>0</v>
      </c>
      <c r="K215" s="12">
        <f t="shared" si="7"/>
        <v>0</v>
      </c>
    </row>
    <row r="216" spans="1:11" x14ac:dyDescent="0.25">
      <c r="A216" s="35" t="s">
        <v>329</v>
      </c>
      <c r="B216" s="31" t="s">
        <v>330</v>
      </c>
      <c r="C216" s="32" t="s">
        <v>570</v>
      </c>
      <c r="D216" s="33">
        <v>2</v>
      </c>
      <c r="E216" s="33">
        <v>91.61</v>
      </c>
      <c r="F216" s="4"/>
      <c r="G216" s="4"/>
      <c r="H216" s="4"/>
      <c r="I216" s="4">
        <f t="shared" si="6"/>
        <v>0</v>
      </c>
      <c r="K216" s="12">
        <f t="shared" si="7"/>
        <v>0</v>
      </c>
    </row>
    <row r="217" spans="1:11" x14ac:dyDescent="0.25">
      <c r="A217" s="35" t="s">
        <v>331</v>
      </c>
      <c r="B217" s="31" t="s">
        <v>332</v>
      </c>
      <c r="C217" s="32" t="s">
        <v>570</v>
      </c>
      <c r="D217" s="33">
        <v>9</v>
      </c>
      <c r="E217" s="33">
        <v>4.95</v>
      </c>
      <c r="F217" s="4"/>
      <c r="G217" s="4"/>
      <c r="H217" s="4"/>
      <c r="I217" s="4">
        <f t="shared" si="6"/>
        <v>0</v>
      </c>
      <c r="K217" s="12">
        <f t="shared" si="7"/>
        <v>0</v>
      </c>
    </row>
    <row r="218" spans="1:11" x14ac:dyDescent="0.25">
      <c r="A218" s="35" t="s">
        <v>333</v>
      </c>
      <c r="B218" s="31" t="s">
        <v>334</v>
      </c>
      <c r="C218" s="32" t="s">
        <v>570</v>
      </c>
      <c r="D218" s="33">
        <v>9</v>
      </c>
      <c r="E218" s="33">
        <v>4.1399999999999997</v>
      </c>
      <c r="F218" s="4"/>
      <c r="G218" s="4"/>
      <c r="H218" s="4"/>
      <c r="I218" s="4">
        <f t="shared" si="6"/>
        <v>0</v>
      </c>
      <c r="K218" s="12">
        <f t="shared" si="7"/>
        <v>0</v>
      </c>
    </row>
    <row r="219" spans="1:11" x14ac:dyDescent="0.25">
      <c r="A219" s="35" t="s">
        <v>335</v>
      </c>
      <c r="B219" s="31" t="s">
        <v>336</v>
      </c>
      <c r="C219" s="32" t="s">
        <v>570</v>
      </c>
      <c r="D219" s="33">
        <v>9</v>
      </c>
      <c r="E219" s="33">
        <v>21.36</v>
      </c>
      <c r="F219" s="4"/>
      <c r="G219" s="4"/>
      <c r="H219" s="4"/>
      <c r="I219" s="4">
        <f t="shared" si="6"/>
        <v>0</v>
      </c>
      <c r="K219" s="12">
        <f t="shared" si="7"/>
        <v>0</v>
      </c>
    </row>
    <row r="220" spans="1:11" x14ac:dyDescent="0.25">
      <c r="A220" s="35" t="s">
        <v>337</v>
      </c>
      <c r="B220" s="31" t="s">
        <v>338</v>
      </c>
      <c r="C220" s="32" t="s">
        <v>570</v>
      </c>
      <c r="D220" s="33">
        <v>9</v>
      </c>
      <c r="E220" s="33">
        <v>36.56</v>
      </c>
      <c r="F220" s="4"/>
      <c r="G220" s="4"/>
      <c r="H220" s="4"/>
      <c r="I220" s="4">
        <f t="shared" si="6"/>
        <v>0</v>
      </c>
      <c r="K220" s="12">
        <f t="shared" si="7"/>
        <v>0</v>
      </c>
    </row>
    <row r="221" spans="1:11" ht="30" x14ac:dyDescent="0.25">
      <c r="A221" s="35" t="s">
        <v>339</v>
      </c>
      <c r="B221" s="31" t="s">
        <v>340</v>
      </c>
      <c r="C221" s="32" t="s">
        <v>570</v>
      </c>
      <c r="D221" s="33">
        <v>2</v>
      </c>
      <c r="E221" s="33">
        <v>259.98</v>
      </c>
      <c r="F221" s="4"/>
      <c r="G221" s="4"/>
      <c r="H221" s="4"/>
      <c r="I221" s="4">
        <f t="shared" si="6"/>
        <v>0</v>
      </c>
      <c r="K221" s="12">
        <f t="shared" si="7"/>
        <v>0</v>
      </c>
    </row>
    <row r="222" spans="1:11" x14ac:dyDescent="0.25">
      <c r="A222" s="35" t="s">
        <v>341</v>
      </c>
      <c r="B222" s="31" t="s">
        <v>342</v>
      </c>
      <c r="C222" s="32" t="s">
        <v>570</v>
      </c>
      <c r="D222" s="33">
        <v>2</v>
      </c>
      <c r="E222" s="33">
        <v>53.28</v>
      </c>
      <c r="F222" s="4"/>
      <c r="G222" s="4"/>
      <c r="H222" s="4"/>
      <c r="I222" s="4">
        <f t="shared" si="6"/>
        <v>0</v>
      </c>
      <c r="K222" s="12">
        <f t="shared" si="7"/>
        <v>0</v>
      </c>
    </row>
    <row r="223" spans="1:11" ht="30" x14ac:dyDescent="0.25">
      <c r="A223" s="35" t="s">
        <v>343</v>
      </c>
      <c r="B223" s="48" t="s">
        <v>344</v>
      </c>
      <c r="C223" s="32" t="s">
        <v>570</v>
      </c>
      <c r="D223" s="33">
        <v>1</v>
      </c>
      <c r="E223" s="33">
        <v>136.88999999999999</v>
      </c>
      <c r="F223" s="4"/>
      <c r="G223" s="4"/>
      <c r="H223" s="4"/>
      <c r="I223" s="4">
        <f t="shared" si="6"/>
        <v>0</v>
      </c>
      <c r="K223" s="12">
        <f t="shared" si="7"/>
        <v>0</v>
      </c>
    </row>
    <row r="224" spans="1:11" ht="30" x14ac:dyDescent="0.25">
      <c r="A224" s="35" t="s">
        <v>345</v>
      </c>
      <c r="B224" s="31" t="s">
        <v>346</v>
      </c>
      <c r="C224" s="32" t="s">
        <v>570</v>
      </c>
      <c r="D224" s="33">
        <v>3</v>
      </c>
      <c r="E224" s="33">
        <v>411.05</v>
      </c>
      <c r="F224" s="4"/>
      <c r="G224" s="4"/>
      <c r="H224" s="4"/>
      <c r="I224" s="4">
        <f t="shared" si="6"/>
        <v>0</v>
      </c>
      <c r="K224" s="12">
        <f t="shared" si="7"/>
        <v>0</v>
      </c>
    </row>
    <row r="225" spans="1:11" x14ac:dyDescent="0.25">
      <c r="A225" s="35" t="s">
        <v>347</v>
      </c>
      <c r="B225" s="31" t="s">
        <v>348</v>
      </c>
      <c r="C225" s="32" t="s">
        <v>570</v>
      </c>
      <c r="D225" s="33">
        <v>2</v>
      </c>
      <c r="E225" s="33">
        <v>19.78</v>
      </c>
      <c r="F225" s="4"/>
      <c r="G225" s="4"/>
      <c r="H225" s="4"/>
      <c r="I225" s="4">
        <f t="shared" si="6"/>
        <v>0</v>
      </c>
      <c r="K225" s="12">
        <f t="shared" si="7"/>
        <v>0</v>
      </c>
    </row>
    <row r="226" spans="1:11" x14ac:dyDescent="0.25">
      <c r="A226" s="35" t="s">
        <v>349</v>
      </c>
      <c r="B226" s="31" t="s">
        <v>350</v>
      </c>
      <c r="C226" s="32" t="s">
        <v>570</v>
      </c>
      <c r="D226" s="33">
        <v>1</v>
      </c>
      <c r="E226" s="33">
        <v>89.71</v>
      </c>
      <c r="F226" s="4"/>
      <c r="G226" s="4"/>
      <c r="H226" s="4"/>
      <c r="I226" s="4">
        <f t="shared" si="6"/>
        <v>0</v>
      </c>
      <c r="K226" s="12">
        <f t="shared" si="7"/>
        <v>0</v>
      </c>
    </row>
    <row r="227" spans="1:11" x14ac:dyDescent="0.25">
      <c r="A227" s="35" t="s">
        <v>351</v>
      </c>
      <c r="B227" s="31" t="s">
        <v>352</v>
      </c>
      <c r="C227" s="32" t="s">
        <v>570</v>
      </c>
      <c r="D227" s="33">
        <v>2</v>
      </c>
      <c r="E227" s="33">
        <v>11.3</v>
      </c>
      <c r="F227" s="4"/>
      <c r="G227" s="4"/>
      <c r="H227" s="4"/>
      <c r="I227" s="4">
        <f t="shared" si="6"/>
        <v>0</v>
      </c>
      <c r="K227" s="12">
        <f t="shared" si="7"/>
        <v>0</v>
      </c>
    </row>
    <row r="228" spans="1:11" x14ac:dyDescent="0.25">
      <c r="A228" s="35" t="s">
        <v>353</v>
      </c>
      <c r="B228" s="31" t="s">
        <v>354</v>
      </c>
      <c r="C228" s="32" t="s">
        <v>570</v>
      </c>
      <c r="D228" s="33">
        <v>11</v>
      </c>
      <c r="E228" s="33">
        <v>43.74</v>
      </c>
      <c r="F228" s="4"/>
      <c r="G228" s="4"/>
      <c r="H228" s="4"/>
      <c r="I228" s="4">
        <f t="shared" si="6"/>
        <v>0</v>
      </c>
      <c r="K228" s="12">
        <f t="shared" si="7"/>
        <v>0</v>
      </c>
    </row>
    <row r="229" spans="1:11" x14ac:dyDescent="0.25">
      <c r="A229" s="35" t="s">
        <v>355</v>
      </c>
      <c r="B229" s="31" t="s">
        <v>356</v>
      </c>
      <c r="C229" s="32" t="s">
        <v>570</v>
      </c>
      <c r="D229" s="33">
        <v>2</v>
      </c>
      <c r="E229" s="33">
        <v>37.520000000000003</v>
      </c>
      <c r="F229" s="4"/>
      <c r="G229" s="4"/>
      <c r="H229" s="4"/>
      <c r="I229" s="4">
        <f t="shared" si="6"/>
        <v>0</v>
      </c>
      <c r="K229" s="12">
        <f t="shared" si="7"/>
        <v>0</v>
      </c>
    </row>
    <row r="230" spans="1:11" x14ac:dyDescent="0.25">
      <c r="A230" s="35" t="s">
        <v>357</v>
      </c>
      <c r="B230" s="31" t="s">
        <v>358</v>
      </c>
      <c r="C230" s="32" t="s">
        <v>570</v>
      </c>
      <c r="D230" s="33">
        <v>2</v>
      </c>
      <c r="E230" s="33">
        <v>145.08000000000001</v>
      </c>
      <c r="F230" s="4"/>
      <c r="G230" s="4"/>
      <c r="H230" s="4"/>
      <c r="I230" s="4">
        <f t="shared" si="6"/>
        <v>0</v>
      </c>
      <c r="K230" s="12">
        <f t="shared" si="7"/>
        <v>0</v>
      </c>
    </row>
    <row r="231" spans="1:11" x14ac:dyDescent="0.25">
      <c r="A231" s="35"/>
      <c r="B231" s="36" t="s">
        <v>23</v>
      </c>
      <c r="C231" s="30"/>
      <c r="D231" s="33"/>
      <c r="E231" s="33"/>
      <c r="F231" s="4"/>
      <c r="G231" s="4"/>
      <c r="H231" s="4"/>
      <c r="I231" s="8">
        <f>SUM(I195:I230)</f>
        <v>0</v>
      </c>
      <c r="K231" s="12">
        <f t="shared" si="7"/>
        <v>0</v>
      </c>
    </row>
    <row r="232" spans="1:11" x14ac:dyDescent="0.25">
      <c r="A232" s="35"/>
      <c r="B232" s="11"/>
      <c r="C232" s="30"/>
      <c r="D232" s="33"/>
      <c r="E232" s="33"/>
      <c r="F232" s="4"/>
      <c r="G232" s="4"/>
      <c r="H232" s="4"/>
      <c r="I232" s="4"/>
      <c r="K232" s="12">
        <f t="shared" si="7"/>
        <v>0</v>
      </c>
    </row>
    <row r="233" spans="1:11" x14ac:dyDescent="0.25">
      <c r="A233" s="35" t="s">
        <v>624</v>
      </c>
      <c r="B233" s="36" t="s">
        <v>359</v>
      </c>
      <c r="C233" s="30"/>
      <c r="D233" s="33"/>
      <c r="E233" s="33"/>
      <c r="F233" s="4"/>
      <c r="G233" s="4"/>
      <c r="H233" s="4"/>
      <c r="I233" s="4"/>
      <c r="K233" s="12">
        <f t="shared" si="7"/>
        <v>0</v>
      </c>
    </row>
    <row r="234" spans="1:11" x14ac:dyDescent="0.25">
      <c r="A234" s="35" t="s">
        <v>360</v>
      </c>
      <c r="B234" s="31" t="s">
        <v>361</v>
      </c>
      <c r="C234" s="32" t="s">
        <v>578</v>
      </c>
      <c r="D234" s="33">
        <v>30</v>
      </c>
      <c r="E234" s="33">
        <v>17.079999999999998</v>
      </c>
      <c r="F234" s="4"/>
      <c r="G234" s="4"/>
      <c r="H234" s="4"/>
      <c r="I234" s="4">
        <f t="shared" si="6"/>
        <v>0</v>
      </c>
      <c r="K234" s="12">
        <f t="shared" si="7"/>
        <v>0</v>
      </c>
    </row>
    <row r="235" spans="1:11" x14ac:dyDescent="0.25">
      <c r="A235" s="35" t="s">
        <v>362</v>
      </c>
      <c r="B235" s="31" t="s">
        <v>363</v>
      </c>
      <c r="C235" s="32" t="s">
        <v>578</v>
      </c>
      <c r="D235" s="33">
        <v>52</v>
      </c>
      <c r="E235" s="33">
        <v>23.49</v>
      </c>
      <c r="F235" s="4"/>
      <c r="G235" s="4"/>
      <c r="H235" s="4"/>
      <c r="I235" s="4">
        <f t="shared" si="6"/>
        <v>0</v>
      </c>
      <c r="K235" s="12">
        <f t="shared" si="7"/>
        <v>0</v>
      </c>
    </row>
    <row r="236" spans="1:11" x14ac:dyDescent="0.25">
      <c r="A236" s="35" t="s">
        <v>364</v>
      </c>
      <c r="B236" s="31" t="s">
        <v>365</v>
      </c>
      <c r="C236" s="32" t="s">
        <v>578</v>
      </c>
      <c r="D236" s="33">
        <v>6</v>
      </c>
      <c r="E236" s="33">
        <v>31.94</v>
      </c>
      <c r="F236" s="4"/>
      <c r="G236" s="4"/>
      <c r="H236" s="4"/>
      <c r="I236" s="4">
        <f t="shared" si="6"/>
        <v>0</v>
      </c>
      <c r="K236" s="12">
        <f t="shared" si="7"/>
        <v>0</v>
      </c>
    </row>
    <row r="237" spans="1:11" x14ac:dyDescent="0.25">
      <c r="A237" s="35" t="s">
        <v>366</v>
      </c>
      <c r="B237" s="31" t="s">
        <v>367</v>
      </c>
      <c r="C237" s="32" t="s">
        <v>578</v>
      </c>
      <c r="D237" s="33">
        <v>36</v>
      </c>
      <c r="E237" s="33">
        <v>34.380000000000003</v>
      </c>
      <c r="F237" s="4"/>
      <c r="G237" s="4"/>
      <c r="H237" s="4"/>
      <c r="I237" s="4">
        <f t="shared" si="6"/>
        <v>0</v>
      </c>
      <c r="K237" s="12">
        <f t="shared" si="7"/>
        <v>0</v>
      </c>
    </row>
    <row r="238" spans="1:11" x14ac:dyDescent="0.25">
      <c r="A238" s="35" t="s">
        <v>368</v>
      </c>
      <c r="B238" s="31" t="s">
        <v>369</v>
      </c>
      <c r="C238" s="32" t="s">
        <v>578</v>
      </c>
      <c r="D238" s="33">
        <v>42</v>
      </c>
      <c r="E238" s="33">
        <v>32.619999999999997</v>
      </c>
      <c r="F238" s="4"/>
      <c r="G238" s="4"/>
      <c r="H238" s="4"/>
      <c r="I238" s="4">
        <f t="shared" si="6"/>
        <v>0</v>
      </c>
      <c r="K238" s="12">
        <f t="shared" si="7"/>
        <v>0</v>
      </c>
    </row>
    <row r="239" spans="1:11" x14ac:dyDescent="0.25">
      <c r="A239" s="35" t="s">
        <v>370</v>
      </c>
      <c r="B239" s="31" t="s">
        <v>371</v>
      </c>
      <c r="C239" s="32" t="s">
        <v>570</v>
      </c>
      <c r="D239" s="33">
        <v>2</v>
      </c>
      <c r="E239" s="33">
        <v>29.86</v>
      </c>
      <c r="F239" s="4"/>
      <c r="G239" s="4"/>
      <c r="H239" s="4"/>
      <c r="I239" s="4">
        <f t="shared" si="6"/>
        <v>0</v>
      </c>
      <c r="K239" s="12">
        <f t="shared" si="7"/>
        <v>0</v>
      </c>
    </row>
    <row r="240" spans="1:11" x14ac:dyDescent="0.25">
      <c r="A240" s="35" t="s">
        <v>372</v>
      </c>
      <c r="B240" s="31" t="s">
        <v>373</v>
      </c>
      <c r="C240" s="32" t="s">
        <v>570</v>
      </c>
      <c r="D240" s="33">
        <v>5</v>
      </c>
      <c r="E240" s="33">
        <v>29.17</v>
      </c>
      <c r="F240" s="4"/>
      <c r="G240" s="4"/>
      <c r="H240" s="4"/>
      <c r="I240" s="4">
        <f t="shared" si="6"/>
        <v>0</v>
      </c>
      <c r="K240" s="12">
        <f t="shared" si="7"/>
        <v>0</v>
      </c>
    </row>
    <row r="241" spans="1:11" x14ac:dyDescent="0.25">
      <c r="A241" s="35" t="s">
        <v>374</v>
      </c>
      <c r="B241" s="31" t="s">
        <v>375</v>
      </c>
      <c r="C241" s="32" t="s">
        <v>570</v>
      </c>
      <c r="D241" s="33">
        <v>1</v>
      </c>
      <c r="E241" s="33">
        <v>38.9</v>
      </c>
      <c r="F241" s="4"/>
      <c r="G241" s="4"/>
      <c r="H241" s="4"/>
      <c r="I241" s="4">
        <f t="shared" si="6"/>
        <v>0</v>
      </c>
      <c r="K241" s="12">
        <f t="shared" si="7"/>
        <v>0</v>
      </c>
    </row>
    <row r="242" spans="1:11" x14ac:dyDescent="0.25">
      <c r="A242" s="35" t="s">
        <v>376</v>
      </c>
      <c r="B242" s="31" t="s">
        <v>377</v>
      </c>
      <c r="C242" s="32" t="s">
        <v>570</v>
      </c>
      <c r="D242" s="33">
        <v>1</v>
      </c>
      <c r="E242" s="33">
        <v>35.79</v>
      </c>
      <c r="F242" s="4"/>
      <c r="G242" s="4"/>
      <c r="H242" s="4"/>
      <c r="I242" s="4">
        <f t="shared" si="6"/>
        <v>0</v>
      </c>
      <c r="K242" s="12">
        <f t="shared" si="7"/>
        <v>0</v>
      </c>
    </row>
    <row r="243" spans="1:11" x14ac:dyDescent="0.25">
      <c r="A243" s="35" t="s">
        <v>378</v>
      </c>
      <c r="B243" s="31" t="s">
        <v>379</v>
      </c>
      <c r="C243" s="32" t="s">
        <v>570</v>
      </c>
      <c r="D243" s="33">
        <v>4</v>
      </c>
      <c r="E243" s="33">
        <v>264.08</v>
      </c>
      <c r="F243" s="4"/>
      <c r="G243" s="4"/>
      <c r="H243" s="4"/>
      <c r="I243" s="4">
        <f t="shared" si="6"/>
        <v>0</v>
      </c>
      <c r="K243" s="12">
        <f t="shared" si="7"/>
        <v>0</v>
      </c>
    </row>
    <row r="244" spans="1:11" x14ac:dyDescent="0.25">
      <c r="A244" s="35" t="s">
        <v>380</v>
      </c>
      <c r="B244" s="31" t="s">
        <v>381</v>
      </c>
      <c r="C244" s="32" t="s">
        <v>570</v>
      </c>
      <c r="D244" s="33">
        <v>1</v>
      </c>
      <c r="E244" s="33">
        <v>264.08</v>
      </c>
      <c r="F244" s="4"/>
      <c r="G244" s="4"/>
      <c r="H244" s="4"/>
      <c r="I244" s="4">
        <f t="shared" si="6"/>
        <v>0</v>
      </c>
      <c r="K244" s="12">
        <f t="shared" si="7"/>
        <v>0</v>
      </c>
    </row>
    <row r="245" spans="1:11" ht="45" x14ac:dyDescent="0.25">
      <c r="A245" s="35" t="s">
        <v>382</v>
      </c>
      <c r="B245" s="48" t="s">
        <v>383</v>
      </c>
      <c r="C245" s="32" t="s">
        <v>570</v>
      </c>
      <c r="D245" s="33">
        <v>2</v>
      </c>
      <c r="E245" s="33">
        <v>2627.78</v>
      </c>
      <c r="F245" s="4"/>
      <c r="G245" s="4"/>
      <c r="H245" s="4"/>
      <c r="I245" s="4">
        <f t="shared" si="6"/>
        <v>0</v>
      </c>
      <c r="K245" s="12">
        <f t="shared" si="7"/>
        <v>0</v>
      </c>
    </row>
    <row r="246" spans="1:11" ht="45" x14ac:dyDescent="0.25">
      <c r="A246" s="35" t="s">
        <v>384</v>
      </c>
      <c r="B246" s="48" t="s">
        <v>385</v>
      </c>
      <c r="C246" s="32" t="s">
        <v>570</v>
      </c>
      <c r="D246" s="33">
        <v>4</v>
      </c>
      <c r="E246" s="33">
        <v>2806.44</v>
      </c>
      <c r="F246" s="4"/>
      <c r="G246" s="4"/>
      <c r="H246" s="4"/>
      <c r="I246" s="4">
        <f t="shared" si="6"/>
        <v>0</v>
      </c>
      <c r="K246" s="12">
        <f t="shared" si="7"/>
        <v>0</v>
      </c>
    </row>
    <row r="247" spans="1:11" x14ac:dyDescent="0.25">
      <c r="A247" s="35" t="s">
        <v>386</v>
      </c>
      <c r="B247" s="31" t="s">
        <v>50</v>
      </c>
      <c r="C247" s="32" t="s">
        <v>576</v>
      </c>
      <c r="D247" s="33">
        <v>12</v>
      </c>
      <c r="E247" s="33">
        <v>27.49</v>
      </c>
      <c r="F247" s="4"/>
      <c r="G247" s="4"/>
      <c r="H247" s="4"/>
      <c r="I247" s="4">
        <f t="shared" si="6"/>
        <v>0</v>
      </c>
      <c r="K247" s="12">
        <f t="shared" si="7"/>
        <v>0</v>
      </c>
    </row>
    <row r="248" spans="1:11" x14ac:dyDescent="0.25">
      <c r="A248" s="35" t="s">
        <v>387</v>
      </c>
      <c r="B248" s="31" t="s">
        <v>54</v>
      </c>
      <c r="C248" s="32" t="s">
        <v>576</v>
      </c>
      <c r="D248" s="33">
        <v>12</v>
      </c>
      <c r="E248" s="33">
        <v>23.56</v>
      </c>
      <c r="F248" s="4"/>
      <c r="G248" s="4"/>
      <c r="H248" s="4"/>
      <c r="I248" s="4">
        <f t="shared" si="6"/>
        <v>0</v>
      </c>
      <c r="K248" s="12">
        <f t="shared" si="7"/>
        <v>0</v>
      </c>
    </row>
    <row r="249" spans="1:11" x14ac:dyDescent="0.25">
      <c r="A249" s="35"/>
      <c r="B249" s="36" t="s">
        <v>23</v>
      </c>
      <c r="C249" s="30"/>
      <c r="D249" s="33"/>
      <c r="E249" s="33"/>
      <c r="F249" s="4"/>
      <c r="G249" s="4"/>
      <c r="H249" s="4"/>
      <c r="I249" s="4">
        <f>SUM(I234:I248)</f>
        <v>0</v>
      </c>
      <c r="K249" s="12">
        <f t="shared" si="7"/>
        <v>0</v>
      </c>
    </row>
    <row r="250" spans="1:11" x14ac:dyDescent="0.25">
      <c r="A250" s="35"/>
      <c r="B250" s="11"/>
      <c r="C250" s="30"/>
      <c r="D250" s="33"/>
      <c r="E250" s="33"/>
      <c r="F250" s="4"/>
      <c r="G250" s="4"/>
      <c r="H250" s="4"/>
      <c r="I250" s="4"/>
      <c r="K250" s="12">
        <f t="shared" si="7"/>
        <v>0</v>
      </c>
    </row>
    <row r="251" spans="1:11" x14ac:dyDescent="0.25">
      <c r="A251" s="35" t="s">
        <v>625</v>
      </c>
      <c r="B251" s="28" t="s">
        <v>388</v>
      </c>
      <c r="C251" s="30"/>
      <c r="D251" s="33"/>
      <c r="E251" s="33"/>
      <c r="F251" s="4"/>
      <c r="G251" s="4"/>
      <c r="H251" s="4"/>
      <c r="I251" s="4"/>
      <c r="K251" s="12">
        <f t="shared" si="7"/>
        <v>0</v>
      </c>
    </row>
    <row r="252" spans="1:11" x14ac:dyDescent="0.25">
      <c r="A252" s="35" t="s">
        <v>389</v>
      </c>
      <c r="B252" s="31" t="s">
        <v>367</v>
      </c>
      <c r="C252" s="32" t="s">
        <v>578</v>
      </c>
      <c r="D252" s="33">
        <v>54</v>
      </c>
      <c r="E252" s="33">
        <v>34.380000000000003</v>
      </c>
      <c r="F252" s="4"/>
      <c r="G252" s="4"/>
      <c r="H252" s="4"/>
      <c r="I252" s="4">
        <f t="shared" si="6"/>
        <v>0</v>
      </c>
      <c r="K252" s="12">
        <f t="shared" si="7"/>
        <v>0</v>
      </c>
    </row>
    <row r="253" spans="1:11" x14ac:dyDescent="0.25">
      <c r="A253" s="35" t="s">
        <v>390</v>
      </c>
      <c r="B253" s="31" t="s">
        <v>369</v>
      </c>
      <c r="C253" s="32" t="s">
        <v>578</v>
      </c>
      <c r="D253" s="33">
        <v>96</v>
      </c>
      <c r="E253" s="33">
        <v>32.619999999999997</v>
      </c>
      <c r="F253" s="4"/>
      <c r="G253" s="4"/>
      <c r="H253" s="4"/>
      <c r="I253" s="4">
        <f t="shared" si="6"/>
        <v>0</v>
      </c>
      <c r="K253" s="12">
        <f t="shared" si="7"/>
        <v>0</v>
      </c>
    </row>
    <row r="254" spans="1:11" x14ac:dyDescent="0.25">
      <c r="A254" s="35" t="s">
        <v>391</v>
      </c>
      <c r="B254" s="31" t="s">
        <v>392</v>
      </c>
      <c r="C254" s="30" t="s">
        <v>578</v>
      </c>
      <c r="D254" s="33">
        <v>6</v>
      </c>
      <c r="E254" s="33">
        <v>40.53</v>
      </c>
      <c r="F254" s="4"/>
      <c r="G254" s="4"/>
      <c r="H254" s="4"/>
      <c r="I254" s="4">
        <f t="shared" si="6"/>
        <v>0</v>
      </c>
      <c r="K254" s="12">
        <f t="shared" si="7"/>
        <v>0</v>
      </c>
    </row>
    <row r="255" spans="1:11" x14ac:dyDescent="0.25">
      <c r="A255" s="35" t="s">
        <v>393</v>
      </c>
      <c r="B255" s="31" t="s">
        <v>394</v>
      </c>
      <c r="C255" s="32" t="s">
        <v>570</v>
      </c>
      <c r="D255" s="33">
        <v>9</v>
      </c>
      <c r="E255" s="33">
        <v>945.55</v>
      </c>
      <c r="F255" s="4"/>
      <c r="G255" s="4"/>
      <c r="H255" s="4"/>
      <c r="I255" s="4">
        <f t="shared" si="6"/>
        <v>0</v>
      </c>
      <c r="K255" s="12">
        <f t="shared" si="7"/>
        <v>0</v>
      </c>
    </row>
    <row r="256" spans="1:11" x14ac:dyDescent="0.25">
      <c r="A256" s="35" t="s">
        <v>395</v>
      </c>
      <c r="B256" s="11" t="s">
        <v>396</v>
      </c>
      <c r="C256" s="30" t="s">
        <v>570</v>
      </c>
      <c r="D256" s="33">
        <v>3</v>
      </c>
      <c r="E256" s="33">
        <v>168.49</v>
      </c>
      <c r="F256" s="4"/>
      <c r="G256" s="4"/>
      <c r="H256" s="4"/>
      <c r="I256" s="4">
        <f t="shared" si="6"/>
        <v>0</v>
      </c>
      <c r="K256" s="12">
        <f t="shared" si="7"/>
        <v>0</v>
      </c>
    </row>
    <row r="257" spans="1:11" x14ac:dyDescent="0.25">
      <c r="A257" s="35" t="s">
        <v>397</v>
      </c>
      <c r="B257" s="31" t="s">
        <v>50</v>
      </c>
      <c r="C257" s="32" t="s">
        <v>576</v>
      </c>
      <c r="D257" s="33">
        <v>24</v>
      </c>
      <c r="E257" s="33">
        <v>27.49</v>
      </c>
      <c r="F257" s="4"/>
      <c r="G257" s="4"/>
      <c r="H257" s="4"/>
      <c r="I257" s="4">
        <f t="shared" si="6"/>
        <v>0</v>
      </c>
      <c r="K257" s="12">
        <f t="shared" si="7"/>
        <v>0</v>
      </c>
    </row>
    <row r="258" spans="1:11" x14ac:dyDescent="0.25">
      <c r="A258" s="35" t="s">
        <v>398</v>
      </c>
      <c r="B258" s="31" t="s">
        <v>399</v>
      </c>
      <c r="C258" s="32" t="s">
        <v>576</v>
      </c>
      <c r="D258" s="33">
        <v>24</v>
      </c>
      <c r="E258" s="33">
        <v>23.56</v>
      </c>
      <c r="F258" s="4"/>
      <c r="G258" s="4"/>
      <c r="H258" s="4"/>
      <c r="I258" s="4">
        <f t="shared" si="6"/>
        <v>0</v>
      </c>
      <c r="K258" s="12">
        <f t="shared" si="7"/>
        <v>0</v>
      </c>
    </row>
    <row r="259" spans="1:11" x14ac:dyDescent="0.25">
      <c r="A259" s="35"/>
      <c r="B259" s="36" t="s">
        <v>23</v>
      </c>
      <c r="C259" s="30"/>
      <c r="D259" s="33"/>
      <c r="E259" s="33"/>
      <c r="F259" s="4"/>
      <c r="G259" s="4"/>
      <c r="H259" s="4"/>
      <c r="I259" s="8">
        <f>SUM(I252:I258)</f>
        <v>0</v>
      </c>
      <c r="K259" s="12">
        <f t="shared" si="7"/>
        <v>0</v>
      </c>
    </row>
    <row r="260" spans="1:11" x14ac:dyDescent="0.25">
      <c r="A260" s="35"/>
      <c r="B260" s="11"/>
      <c r="C260" s="30"/>
      <c r="D260" s="33"/>
      <c r="E260" s="33"/>
      <c r="F260" s="4"/>
      <c r="G260" s="4"/>
      <c r="H260" s="4"/>
      <c r="I260" s="4"/>
      <c r="K260" s="12">
        <f t="shared" si="7"/>
        <v>0</v>
      </c>
    </row>
    <row r="261" spans="1:11" ht="30" x14ac:dyDescent="0.25">
      <c r="A261" s="35" t="s">
        <v>626</v>
      </c>
      <c r="B261" s="28" t="s">
        <v>400</v>
      </c>
      <c r="C261" s="30"/>
      <c r="D261" s="33"/>
      <c r="E261" s="33"/>
      <c r="F261" s="4"/>
      <c r="G261" s="4"/>
      <c r="H261" s="4"/>
      <c r="I261" s="4"/>
      <c r="K261" s="12">
        <f t="shared" si="7"/>
        <v>0</v>
      </c>
    </row>
    <row r="262" spans="1:11" x14ac:dyDescent="0.25">
      <c r="A262" s="35" t="s">
        <v>401</v>
      </c>
      <c r="B262" s="31" t="s">
        <v>50</v>
      </c>
      <c r="C262" s="32" t="s">
        <v>576</v>
      </c>
      <c r="D262" s="33">
        <v>105.52</v>
      </c>
      <c r="E262" s="33">
        <v>27.49</v>
      </c>
      <c r="F262" s="4"/>
      <c r="G262" s="4"/>
      <c r="H262" s="4"/>
      <c r="I262" s="4">
        <f t="shared" si="6"/>
        <v>0</v>
      </c>
      <c r="K262" s="12">
        <f t="shared" si="7"/>
        <v>0</v>
      </c>
    </row>
    <row r="263" spans="1:11" x14ac:dyDescent="0.25">
      <c r="A263" s="35" t="s">
        <v>402</v>
      </c>
      <c r="B263" s="31" t="s">
        <v>52</v>
      </c>
      <c r="C263" s="32" t="s">
        <v>569</v>
      </c>
      <c r="D263" s="33">
        <v>33</v>
      </c>
      <c r="E263" s="33">
        <v>2.58</v>
      </c>
      <c r="F263" s="4"/>
      <c r="G263" s="4"/>
      <c r="H263" s="4"/>
      <c r="I263" s="4">
        <f t="shared" ref="I263:I326" si="8">TRUNC(E263*H263,2)</f>
        <v>0</v>
      </c>
      <c r="K263" s="12">
        <f t="shared" ref="K263:K326" si="9">TRUNC(E263*G263,2)</f>
        <v>0</v>
      </c>
    </row>
    <row r="264" spans="1:11" x14ac:dyDescent="0.25">
      <c r="A264" s="35" t="s">
        <v>403</v>
      </c>
      <c r="B264" s="31" t="s">
        <v>399</v>
      </c>
      <c r="C264" s="32" t="s">
        <v>576</v>
      </c>
      <c r="D264" s="33">
        <v>33.49</v>
      </c>
      <c r="E264" s="33">
        <v>23.56</v>
      </c>
      <c r="F264" s="4"/>
      <c r="G264" s="4"/>
      <c r="H264" s="4"/>
      <c r="I264" s="4">
        <f t="shared" si="8"/>
        <v>0</v>
      </c>
      <c r="K264" s="12">
        <f t="shared" si="9"/>
        <v>0</v>
      </c>
    </row>
    <row r="265" spans="1:11" x14ac:dyDescent="0.25">
      <c r="A265" s="35" t="s">
        <v>404</v>
      </c>
      <c r="B265" s="11" t="s">
        <v>56</v>
      </c>
      <c r="C265" s="30" t="s">
        <v>572</v>
      </c>
      <c r="D265" s="34">
        <v>156.38</v>
      </c>
      <c r="E265" s="33">
        <v>37.299999999999997</v>
      </c>
      <c r="F265" s="4"/>
      <c r="G265" s="4"/>
      <c r="H265" s="4"/>
      <c r="I265" s="4">
        <f t="shared" si="8"/>
        <v>0</v>
      </c>
      <c r="K265" s="12">
        <f t="shared" si="9"/>
        <v>0</v>
      </c>
    </row>
    <row r="266" spans="1:11" x14ac:dyDescent="0.25">
      <c r="A266" s="35" t="s">
        <v>405</v>
      </c>
      <c r="B266" s="31" t="s">
        <v>58</v>
      </c>
      <c r="C266" s="32" t="s">
        <v>577</v>
      </c>
      <c r="D266" s="33">
        <v>764.1</v>
      </c>
      <c r="E266" s="33">
        <v>7.73</v>
      </c>
      <c r="F266" s="4"/>
      <c r="G266" s="4"/>
      <c r="H266" s="4"/>
      <c r="I266" s="4">
        <f t="shared" si="8"/>
        <v>0</v>
      </c>
      <c r="K266" s="12">
        <f t="shared" si="9"/>
        <v>0</v>
      </c>
    </row>
    <row r="267" spans="1:11" x14ac:dyDescent="0.25">
      <c r="A267" s="35" t="s">
        <v>406</v>
      </c>
      <c r="B267" s="31" t="s">
        <v>60</v>
      </c>
      <c r="C267" s="32" t="s">
        <v>577</v>
      </c>
      <c r="D267" s="33">
        <v>458.46</v>
      </c>
      <c r="E267" s="33">
        <v>8.33</v>
      </c>
      <c r="F267" s="4"/>
      <c r="G267" s="4"/>
      <c r="H267" s="4"/>
      <c r="I267" s="4">
        <f t="shared" si="8"/>
        <v>0</v>
      </c>
      <c r="K267" s="12">
        <f t="shared" si="9"/>
        <v>0</v>
      </c>
    </row>
    <row r="268" spans="1:11" x14ac:dyDescent="0.25">
      <c r="A268" s="35" t="s">
        <v>407</v>
      </c>
      <c r="B268" s="31" t="s">
        <v>62</v>
      </c>
      <c r="C268" s="32" t="s">
        <v>576</v>
      </c>
      <c r="D268" s="33">
        <v>1.65</v>
      </c>
      <c r="E268" s="33">
        <v>262.11</v>
      </c>
      <c r="F268" s="4"/>
      <c r="G268" s="4"/>
      <c r="H268" s="4"/>
      <c r="I268" s="4">
        <f t="shared" si="8"/>
        <v>0</v>
      </c>
      <c r="K268" s="12">
        <f t="shared" si="9"/>
        <v>0</v>
      </c>
    </row>
    <row r="269" spans="1:11" x14ac:dyDescent="0.25">
      <c r="A269" s="35" t="s">
        <v>408</v>
      </c>
      <c r="B269" s="31" t="s">
        <v>64</v>
      </c>
      <c r="C269" s="32" t="s">
        <v>576</v>
      </c>
      <c r="D269" s="33">
        <v>15.28</v>
      </c>
      <c r="E269" s="33">
        <v>363.65</v>
      </c>
      <c r="F269" s="4"/>
      <c r="G269" s="4"/>
      <c r="H269" s="4"/>
      <c r="I269" s="4">
        <f t="shared" si="8"/>
        <v>0</v>
      </c>
      <c r="K269" s="12">
        <f t="shared" si="9"/>
        <v>0</v>
      </c>
    </row>
    <row r="270" spans="1:11" x14ac:dyDescent="0.25">
      <c r="A270" s="35" t="s">
        <v>409</v>
      </c>
      <c r="B270" s="31" t="s">
        <v>66</v>
      </c>
      <c r="C270" s="32" t="s">
        <v>576</v>
      </c>
      <c r="D270" s="33">
        <v>16.93</v>
      </c>
      <c r="E270" s="33">
        <v>19.48</v>
      </c>
      <c r="F270" s="4"/>
      <c r="G270" s="4"/>
      <c r="H270" s="4"/>
      <c r="I270" s="4">
        <f t="shared" si="8"/>
        <v>0</v>
      </c>
      <c r="K270" s="12">
        <f t="shared" si="9"/>
        <v>0</v>
      </c>
    </row>
    <row r="271" spans="1:11" x14ac:dyDescent="0.25">
      <c r="A271" s="35" t="s">
        <v>410</v>
      </c>
      <c r="B271" s="31" t="s">
        <v>68</v>
      </c>
      <c r="C271" s="32" t="s">
        <v>576</v>
      </c>
      <c r="D271" s="33">
        <v>31</v>
      </c>
      <c r="E271" s="33">
        <v>26.35</v>
      </c>
      <c r="F271" s="4"/>
      <c r="G271" s="4"/>
      <c r="H271" s="4"/>
      <c r="I271" s="4">
        <f t="shared" si="8"/>
        <v>0</v>
      </c>
      <c r="K271" s="12">
        <f t="shared" si="9"/>
        <v>0</v>
      </c>
    </row>
    <row r="272" spans="1:11" x14ac:dyDescent="0.25">
      <c r="A272" s="35" t="s">
        <v>411</v>
      </c>
      <c r="B272" s="31" t="s">
        <v>70</v>
      </c>
      <c r="C272" s="32" t="s">
        <v>569</v>
      </c>
      <c r="D272" s="33">
        <v>31</v>
      </c>
      <c r="E272" s="33">
        <v>6.01</v>
      </c>
      <c r="F272" s="4"/>
      <c r="G272" s="4"/>
      <c r="H272" s="4"/>
      <c r="I272" s="4">
        <f t="shared" si="8"/>
        <v>0</v>
      </c>
      <c r="K272" s="12">
        <f t="shared" si="9"/>
        <v>0</v>
      </c>
    </row>
    <row r="273" spans="1:11" x14ac:dyDescent="0.25">
      <c r="A273" s="35"/>
      <c r="B273" s="36" t="s">
        <v>23</v>
      </c>
      <c r="C273" s="35"/>
      <c r="D273" s="37"/>
      <c r="E273" s="37"/>
      <c r="F273" s="4"/>
      <c r="G273" s="4"/>
      <c r="H273" s="4"/>
      <c r="I273" s="8">
        <f>SUM(I262:I272)</f>
        <v>0</v>
      </c>
      <c r="K273" s="12">
        <f t="shared" si="9"/>
        <v>0</v>
      </c>
    </row>
    <row r="274" spans="1:11" x14ac:dyDescent="0.25">
      <c r="A274" s="35"/>
      <c r="B274" s="11"/>
      <c r="C274" s="30"/>
      <c r="D274" s="33"/>
      <c r="E274" s="33"/>
      <c r="F274" s="4"/>
      <c r="G274" s="4"/>
      <c r="H274" s="4"/>
      <c r="I274" s="4"/>
      <c r="K274" s="12">
        <f t="shared" si="9"/>
        <v>0</v>
      </c>
    </row>
    <row r="275" spans="1:11" x14ac:dyDescent="0.25">
      <c r="A275" s="35" t="s">
        <v>627</v>
      </c>
      <c r="B275" s="28" t="s">
        <v>412</v>
      </c>
      <c r="C275" s="30"/>
      <c r="D275" s="33"/>
      <c r="E275" s="33"/>
      <c r="F275" s="4"/>
      <c r="G275" s="4"/>
      <c r="H275" s="4"/>
      <c r="I275" s="4"/>
      <c r="K275" s="12">
        <f t="shared" si="9"/>
        <v>0</v>
      </c>
    </row>
    <row r="276" spans="1:11" x14ac:dyDescent="0.25">
      <c r="A276" s="35" t="s">
        <v>413</v>
      </c>
      <c r="B276" s="43" t="s">
        <v>414</v>
      </c>
      <c r="C276" s="44" t="s">
        <v>585</v>
      </c>
      <c r="D276" s="45">
        <v>2</v>
      </c>
      <c r="E276" s="33">
        <v>170.88</v>
      </c>
      <c r="F276" s="4"/>
      <c r="G276" s="4"/>
      <c r="H276" s="4"/>
      <c r="I276" s="4">
        <f t="shared" si="8"/>
        <v>0</v>
      </c>
      <c r="K276" s="12">
        <f t="shared" si="9"/>
        <v>0</v>
      </c>
    </row>
    <row r="277" spans="1:11" x14ac:dyDescent="0.25">
      <c r="A277" s="35" t="s">
        <v>415</v>
      </c>
      <c r="B277" s="43" t="s">
        <v>416</v>
      </c>
      <c r="C277" s="44" t="s">
        <v>585</v>
      </c>
      <c r="D277" s="45">
        <v>3</v>
      </c>
      <c r="E277" s="33">
        <v>150.12</v>
      </c>
      <c r="F277" s="4"/>
      <c r="G277" s="4"/>
      <c r="H277" s="4"/>
      <c r="I277" s="4">
        <f t="shared" si="8"/>
        <v>0</v>
      </c>
      <c r="K277" s="12">
        <f t="shared" si="9"/>
        <v>0</v>
      </c>
    </row>
    <row r="278" spans="1:11" x14ac:dyDescent="0.25">
      <c r="A278" s="35" t="s">
        <v>417</v>
      </c>
      <c r="B278" s="43" t="s">
        <v>418</v>
      </c>
      <c r="C278" s="44" t="s">
        <v>570</v>
      </c>
      <c r="D278" s="45">
        <v>1</v>
      </c>
      <c r="E278" s="33">
        <v>1372.8</v>
      </c>
      <c r="F278" s="4"/>
      <c r="G278" s="4"/>
      <c r="H278" s="4"/>
      <c r="I278" s="4">
        <f t="shared" si="8"/>
        <v>0</v>
      </c>
      <c r="K278" s="12">
        <f t="shared" si="9"/>
        <v>0</v>
      </c>
    </row>
    <row r="279" spans="1:11" x14ac:dyDescent="0.25">
      <c r="A279" s="35" t="s">
        <v>419</v>
      </c>
      <c r="B279" s="43" t="s">
        <v>420</v>
      </c>
      <c r="C279" s="44" t="s">
        <v>570</v>
      </c>
      <c r="D279" s="33">
        <v>6</v>
      </c>
      <c r="E279" s="33">
        <v>14.4</v>
      </c>
      <c r="F279" s="4"/>
      <c r="G279" s="4"/>
      <c r="H279" s="4"/>
      <c r="I279" s="4">
        <f t="shared" si="8"/>
        <v>0</v>
      </c>
      <c r="K279" s="12">
        <f t="shared" si="9"/>
        <v>0</v>
      </c>
    </row>
    <row r="280" spans="1:11" x14ac:dyDescent="0.25">
      <c r="A280" s="35" t="s">
        <v>421</v>
      </c>
      <c r="B280" s="43" t="s">
        <v>422</v>
      </c>
      <c r="C280" s="44" t="s">
        <v>570</v>
      </c>
      <c r="D280" s="33">
        <v>2</v>
      </c>
      <c r="E280" s="33">
        <v>14.4</v>
      </c>
      <c r="F280" s="4"/>
      <c r="G280" s="4"/>
      <c r="H280" s="4"/>
      <c r="I280" s="4">
        <f t="shared" si="8"/>
        <v>0</v>
      </c>
      <c r="K280" s="12">
        <f t="shared" si="9"/>
        <v>0</v>
      </c>
    </row>
    <row r="281" spans="1:11" x14ac:dyDescent="0.25">
      <c r="A281" s="35" t="s">
        <v>423</v>
      </c>
      <c r="B281" s="43" t="s">
        <v>424</v>
      </c>
      <c r="C281" s="44" t="s">
        <v>570</v>
      </c>
      <c r="D281" s="33">
        <v>5</v>
      </c>
      <c r="E281" s="33">
        <v>43.43</v>
      </c>
      <c r="F281" s="4"/>
      <c r="G281" s="4"/>
      <c r="H281" s="4"/>
      <c r="I281" s="4">
        <f t="shared" si="8"/>
        <v>0</v>
      </c>
      <c r="K281" s="12">
        <f t="shared" si="9"/>
        <v>0</v>
      </c>
    </row>
    <row r="282" spans="1:11" ht="30" x14ac:dyDescent="0.25">
      <c r="A282" s="35" t="s">
        <v>425</v>
      </c>
      <c r="B282" s="43" t="s">
        <v>426</v>
      </c>
      <c r="C282" s="44" t="s">
        <v>585</v>
      </c>
      <c r="D282" s="33">
        <v>5</v>
      </c>
      <c r="E282" s="33">
        <v>168.3</v>
      </c>
      <c r="F282" s="4"/>
      <c r="G282" s="4"/>
      <c r="H282" s="4"/>
      <c r="I282" s="4">
        <f t="shared" si="8"/>
        <v>0</v>
      </c>
      <c r="K282" s="12">
        <f t="shared" si="9"/>
        <v>0</v>
      </c>
    </row>
    <row r="283" spans="1:11" ht="30" x14ac:dyDescent="0.25">
      <c r="A283" s="35" t="s">
        <v>427</v>
      </c>
      <c r="B283" s="43" t="s">
        <v>428</v>
      </c>
      <c r="C283" s="44" t="s">
        <v>585</v>
      </c>
      <c r="D283" s="33">
        <v>3</v>
      </c>
      <c r="E283" s="33">
        <v>168.3</v>
      </c>
      <c r="F283" s="4"/>
      <c r="G283" s="4"/>
      <c r="H283" s="4"/>
      <c r="I283" s="4">
        <f t="shared" si="8"/>
        <v>0</v>
      </c>
      <c r="K283" s="12">
        <f t="shared" si="9"/>
        <v>0</v>
      </c>
    </row>
    <row r="284" spans="1:11" x14ac:dyDescent="0.25">
      <c r="A284" s="35"/>
      <c r="B284" s="28" t="s">
        <v>23</v>
      </c>
      <c r="C284" s="30"/>
      <c r="D284" s="33"/>
      <c r="E284" s="33"/>
      <c r="F284" s="4"/>
      <c r="G284" s="4"/>
      <c r="H284" s="4"/>
      <c r="I284" s="8">
        <f>SUM(I276:I283)</f>
        <v>0</v>
      </c>
      <c r="K284" s="12">
        <f t="shared" si="9"/>
        <v>0</v>
      </c>
    </row>
    <row r="285" spans="1:11" x14ac:dyDescent="0.25">
      <c r="A285" s="35"/>
      <c r="B285" s="11"/>
      <c r="C285" s="30"/>
      <c r="D285" s="33"/>
      <c r="E285" s="33"/>
      <c r="F285" s="4"/>
      <c r="G285" s="4"/>
      <c r="H285" s="4"/>
      <c r="I285" s="4"/>
      <c r="K285" s="12">
        <f t="shared" si="9"/>
        <v>0</v>
      </c>
    </row>
    <row r="286" spans="1:11" x14ac:dyDescent="0.25">
      <c r="A286" s="35" t="s">
        <v>628</v>
      </c>
      <c r="B286" s="36" t="s">
        <v>429</v>
      </c>
      <c r="C286" s="32"/>
      <c r="D286" s="33"/>
      <c r="E286" s="33"/>
      <c r="F286" s="4"/>
      <c r="G286" s="4"/>
      <c r="H286" s="4"/>
      <c r="I286" s="4"/>
      <c r="K286" s="12">
        <f t="shared" si="9"/>
        <v>0</v>
      </c>
    </row>
    <row r="287" spans="1:11" x14ac:dyDescent="0.25">
      <c r="A287" s="35" t="s">
        <v>430</v>
      </c>
      <c r="B287" s="31" t="s">
        <v>431</v>
      </c>
      <c r="C287" s="32" t="s">
        <v>578</v>
      </c>
      <c r="D287" s="33">
        <v>800</v>
      </c>
      <c r="E287" s="33">
        <v>8.4700000000000006</v>
      </c>
      <c r="F287" s="4"/>
      <c r="G287" s="4"/>
      <c r="H287" s="4"/>
      <c r="I287" s="4">
        <f t="shared" si="8"/>
        <v>0</v>
      </c>
      <c r="K287" s="12">
        <f t="shared" si="9"/>
        <v>0</v>
      </c>
    </row>
    <row r="288" spans="1:11" x14ac:dyDescent="0.25">
      <c r="A288" s="35" t="s">
        <v>432</v>
      </c>
      <c r="B288" s="31" t="s">
        <v>433</v>
      </c>
      <c r="C288" s="32" t="s">
        <v>578</v>
      </c>
      <c r="D288" s="33">
        <v>300</v>
      </c>
      <c r="E288" s="33">
        <v>9.84</v>
      </c>
      <c r="F288" s="4"/>
      <c r="G288" s="4"/>
      <c r="H288" s="4"/>
      <c r="I288" s="4">
        <f t="shared" si="8"/>
        <v>0</v>
      </c>
      <c r="K288" s="12">
        <f t="shared" si="9"/>
        <v>0</v>
      </c>
    </row>
    <row r="289" spans="1:11" x14ac:dyDescent="0.25">
      <c r="A289" s="35" t="s">
        <v>434</v>
      </c>
      <c r="B289" s="31" t="s">
        <v>435</v>
      </c>
      <c r="C289" s="32" t="s">
        <v>578</v>
      </c>
      <c r="D289" s="33">
        <v>120</v>
      </c>
      <c r="E289" s="33">
        <v>18.34</v>
      </c>
      <c r="F289" s="4"/>
      <c r="G289" s="4"/>
      <c r="H289" s="4"/>
      <c r="I289" s="4">
        <f t="shared" si="8"/>
        <v>0</v>
      </c>
      <c r="K289" s="12">
        <f t="shared" si="9"/>
        <v>0</v>
      </c>
    </row>
    <row r="290" spans="1:11" x14ac:dyDescent="0.25">
      <c r="A290" s="35" t="s">
        <v>436</v>
      </c>
      <c r="B290" s="31" t="s">
        <v>437</v>
      </c>
      <c r="C290" s="32" t="s">
        <v>578</v>
      </c>
      <c r="D290" s="33">
        <v>50</v>
      </c>
      <c r="E290" s="33">
        <v>36.020000000000003</v>
      </c>
      <c r="F290" s="4"/>
      <c r="G290" s="4"/>
      <c r="H290" s="4"/>
      <c r="I290" s="4">
        <f t="shared" si="8"/>
        <v>0</v>
      </c>
      <c r="K290" s="12">
        <f t="shared" si="9"/>
        <v>0</v>
      </c>
    </row>
    <row r="291" spans="1:11" x14ac:dyDescent="0.25">
      <c r="A291" s="35" t="s">
        <v>438</v>
      </c>
      <c r="B291" s="31" t="s">
        <v>439</v>
      </c>
      <c r="C291" s="32" t="s">
        <v>570</v>
      </c>
      <c r="D291" s="33">
        <v>98</v>
      </c>
      <c r="E291" s="33">
        <v>4.1900000000000004</v>
      </c>
      <c r="F291" s="4"/>
      <c r="G291" s="4"/>
      <c r="H291" s="4"/>
      <c r="I291" s="4">
        <f t="shared" si="8"/>
        <v>0</v>
      </c>
      <c r="K291" s="12">
        <f t="shared" si="9"/>
        <v>0</v>
      </c>
    </row>
    <row r="292" spans="1:11" x14ac:dyDescent="0.25">
      <c r="A292" s="35" t="s">
        <v>440</v>
      </c>
      <c r="B292" s="31" t="s">
        <v>441</v>
      </c>
      <c r="C292" s="32" t="s">
        <v>570</v>
      </c>
      <c r="D292" s="33">
        <v>5</v>
      </c>
      <c r="E292" s="33">
        <v>5.05</v>
      </c>
      <c r="F292" s="4"/>
      <c r="G292" s="4"/>
      <c r="H292" s="4"/>
      <c r="I292" s="4">
        <f t="shared" si="8"/>
        <v>0</v>
      </c>
      <c r="K292" s="12">
        <f t="shared" si="9"/>
        <v>0</v>
      </c>
    </row>
    <row r="293" spans="1:11" x14ac:dyDescent="0.25">
      <c r="A293" s="35" t="s">
        <v>442</v>
      </c>
      <c r="B293" s="31" t="s">
        <v>443</v>
      </c>
      <c r="C293" s="32" t="s">
        <v>570</v>
      </c>
      <c r="D293" s="33">
        <v>97</v>
      </c>
      <c r="E293" s="33">
        <v>5.49</v>
      </c>
      <c r="F293" s="4"/>
      <c r="G293" s="4"/>
      <c r="H293" s="4"/>
      <c r="I293" s="4">
        <f t="shared" si="8"/>
        <v>0</v>
      </c>
      <c r="K293" s="12">
        <f t="shared" si="9"/>
        <v>0</v>
      </c>
    </row>
    <row r="294" spans="1:11" x14ac:dyDescent="0.25">
      <c r="A294" s="35" t="s">
        <v>444</v>
      </c>
      <c r="B294" s="31" t="s">
        <v>445</v>
      </c>
      <c r="C294" s="32" t="s">
        <v>570</v>
      </c>
      <c r="D294" s="33">
        <v>2</v>
      </c>
      <c r="E294" s="33">
        <v>347.53</v>
      </c>
      <c r="F294" s="4"/>
      <c r="G294" s="4"/>
      <c r="H294" s="4"/>
      <c r="I294" s="4">
        <f t="shared" si="8"/>
        <v>0</v>
      </c>
      <c r="K294" s="12">
        <f t="shared" si="9"/>
        <v>0</v>
      </c>
    </row>
    <row r="295" spans="1:11" x14ac:dyDescent="0.25">
      <c r="A295" s="35" t="s">
        <v>446</v>
      </c>
      <c r="B295" s="31" t="s">
        <v>447</v>
      </c>
      <c r="C295" s="32" t="s">
        <v>570</v>
      </c>
      <c r="D295" s="33">
        <v>2</v>
      </c>
      <c r="E295" s="33">
        <v>616.11</v>
      </c>
      <c r="F295" s="4"/>
      <c r="G295" s="4"/>
      <c r="H295" s="4"/>
      <c r="I295" s="4">
        <f t="shared" si="8"/>
        <v>0</v>
      </c>
      <c r="K295" s="12">
        <f t="shared" si="9"/>
        <v>0</v>
      </c>
    </row>
    <row r="296" spans="1:11" x14ac:dyDescent="0.25">
      <c r="A296" s="35" t="s">
        <v>448</v>
      </c>
      <c r="B296" s="31" t="s">
        <v>449</v>
      </c>
      <c r="C296" s="32" t="s">
        <v>570</v>
      </c>
      <c r="D296" s="33">
        <v>32</v>
      </c>
      <c r="E296" s="33">
        <v>11.06</v>
      </c>
      <c r="F296" s="4"/>
      <c r="G296" s="4"/>
      <c r="H296" s="4"/>
      <c r="I296" s="4">
        <f t="shared" si="8"/>
        <v>0</v>
      </c>
      <c r="K296" s="12">
        <f t="shared" si="9"/>
        <v>0</v>
      </c>
    </row>
    <row r="297" spans="1:11" x14ac:dyDescent="0.25">
      <c r="A297" s="35" t="s">
        <v>450</v>
      </c>
      <c r="B297" s="31" t="s">
        <v>451</v>
      </c>
      <c r="C297" s="32" t="s">
        <v>570</v>
      </c>
      <c r="D297" s="33">
        <v>19</v>
      </c>
      <c r="E297" s="33">
        <v>62.41</v>
      </c>
      <c r="F297" s="4"/>
      <c r="G297" s="4"/>
      <c r="H297" s="4"/>
      <c r="I297" s="4">
        <f t="shared" si="8"/>
        <v>0</v>
      </c>
      <c r="K297" s="12">
        <f t="shared" si="9"/>
        <v>0</v>
      </c>
    </row>
    <row r="298" spans="1:11" x14ac:dyDescent="0.25">
      <c r="A298" s="35" t="s">
        <v>452</v>
      </c>
      <c r="B298" s="31" t="s">
        <v>453</v>
      </c>
      <c r="C298" s="32" t="s">
        <v>570</v>
      </c>
      <c r="D298" s="33">
        <v>5</v>
      </c>
      <c r="E298" s="33">
        <v>104.42</v>
      </c>
      <c r="F298" s="4"/>
      <c r="G298" s="4"/>
      <c r="H298" s="4"/>
      <c r="I298" s="4">
        <f t="shared" si="8"/>
        <v>0</v>
      </c>
      <c r="K298" s="12">
        <f t="shared" si="9"/>
        <v>0</v>
      </c>
    </row>
    <row r="299" spans="1:11" x14ac:dyDescent="0.25">
      <c r="A299" s="35" t="s">
        <v>454</v>
      </c>
      <c r="B299" s="31" t="s">
        <v>455</v>
      </c>
      <c r="C299" s="32" t="s">
        <v>570</v>
      </c>
      <c r="D299" s="33">
        <v>2</v>
      </c>
      <c r="E299" s="33">
        <v>269.23</v>
      </c>
      <c r="F299" s="4"/>
      <c r="G299" s="4"/>
      <c r="H299" s="4"/>
      <c r="I299" s="4">
        <f t="shared" si="8"/>
        <v>0</v>
      </c>
      <c r="K299" s="12">
        <f t="shared" si="9"/>
        <v>0</v>
      </c>
    </row>
    <row r="300" spans="1:11" x14ac:dyDescent="0.25">
      <c r="A300" s="35" t="s">
        <v>456</v>
      </c>
      <c r="B300" s="31" t="s">
        <v>457</v>
      </c>
      <c r="C300" s="32" t="s">
        <v>570</v>
      </c>
      <c r="D300" s="33">
        <v>1</v>
      </c>
      <c r="E300" s="33">
        <v>161.34</v>
      </c>
      <c r="F300" s="4"/>
      <c r="G300" s="4"/>
      <c r="H300" s="4"/>
      <c r="I300" s="4">
        <f t="shared" si="8"/>
        <v>0</v>
      </c>
      <c r="K300" s="12">
        <f t="shared" si="9"/>
        <v>0</v>
      </c>
    </row>
    <row r="301" spans="1:11" x14ac:dyDescent="0.25">
      <c r="A301" s="35" t="s">
        <v>458</v>
      </c>
      <c r="B301" s="31" t="s">
        <v>459</v>
      </c>
      <c r="C301" s="32" t="s">
        <v>570</v>
      </c>
      <c r="D301" s="33">
        <v>1</v>
      </c>
      <c r="E301" s="33">
        <v>472.87</v>
      </c>
      <c r="F301" s="4"/>
      <c r="G301" s="4"/>
      <c r="H301" s="4"/>
      <c r="I301" s="4">
        <f t="shared" si="8"/>
        <v>0</v>
      </c>
      <c r="K301" s="12">
        <f t="shared" si="9"/>
        <v>0</v>
      </c>
    </row>
    <row r="302" spans="1:11" x14ac:dyDescent="0.25">
      <c r="A302" s="35" t="s">
        <v>460</v>
      </c>
      <c r="B302" s="31" t="s">
        <v>461</v>
      </c>
      <c r="C302" s="32" t="s">
        <v>578</v>
      </c>
      <c r="D302" s="33">
        <v>4300</v>
      </c>
      <c r="E302" s="33">
        <v>2.33</v>
      </c>
      <c r="F302" s="4"/>
      <c r="G302" s="4"/>
      <c r="H302" s="4"/>
      <c r="I302" s="4">
        <f t="shared" si="8"/>
        <v>0</v>
      </c>
      <c r="K302" s="12">
        <f t="shared" si="9"/>
        <v>0</v>
      </c>
    </row>
    <row r="303" spans="1:11" x14ac:dyDescent="0.25">
      <c r="A303" s="35" t="s">
        <v>462</v>
      </c>
      <c r="B303" s="31" t="s">
        <v>463</v>
      </c>
      <c r="C303" s="32" t="s">
        <v>578</v>
      </c>
      <c r="D303" s="33">
        <v>950</v>
      </c>
      <c r="E303" s="33">
        <v>3.54</v>
      </c>
      <c r="F303" s="4"/>
      <c r="G303" s="4"/>
      <c r="H303" s="4"/>
      <c r="I303" s="4">
        <f t="shared" si="8"/>
        <v>0</v>
      </c>
      <c r="K303" s="12">
        <f t="shared" si="9"/>
        <v>0</v>
      </c>
    </row>
    <row r="304" spans="1:11" x14ac:dyDescent="0.25">
      <c r="A304" s="35" t="s">
        <v>464</v>
      </c>
      <c r="B304" s="31" t="s">
        <v>465</v>
      </c>
      <c r="C304" s="32" t="s">
        <v>578</v>
      </c>
      <c r="D304" s="33">
        <v>50</v>
      </c>
      <c r="E304" s="33">
        <v>4.91</v>
      </c>
      <c r="F304" s="4"/>
      <c r="G304" s="4"/>
      <c r="H304" s="4"/>
      <c r="I304" s="4">
        <f t="shared" si="8"/>
        <v>0</v>
      </c>
      <c r="K304" s="12">
        <f t="shared" si="9"/>
        <v>0</v>
      </c>
    </row>
    <row r="305" spans="1:11" x14ac:dyDescent="0.25">
      <c r="A305" s="35" t="s">
        <v>466</v>
      </c>
      <c r="B305" s="31" t="s">
        <v>467</v>
      </c>
      <c r="C305" s="32" t="s">
        <v>578</v>
      </c>
      <c r="D305" s="33">
        <v>100</v>
      </c>
      <c r="E305" s="33">
        <v>9.02</v>
      </c>
      <c r="F305" s="4"/>
      <c r="G305" s="4"/>
      <c r="H305" s="4"/>
      <c r="I305" s="4">
        <f t="shared" si="8"/>
        <v>0</v>
      </c>
      <c r="K305" s="12">
        <f t="shared" si="9"/>
        <v>0</v>
      </c>
    </row>
    <row r="306" spans="1:11" x14ac:dyDescent="0.25">
      <c r="A306" s="35" t="s">
        <v>468</v>
      </c>
      <c r="B306" s="31" t="s">
        <v>469</v>
      </c>
      <c r="C306" s="32" t="s">
        <v>578</v>
      </c>
      <c r="D306" s="33">
        <v>250</v>
      </c>
      <c r="E306" s="33">
        <v>13.36</v>
      </c>
      <c r="F306" s="4"/>
      <c r="G306" s="4"/>
      <c r="H306" s="4"/>
      <c r="I306" s="4">
        <f t="shared" si="8"/>
        <v>0</v>
      </c>
      <c r="K306" s="12">
        <f t="shared" si="9"/>
        <v>0</v>
      </c>
    </row>
    <row r="307" spans="1:11" x14ac:dyDescent="0.25">
      <c r="A307" s="35" t="s">
        <v>470</v>
      </c>
      <c r="B307" s="31" t="s">
        <v>471</v>
      </c>
      <c r="C307" s="32" t="s">
        <v>578</v>
      </c>
      <c r="D307" s="33">
        <v>150</v>
      </c>
      <c r="E307" s="33">
        <v>18.03</v>
      </c>
      <c r="F307" s="4"/>
      <c r="G307" s="4"/>
      <c r="H307" s="4"/>
      <c r="I307" s="4">
        <f t="shared" si="8"/>
        <v>0</v>
      </c>
      <c r="K307" s="12">
        <f t="shared" si="9"/>
        <v>0</v>
      </c>
    </row>
    <row r="308" spans="1:11" x14ac:dyDescent="0.25">
      <c r="A308" s="35" t="s">
        <v>472</v>
      </c>
      <c r="B308" s="31" t="s">
        <v>473</v>
      </c>
      <c r="C308" s="32" t="s">
        <v>578</v>
      </c>
      <c r="D308" s="33">
        <v>60</v>
      </c>
      <c r="E308" s="33">
        <v>20.420000000000002</v>
      </c>
      <c r="F308" s="4"/>
      <c r="G308" s="4"/>
      <c r="H308" s="4"/>
      <c r="I308" s="4">
        <f t="shared" si="8"/>
        <v>0</v>
      </c>
      <c r="K308" s="12">
        <f t="shared" si="9"/>
        <v>0</v>
      </c>
    </row>
    <row r="309" spans="1:11" x14ac:dyDescent="0.25">
      <c r="A309" s="35" t="s">
        <v>474</v>
      </c>
      <c r="B309" s="31" t="s">
        <v>475</v>
      </c>
      <c r="C309" s="32" t="s">
        <v>578</v>
      </c>
      <c r="D309" s="33">
        <v>240</v>
      </c>
      <c r="E309" s="33">
        <v>38.020000000000003</v>
      </c>
      <c r="F309" s="4"/>
      <c r="G309" s="4"/>
      <c r="H309" s="4"/>
      <c r="I309" s="4">
        <f t="shared" si="8"/>
        <v>0</v>
      </c>
      <c r="K309" s="12">
        <f t="shared" si="9"/>
        <v>0</v>
      </c>
    </row>
    <row r="310" spans="1:11" x14ac:dyDescent="0.25">
      <c r="A310" s="35" t="s">
        <v>476</v>
      </c>
      <c r="B310" s="31" t="s">
        <v>477</v>
      </c>
      <c r="C310" s="32" t="s">
        <v>570</v>
      </c>
      <c r="D310" s="33">
        <v>7</v>
      </c>
      <c r="E310" s="33">
        <v>8.64</v>
      </c>
      <c r="F310" s="4"/>
      <c r="G310" s="4"/>
      <c r="H310" s="4"/>
      <c r="I310" s="4">
        <f t="shared" si="8"/>
        <v>0</v>
      </c>
      <c r="K310" s="12">
        <f t="shared" si="9"/>
        <v>0</v>
      </c>
    </row>
    <row r="311" spans="1:11" x14ac:dyDescent="0.25">
      <c r="A311" s="35" t="s">
        <v>478</v>
      </c>
      <c r="B311" s="31" t="s">
        <v>479</v>
      </c>
      <c r="C311" s="32" t="s">
        <v>570</v>
      </c>
      <c r="D311" s="33">
        <v>9</v>
      </c>
      <c r="E311" s="33">
        <v>17.670000000000002</v>
      </c>
      <c r="F311" s="4"/>
      <c r="G311" s="4"/>
      <c r="H311" s="4"/>
      <c r="I311" s="4">
        <f t="shared" si="8"/>
        <v>0</v>
      </c>
      <c r="K311" s="12">
        <f t="shared" si="9"/>
        <v>0</v>
      </c>
    </row>
    <row r="312" spans="1:11" x14ac:dyDescent="0.25">
      <c r="A312" s="35" t="s">
        <v>480</v>
      </c>
      <c r="B312" s="31" t="s">
        <v>481</v>
      </c>
      <c r="C312" s="32" t="s">
        <v>570</v>
      </c>
      <c r="D312" s="33">
        <v>2</v>
      </c>
      <c r="E312" s="33">
        <v>26.48</v>
      </c>
      <c r="F312" s="4"/>
      <c r="G312" s="4"/>
      <c r="H312" s="4"/>
      <c r="I312" s="4">
        <f t="shared" si="8"/>
        <v>0</v>
      </c>
      <c r="K312" s="12">
        <f t="shared" si="9"/>
        <v>0</v>
      </c>
    </row>
    <row r="313" spans="1:11" x14ac:dyDescent="0.25">
      <c r="A313" s="35" t="s">
        <v>482</v>
      </c>
      <c r="B313" s="31" t="s">
        <v>483</v>
      </c>
      <c r="C313" s="32" t="s">
        <v>570</v>
      </c>
      <c r="D313" s="33">
        <v>2</v>
      </c>
      <c r="E313" s="33">
        <v>35.729999999999997</v>
      </c>
      <c r="F313" s="4"/>
      <c r="G313" s="4"/>
      <c r="H313" s="4"/>
      <c r="I313" s="4">
        <f t="shared" si="8"/>
        <v>0</v>
      </c>
      <c r="K313" s="12">
        <f t="shared" si="9"/>
        <v>0</v>
      </c>
    </row>
    <row r="314" spans="1:11" x14ac:dyDescent="0.25">
      <c r="A314" s="35" t="s">
        <v>484</v>
      </c>
      <c r="B314" s="31" t="s">
        <v>485</v>
      </c>
      <c r="C314" s="32" t="s">
        <v>570</v>
      </c>
      <c r="D314" s="33">
        <v>1</v>
      </c>
      <c r="E314" s="33">
        <v>43.61</v>
      </c>
      <c r="F314" s="4"/>
      <c r="G314" s="4"/>
      <c r="H314" s="4"/>
      <c r="I314" s="4">
        <f t="shared" si="8"/>
        <v>0</v>
      </c>
      <c r="K314" s="12">
        <f t="shared" si="9"/>
        <v>0</v>
      </c>
    </row>
    <row r="315" spans="1:11" x14ac:dyDescent="0.25">
      <c r="A315" s="35" t="s">
        <v>486</v>
      </c>
      <c r="B315" s="31" t="s">
        <v>487</v>
      </c>
      <c r="C315" s="32" t="s">
        <v>570</v>
      </c>
      <c r="D315" s="33">
        <v>78</v>
      </c>
      <c r="E315" s="33">
        <v>11.13</v>
      </c>
      <c r="F315" s="4"/>
      <c r="G315" s="4"/>
      <c r="H315" s="4"/>
      <c r="I315" s="4">
        <f t="shared" si="8"/>
        <v>0</v>
      </c>
      <c r="K315" s="12">
        <f t="shared" si="9"/>
        <v>0</v>
      </c>
    </row>
    <row r="316" spans="1:11" x14ac:dyDescent="0.25">
      <c r="A316" s="35" t="s">
        <v>488</v>
      </c>
      <c r="B316" s="31" t="s">
        <v>489</v>
      </c>
      <c r="C316" s="32" t="s">
        <v>570</v>
      </c>
      <c r="D316" s="33">
        <v>2</v>
      </c>
      <c r="E316" s="33">
        <v>25.44</v>
      </c>
      <c r="F316" s="4"/>
      <c r="G316" s="4"/>
      <c r="H316" s="4"/>
      <c r="I316" s="4">
        <f t="shared" si="8"/>
        <v>0</v>
      </c>
      <c r="K316" s="12">
        <f t="shared" si="9"/>
        <v>0</v>
      </c>
    </row>
    <row r="317" spans="1:11" x14ac:dyDescent="0.25">
      <c r="A317" s="35" t="s">
        <v>490</v>
      </c>
      <c r="B317" s="31" t="s">
        <v>491</v>
      </c>
      <c r="C317" s="32" t="s">
        <v>570</v>
      </c>
      <c r="D317" s="33">
        <v>6</v>
      </c>
      <c r="E317" s="33">
        <v>17.68</v>
      </c>
      <c r="F317" s="4"/>
      <c r="G317" s="4"/>
      <c r="H317" s="4"/>
      <c r="I317" s="4">
        <f t="shared" si="8"/>
        <v>0</v>
      </c>
      <c r="K317" s="12">
        <f t="shared" si="9"/>
        <v>0</v>
      </c>
    </row>
    <row r="318" spans="1:11" x14ac:dyDescent="0.25">
      <c r="A318" s="35" t="s">
        <v>492</v>
      </c>
      <c r="B318" s="31" t="s">
        <v>493</v>
      </c>
      <c r="C318" s="32" t="s">
        <v>570</v>
      </c>
      <c r="D318" s="33">
        <v>9</v>
      </c>
      <c r="E318" s="33">
        <v>63.74</v>
      </c>
      <c r="F318" s="4"/>
      <c r="G318" s="4"/>
      <c r="H318" s="4"/>
      <c r="I318" s="4">
        <f t="shared" si="8"/>
        <v>0</v>
      </c>
      <c r="K318" s="12">
        <f t="shared" si="9"/>
        <v>0</v>
      </c>
    </row>
    <row r="319" spans="1:11" x14ac:dyDescent="0.25">
      <c r="A319" s="35" t="s">
        <v>494</v>
      </c>
      <c r="B319" s="31" t="s">
        <v>495</v>
      </c>
      <c r="C319" s="32" t="s">
        <v>578</v>
      </c>
      <c r="D319" s="33">
        <v>6</v>
      </c>
      <c r="E319" s="33">
        <v>191.64</v>
      </c>
      <c r="F319" s="4"/>
      <c r="G319" s="4"/>
      <c r="H319" s="4"/>
      <c r="I319" s="4">
        <f t="shared" si="8"/>
        <v>0</v>
      </c>
      <c r="K319" s="12">
        <f t="shared" si="9"/>
        <v>0</v>
      </c>
    </row>
    <row r="320" spans="1:11" x14ac:dyDescent="0.25">
      <c r="A320" s="35" t="s">
        <v>496</v>
      </c>
      <c r="B320" s="31" t="s">
        <v>497</v>
      </c>
      <c r="C320" s="32" t="s">
        <v>570</v>
      </c>
      <c r="D320" s="33">
        <v>1</v>
      </c>
      <c r="E320" s="33">
        <v>76.7</v>
      </c>
      <c r="F320" s="4"/>
      <c r="G320" s="4"/>
      <c r="H320" s="4"/>
      <c r="I320" s="4">
        <f t="shared" si="8"/>
        <v>0</v>
      </c>
      <c r="K320" s="12">
        <f t="shared" si="9"/>
        <v>0</v>
      </c>
    </row>
    <row r="321" spans="1:11" x14ac:dyDescent="0.25">
      <c r="A321" s="35" t="s">
        <v>498</v>
      </c>
      <c r="B321" s="31" t="s">
        <v>499</v>
      </c>
      <c r="C321" s="32" t="s">
        <v>570</v>
      </c>
      <c r="D321" s="33">
        <v>1</v>
      </c>
      <c r="E321" s="33">
        <v>135.05000000000001</v>
      </c>
      <c r="F321" s="4"/>
      <c r="G321" s="4"/>
      <c r="H321" s="4"/>
      <c r="I321" s="4">
        <f t="shared" si="8"/>
        <v>0</v>
      </c>
      <c r="K321" s="12">
        <f t="shared" si="9"/>
        <v>0</v>
      </c>
    </row>
    <row r="322" spans="1:11" x14ac:dyDescent="0.25">
      <c r="A322" s="35" t="s">
        <v>500</v>
      </c>
      <c r="B322" s="31" t="s">
        <v>501</v>
      </c>
      <c r="C322" s="32" t="s">
        <v>570</v>
      </c>
      <c r="D322" s="33">
        <v>2</v>
      </c>
      <c r="E322" s="33">
        <v>37.049999999999997</v>
      </c>
      <c r="F322" s="4"/>
      <c r="G322" s="4"/>
      <c r="H322" s="4"/>
      <c r="I322" s="4">
        <f t="shared" si="8"/>
        <v>0</v>
      </c>
      <c r="K322" s="12">
        <f t="shared" si="9"/>
        <v>0</v>
      </c>
    </row>
    <row r="323" spans="1:11" x14ac:dyDescent="0.25">
      <c r="A323" s="35" t="s">
        <v>502</v>
      </c>
      <c r="B323" s="31" t="s">
        <v>503</v>
      </c>
      <c r="C323" s="32" t="s">
        <v>570</v>
      </c>
      <c r="D323" s="33">
        <v>1</v>
      </c>
      <c r="E323" s="33">
        <v>148.74</v>
      </c>
      <c r="F323" s="4"/>
      <c r="G323" s="4"/>
      <c r="H323" s="4"/>
      <c r="I323" s="4">
        <f t="shared" si="8"/>
        <v>0</v>
      </c>
      <c r="K323" s="12">
        <f t="shared" si="9"/>
        <v>0</v>
      </c>
    </row>
    <row r="324" spans="1:11" x14ac:dyDescent="0.25">
      <c r="A324" s="35" t="s">
        <v>504</v>
      </c>
      <c r="B324" s="31" t="s">
        <v>505</v>
      </c>
      <c r="C324" s="32" t="s">
        <v>578</v>
      </c>
      <c r="D324" s="33">
        <v>230</v>
      </c>
      <c r="E324" s="33">
        <v>18.43</v>
      </c>
      <c r="F324" s="4"/>
      <c r="G324" s="4"/>
      <c r="H324" s="4"/>
      <c r="I324" s="4">
        <f t="shared" si="8"/>
        <v>0</v>
      </c>
      <c r="K324" s="12">
        <f t="shared" si="9"/>
        <v>0</v>
      </c>
    </row>
    <row r="325" spans="1:11" x14ac:dyDescent="0.25">
      <c r="A325" s="35" t="s">
        <v>506</v>
      </c>
      <c r="B325" s="31" t="s">
        <v>507</v>
      </c>
      <c r="C325" s="32" t="s">
        <v>578</v>
      </c>
      <c r="D325" s="33">
        <v>120</v>
      </c>
      <c r="E325" s="33">
        <v>24.71</v>
      </c>
      <c r="F325" s="4"/>
      <c r="G325" s="4"/>
      <c r="H325" s="4"/>
      <c r="I325" s="4">
        <f t="shared" si="8"/>
        <v>0</v>
      </c>
      <c r="K325" s="12">
        <f t="shared" si="9"/>
        <v>0</v>
      </c>
    </row>
    <row r="326" spans="1:11" x14ac:dyDescent="0.25">
      <c r="A326" s="35" t="s">
        <v>508</v>
      </c>
      <c r="B326" s="31" t="s">
        <v>509</v>
      </c>
      <c r="C326" s="32" t="s">
        <v>578</v>
      </c>
      <c r="D326" s="33">
        <v>70</v>
      </c>
      <c r="E326" s="33">
        <v>14.3</v>
      </c>
      <c r="F326" s="4"/>
      <c r="G326" s="4"/>
      <c r="H326" s="4"/>
      <c r="I326" s="4">
        <f t="shared" si="8"/>
        <v>0</v>
      </c>
      <c r="K326" s="12">
        <f t="shared" si="9"/>
        <v>0</v>
      </c>
    </row>
    <row r="327" spans="1:11" ht="30" x14ac:dyDescent="0.25">
      <c r="A327" s="35" t="s">
        <v>510</v>
      </c>
      <c r="B327" s="31" t="s">
        <v>511</v>
      </c>
      <c r="C327" s="32" t="s">
        <v>579</v>
      </c>
      <c r="D327" s="33">
        <v>1</v>
      </c>
      <c r="E327" s="33">
        <v>440.2</v>
      </c>
      <c r="F327" s="4"/>
      <c r="G327" s="4"/>
      <c r="H327" s="4"/>
      <c r="I327" s="4">
        <f t="shared" ref="I327:I356" si="10">TRUNC(E327*H327,2)</f>
        <v>0</v>
      </c>
      <c r="K327" s="12">
        <f t="shared" ref="K327:K357" si="11">TRUNC(E327*G327,2)</f>
        <v>0</v>
      </c>
    </row>
    <row r="328" spans="1:11" x14ac:dyDescent="0.25">
      <c r="A328" s="35" t="s">
        <v>512</v>
      </c>
      <c r="B328" s="31" t="s">
        <v>513</v>
      </c>
      <c r="C328" s="32" t="s">
        <v>570</v>
      </c>
      <c r="D328" s="33">
        <v>42</v>
      </c>
      <c r="E328" s="33">
        <v>2.39</v>
      </c>
      <c r="F328" s="4"/>
      <c r="G328" s="4"/>
      <c r="H328" s="4"/>
      <c r="I328" s="4">
        <f t="shared" si="10"/>
        <v>0</v>
      </c>
      <c r="K328" s="12">
        <f t="shared" si="11"/>
        <v>0</v>
      </c>
    </row>
    <row r="329" spans="1:11" x14ac:dyDescent="0.25">
      <c r="A329" s="35" t="s">
        <v>514</v>
      </c>
      <c r="B329" s="31" t="s">
        <v>515</v>
      </c>
      <c r="C329" s="32" t="s">
        <v>570</v>
      </c>
      <c r="D329" s="33">
        <v>12</v>
      </c>
      <c r="E329" s="33">
        <v>21.64</v>
      </c>
      <c r="F329" s="4"/>
      <c r="G329" s="4"/>
      <c r="H329" s="4"/>
      <c r="I329" s="4">
        <f t="shared" si="10"/>
        <v>0</v>
      </c>
      <c r="K329" s="12">
        <f t="shared" si="11"/>
        <v>0</v>
      </c>
    </row>
    <row r="330" spans="1:11" x14ac:dyDescent="0.25">
      <c r="A330" s="35" t="s">
        <v>516</v>
      </c>
      <c r="B330" s="31" t="s">
        <v>517</v>
      </c>
      <c r="C330" s="32" t="s">
        <v>570</v>
      </c>
      <c r="D330" s="33">
        <v>16</v>
      </c>
      <c r="E330" s="33">
        <v>11.5</v>
      </c>
      <c r="F330" s="4"/>
      <c r="G330" s="4"/>
      <c r="H330" s="4"/>
      <c r="I330" s="4">
        <f t="shared" si="10"/>
        <v>0</v>
      </c>
      <c r="K330" s="12">
        <f t="shared" si="11"/>
        <v>0</v>
      </c>
    </row>
    <row r="331" spans="1:11" x14ac:dyDescent="0.25">
      <c r="A331" s="35" t="s">
        <v>518</v>
      </c>
      <c r="B331" s="31" t="s">
        <v>519</v>
      </c>
      <c r="C331" s="32" t="s">
        <v>570</v>
      </c>
      <c r="D331" s="33">
        <v>2</v>
      </c>
      <c r="E331" s="33">
        <v>8.83</v>
      </c>
      <c r="F331" s="4"/>
      <c r="G331" s="4"/>
      <c r="H331" s="4"/>
      <c r="I331" s="4">
        <f t="shared" si="10"/>
        <v>0</v>
      </c>
      <c r="K331" s="12">
        <f t="shared" si="11"/>
        <v>0</v>
      </c>
    </row>
    <row r="332" spans="1:11" x14ac:dyDescent="0.25">
      <c r="A332" s="35" t="s">
        <v>518</v>
      </c>
      <c r="B332" s="31" t="s">
        <v>520</v>
      </c>
      <c r="C332" s="32" t="s">
        <v>570</v>
      </c>
      <c r="D332" s="33">
        <v>11</v>
      </c>
      <c r="E332" s="33">
        <v>40.32</v>
      </c>
      <c r="F332" s="4"/>
      <c r="G332" s="4"/>
      <c r="H332" s="4"/>
      <c r="I332" s="4">
        <f t="shared" si="10"/>
        <v>0</v>
      </c>
      <c r="K332" s="12">
        <f t="shared" si="11"/>
        <v>0</v>
      </c>
    </row>
    <row r="333" spans="1:11" x14ac:dyDescent="0.25">
      <c r="A333" s="35" t="s">
        <v>521</v>
      </c>
      <c r="B333" s="31" t="s">
        <v>522</v>
      </c>
      <c r="C333" s="32" t="s">
        <v>570</v>
      </c>
      <c r="D333" s="33">
        <v>35</v>
      </c>
      <c r="E333" s="33">
        <v>28.35</v>
      </c>
      <c r="F333" s="4"/>
      <c r="G333" s="4"/>
      <c r="H333" s="4"/>
      <c r="I333" s="4">
        <f t="shared" si="10"/>
        <v>0</v>
      </c>
      <c r="K333" s="12">
        <f t="shared" si="11"/>
        <v>0</v>
      </c>
    </row>
    <row r="334" spans="1:11" ht="30" x14ac:dyDescent="0.25">
      <c r="A334" s="35" t="s">
        <v>523</v>
      </c>
      <c r="B334" s="43" t="s">
        <v>524</v>
      </c>
      <c r="C334" s="32" t="s">
        <v>570</v>
      </c>
      <c r="D334" s="33">
        <v>45</v>
      </c>
      <c r="E334" s="33">
        <v>113.58</v>
      </c>
      <c r="F334" s="4"/>
      <c r="G334" s="4"/>
      <c r="H334" s="4"/>
      <c r="I334" s="4">
        <f t="shared" si="10"/>
        <v>0</v>
      </c>
      <c r="K334" s="12">
        <f t="shared" si="11"/>
        <v>0</v>
      </c>
    </row>
    <row r="335" spans="1:11" ht="30" x14ac:dyDescent="0.25">
      <c r="A335" s="35" t="s">
        <v>525</v>
      </c>
      <c r="B335" s="43" t="s">
        <v>526</v>
      </c>
      <c r="C335" s="32" t="s">
        <v>570</v>
      </c>
      <c r="D335" s="33">
        <v>3</v>
      </c>
      <c r="E335" s="33">
        <v>124.6</v>
      </c>
      <c r="F335" s="4"/>
      <c r="G335" s="4"/>
      <c r="H335" s="4"/>
      <c r="I335" s="4">
        <f t="shared" si="10"/>
        <v>0</v>
      </c>
      <c r="K335" s="12">
        <f t="shared" si="11"/>
        <v>0</v>
      </c>
    </row>
    <row r="336" spans="1:11" ht="30" x14ac:dyDescent="0.25">
      <c r="A336" s="35" t="s">
        <v>527</v>
      </c>
      <c r="B336" s="43" t="s">
        <v>528</v>
      </c>
      <c r="C336" s="32" t="s">
        <v>570</v>
      </c>
      <c r="D336" s="33">
        <v>4</v>
      </c>
      <c r="E336" s="33">
        <v>188.83</v>
      </c>
      <c r="F336" s="4"/>
      <c r="G336" s="4"/>
      <c r="H336" s="4"/>
      <c r="I336" s="4">
        <f t="shared" si="10"/>
        <v>0</v>
      </c>
      <c r="K336" s="12">
        <f t="shared" si="11"/>
        <v>0</v>
      </c>
    </row>
    <row r="337" spans="1:11" x14ac:dyDescent="0.25">
      <c r="A337" s="35" t="s">
        <v>529</v>
      </c>
      <c r="B337" s="31" t="s">
        <v>530</v>
      </c>
      <c r="C337" s="32" t="s">
        <v>570</v>
      </c>
      <c r="D337" s="33">
        <v>5</v>
      </c>
      <c r="E337" s="33">
        <v>44.95</v>
      </c>
      <c r="F337" s="4"/>
      <c r="G337" s="4"/>
      <c r="H337" s="4"/>
      <c r="I337" s="4">
        <f t="shared" si="10"/>
        <v>0</v>
      </c>
      <c r="K337" s="12">
        <f t="shared" si="11"/>
        <v>0</v>
      </c>
    </row>
    <row r="338" spans="1:11" x14ac:dyDescent="0.25">
      <c r="A338" s="35" t="s">
        <v>531</v>
      </c>
      <c r="B338" s="31" t="s">
        <v>532</v>
      </c>
      <c r="C338" s="32" t="s">
        <v>570</v>
      </c>
      <c r="D338" s="33">
        <v>6</v>
      </c>
      <c r="E338" s="33">
        <v>62.97</v>
      </c>
      <c r="F338" s="4"/>
      <c r="G338" s="4"/>
      <c r="H338" s="4"/>
      <c r="I338" s="4">
        <f t="shared" si="10"/>
        <v>0</v>
      </c>
      <c r="K338" s="12">
        <f t="shared" si="11"/>
        <v>0</v>
      </c>
    </row>
    <row r="339" spans="1:11" x14ac:dyDescent="0.25">
      <c r="A339" s="35" t="s">
        <v>533</v>
      </c>
      <c r="B339" s="31" t="s">
        <v>534</v>
      </c>
      <c r="C339" s="32" t="s">
        <v>570</v>
      </c>
      <c r="D339" s="33">
        <v>6</v>
      </c>
      <c r="E339" s="33">
        <v>69.209999999999994</v>
      </c>
      <c r="F339" s="4"/>
      <c r="G339" s="4"/>
      <c r="H339" s="4"/>
      <c r="I339" s="4">
        <f t="shared" si="10"/>
        <v>0</v>
      </c>
      <c r="K339" s="12">
        <f t="shared" si="11"/>
        <v>0</v>
      </c>
    </row>
    <row r="340" spans="1:11" x14ac:dyDescent="0.25">
      <c r="A340" s="35" t="s">
        <v>535</v>
      </c>
      <c r="B340" s="31" t="s">
        <v>536</v>
      </c>
      <c r="C340" s="32" t="s">
        <v>570</v>
      </c>
      <c r="D340" s="33">
        <v>18</v>
      </c>
      <c r="E340" s="33">
        <v>169.05</v>
      </c>
      <c r="F340" s="4"/>
      <c r="G340" s="4"/>
      <c r="H340" s="4"/>
      <c r="I340" s="4">
        <f t="shared" si="10"/>
        <v>0</v>
      </c>
      <c r="K340" s="12">
        <f t="shared" si="11"/>
        <v>0</v>
      </c>
    </row>
    <row r="341" spans="1:11" x14ac:dyDescent="0.25">
      <c r="A341" s="35" t="s">
        <v>537</v>
      </c>
      <c r="B341" s="31" t="s">
        <v>538</v>
      </c>
      <c r="C341" s="32" t="s">
        <v>570</v>
      </c>
      <c r="D341" s="33">
        <v>1</v>
      </c>
      <c r="E341" s="33">
        <v>69.209999999999994</v>
      </c>
      <c r="F341" s="4"/>
      <c r="G341" s="4"/>
      <c r="H341" s="4"/>
      <c r="I341" s="4">
        <f t="shared" si="10"/>
        <v>0</v>
      </c>
      <c r="K341" s="12">
        <f t="shared" si="11"/>
        <v>0</v>
      </c>
    </row>
    <row r="342" spans="1:11" x14ac:dyDescent="0.25">
      <c r="A342" s="35" t="s">
        <v>539</v>
      </c>
      <c r="B342" s="31" t="s">
        <v>540</v>
      </c>
      <c r="C342" s="32" t="s">
        <v>570</v>
      </c>
      <c r="D342" s="33">
        <v>44</v>
      </c>
      <c r="E342" s="33">
        <v>75.45</v>
      </c>
      <c r="F342" s="4"/>
      <c r="G342" s="4"/>
      <c r="H342" s="4"/>
      <c r="I342" s="4">
        <f t="shared" si="10"/>
        <v>0</v>
      </c>
      <c r="K342" s="12">
        <f t="shared" si="11"/>
        <v>0</v>
      </c>
    </row>
    <row r="343" spans="1:11" x14ac:dyDescent="0.25">
      <c r="A343" s="35" t="s">
        <v>541</v>
      </c>
      <c r="B343" s="31" t="s">
        <v>542</v>
      </c>
      <c r="C343" s="32" t="s">
        <v>570</v>
      </c>
      <c r="D343" s="33">
        <v>11</v>
      </c>
      <c r="E343" s="33">
        <v>69.209999999999994</v>
      </c>
      <c r="F343" s="4"/>
      <c r="G343" s="4"/>
      <c r="H343" s="4"/>
      <c r="I343" s="4">
        <f t="shared" si="10"/>
        <v>0</v>
      </c>
      <c r="K343" s="12">
        <f t="shared" si="11"/>
        <v>0</v>
      </c>
    </row>
    <row r="344" spans="1:11" x14ac:dyDescent="0.25">
      <c r="A344" s="35" t="s">
        <v>543</v>
      </c>
      <c r="B344" s="31" t="s">
        <v>544</v>
      </c>
      <c r="C344" s="32" t="s">
        <v>570</v>
      </c>
      <c r="D344" s="33">
        <v>19</v>
      </c>
      <c r="E344" s="33">
        <v>295.23</v>
      </c>
      <c r="F344" s="4"/>
      <c r="G344" s="4"/>
      <c r="H344" s="4"/>
      <c r="I344" s="4">
        <f t="shared" si="10"/>
        <v>0</v>
      </c>
      <c r="K344" s="12">
        <f t="shared" si="11"/>
        <v>0</v>
      </c>
    </row>
    <row r="345" spans="1:11" x14ac:dyDescent="0.25">
      <c r="A345" s="35" t="s">
        <v>545</v>
      </c>
      <c r="B345" s="31" t="s">
        <v>546</v>
      </c>
      <c r="C345" s="32" t="s">
        <v>570</v>
      </c>
      <c r="D345" s="33">
        <v>6</v>
      </c>
      <c r="E345" s="33">
        <v>178.7</v>
      </c>
      <c r="F345" s="4"/>
      <c r="G345" s="4"/>
      <c r="H345" s="4"/>
      <c r="I345" s="4">
        <f t="shared" si="10"/>
        <v>0</v>
      </c>
      <c r="K345" s="12">
        <f t="shared" si="11"/>
        <v>0</v>
      </c>
    </row>
    <row r="346" spans="1:11" x14ac:dyDescent="0.25">
      <c r="A346" s="35" t="s">
        <v>547</v>
      </c>
      <c r="B346" s="31" t="s">
        <v>548</v>
      </c>
      <c r="C346" s="32" t="s">
        <v>570</v>
      </c>
      <c r="D346" s="33">
        <v>1</v>
      </c>
      <c r="E346" s="33">
        <v>25.95</v>
      </c>
      <c r="F346" s="4"/>
      <c r="G346" s="4"/>
      <c r="H346" s="4"/>
      <c r="I346" s="4">
        <f t="shared" si="10"/>
        <v>0</v>
      </c>
      <c r="K346" s="12">
        <f t="shared" si="11"/>
        <v>0</v>
      </c>
    </row>
    <row r="347" spans="1:11" x14ac:dyDescent="0.25">
      <c r="A347" s="35" t="s">
        <v>549</v>
      </c>
      <c r="B347" s="31" t="s">
        <v>550</v>
      </c>
      <c r="C347" s="32" t="s">
        <v>570</v>
      </c>
      <c r="D347" s="33">
        <v>55</v>
      </c>
      <c r="E347" s="33">
        <v>42.35</v>
      </c>
      <c r="F347" s="4"/>
      <c r="G347" s="4"/>
      <c r="H347" s="4"/>
      <c r="I347" s="4">
        <f t="shared" si="10"/>
        <v>0</v>
      </c>
      <c r="K347" s="12">
        <f t="shared" si="11"/>
        <v>0</v>
      </c>
    </row>
    <row r="348" spans="1:11" x14ac:dyDescent="0.25">
      <c r="A348" s="35" t="s">
        <v>551</v>
      </c>
      <c r="B348" s="31" t="s">
        <v>552</v>
      </c>
      <c r="C348" s="32" t="s">
        <v>570</v>
      </c>
      <c r="D348" s="33">
        <v>6</v>
      </c>
      <c r="E348" s="33">
        <v>38.799999999999997</v>
      </c>
      <c r="F348" s="4"/>
      <c r="G348" s="4"/>
      <c r="H348" s="4"/>
      <c r="I348" s="4">
        <f t="shared" si="10"/>
        <v>0</v>
      </c>
      <c r="K348" s="12">
        <f t="shared" si="11"/>
        <v>0</v>
      </c>
    </row>
    <row r="349" spans="1:11" x14ac:dyDescent="0.25">
      <c r="A349" s="35" t="s">
        <v>553</v>
      </c>
      <c r="B349" s="31" t="s">
        <v>554</v>
      </c>
      <c r="C349" s="32" t="s">
        <v>570</v>
      </c>
      <c r="D349" s="33">
        <v>3</v>
      </c>
      <c r="E349" s="33">
        <v>2.1800000000000002</v>
      </c>
      <c r="F349" s="4"/>
      <c r="G349" s="4"/>
      <c r="H349" s="4"/>
      <c r="I349" s="4">
        <f t="shared" si="10"/>
        <v>0</v>
      </c>
      <c r="K349" s="12">
        <f t="shared" si="11"/>
        <v>0</v>
      </c>
    </row>
    <row r="350" spans="1:11" x14ac:dyDescent="0.25">
      <c r="A350" s="35" t="s">
        <v>555</v>
      </c>
      <c r="B350" s="31" t="s">
        <v>556</v>
      </c>
      <c r="C350" s="32" t="s">
        <v>570</v>
      </c>
      <c r="D350" s="33">
        <v>2</v>
      </c>
      <c r="E350" s="33">
        <v>2.1800000000000002</v>
      </c>
      <c r="F350" s="4"/>
      <c r="G350" s="4"/>
      <c r="H350" s="4"/>
      <c r="I350" s="4">
        <f t="shared" si="10"/>
        <v>0</v>
      </c>
      <c r="K350" s="12">
        <f t="shared" si="11"/>
        <v>0</v>
      </c>
    </row>
    <row r="351" spans="1:11" x14ac:dyDescent="0.25">
      <c r="A351" s="35" t="s">
        <v>557</v>
      </c>
      <c r="B351" s="31" t="s">
        <v>558</v>
      </c>
      <c r="C351" s="32" t="s">
        <v>570</v>
      </c>
      <c r="D351" s="33">
        <v>19</v>
      </c>
      <c r="E351" s="33">
        <v>2.77</v>
      </c>
      <c r="F351" s="4"/>
      <c r="G351" s="4"/>
      <c r="H351" s="4"/>
      <c r="I351" s="4">
        <f t="shared" si="10"/>
        <v>0</v>
      </c>
      <c r="K351" s="12">
        <f t="shared" si="11"/>
        <v>0</v>
      </c>
    </row>
    <row r="352" spans="1:11" x14ac:dyDescent="0.25">
      <c r="A352" s="35" t="s">
        <v>559</v>
      </c>
      <c r="B352" s="31" t="s">
        <v>560</v>
      </c>
      <c r="C352" s="32" t="s">
        <v>570</v>
      </c>
      <c r="D352" s="33">
        <v>111</v>
      </c>
      <c r="E352" s="33">
        <v>4.71</v>
      </c>
      <c r="F352" s="4"/>
      <c r="G352" s="4"/>
      <c r="H352" s="4"/>
      <c r="I352" s="4">
        <f t="shared" si="10"/>
        <v>0</v>
      </c>
      <c r="K352" s="12">
        <f t="shared" si="11"/>
        <v>0</v>
      </c>
    </row>
    <row r="353" spans="1:11" x14ac:dyDescent="0.25">
      <c r="A353" s="35" t="s">
        <v>561</v>
      </c>
      <c r="B353" s="31" t="s">
        <v>562</v>
      </c>
      <c r="C353" s="32" t="s">
        <v>570</v>
      </c>
      <c r="D353" s="33">
        <v>6</v>
      </c>
      <c r="E353" s="33">
        <v>44.25</v>
      </c>
      <c r="F353" s="4"/>
      <c r="G353" s="4"/>
      <c r="H353" s="4"/>
      <c r="I353" s="4">
        <f t="shared" si="10"/>
        <v>0</v>
      </c>
      <c r="K353" s="12">
        <f t="shared" si="11"/>
        <v>0</v>
      </c>
    </row>
    <row r="354" spans="1:11" x14ac:dyDescent="0.25">
      <c r="A354" s="35" t="s">
        <v>563</v>
      </c>
      <c r="B354" s="31" t="s">
        <v>564</v>
      </c>
      <c r="C354" s="32" t="s">
        <v>570</v>
      </c>
      <c r="D354" s="33">
        <v>6</v>
      </c>
      <c r="E354" s="33">
        <v>45.5</v>
      </c>
      <c r="F354" s="4"/>
      <c r="G354" s="4"/>
      <c r="H354" s="4"/>
      <c r="I354" s="4">
        <f t="shared" si="10"/>
        <v>0</v>
      </c>
      <c r="K354" s="12">
        <f t="shared" si="11"/>
        <v>0</v>
      </c>
    </row>
    <row r="355" spans="1:11" x14ac:dyDescent="0.25">
      <c r="A355" s="35" t="s">
        <v>565</v>
      </c>
      <c r="B355" s="31" t="s">
        <v>566</v>
      </c>
      <c r="C355" s="32" t="s">
        <v>570</v>
      </c>
      <c r="D355" s="33">
        <v>20</v>
      </c>
      <c r="E355" s="33">
        <v>3.5</v>
      </c>
      <c r="F355" s="4"/>
      <c r="G355" s="4"/>
      <c r="H355" s="4"/>
      <c r="I355" s="4">
        <f t="shared" si="10"/>
        <v>0</v>
      </c>
      <c r="K355" s="12">
        <f t="shared" si="11"/>
        <v>0</v>
      </c>
    </row>
    <row r="356" spans="1:11" x14ac:dyDescent="0.25">
      <c r="A356" s="35" t="s">
        <v>567</v>
      </c>
      <c r="B356" s="31" t="s">
        <v>568</v>
      </c>
      <c r="C356" s="32" t="s">
        <v>578</v>
      </c>
      <c r="D356" s="33">
        <v>1300</v>
      </c>
      <c r="E356" s="33">
        <v>0.32</v>
      </c>
      <c r="F356" s="4"/>
      <c r="G356" s="4"/>
      <c r="H356" s="4"/>
      <c r="I356" s="4">
        <f t="shared" si="10"/>
        <v>0</v>
      </c>
      <c r="K356" s="12">
        <f t="shared" si="11"/>
        <v>0</v>
      </c>
    </row>
    <row r="357" spans="1:11" x14ac:dyDescent="0.25">
      <c r="A357" s="52"/>
      <c r="B357" s="28" t="s">
        <v>23</v>
      </c>
      <c r="C357" s="29"/>
      <c r="D357" s="3"/>
      <c r="E357" s="3"/>
      <c r="F357" s="4"/>
      <c r="G357" s="4"/>
      <c r="H357" s="4"/>
      <c r="I357" s="8">
        <f>SUM(I287:I356)</f>
        <v>0</v>
      </c>
      <c r="K357" s="12">
        <f t="shared" si="11"/>
        <v>0</v>
      </c>
    </row>
    <row r="358" spans="1:11" x14ac:dyDescent="0.25">
      <c r="A358" s="52"/>
      <c r="B358" s="3"/>
      <c r="C358" s="29"/>
      <c r="D358" s="3"/>
      <c r="E358" s="3"/>
      <c r="F358" s="4"/>
      <c r="G358" s="4"/>
      <c r="H358" s="4"/>
      <c r="I358" s="3"/>
    </row>
    <row r="359" spans="1:11" x14ac:dyDescent="0.25">
      <c r="A359" s="52"/>
      <c r="B359" s="3"/>
      <c r="C359" s="29"/>
      <c r="D359" s="3"/>
      <c r="E359" s="3"/>
      <c r="F359" s="4"/>
      <c r="G359" s="4"/>
      <c r="H359" s="4"/>
      <c r="I359" s="3"/>
    </row>
    <row r="360" spans="1:11" ht="15" customHeight="1" x14ac:dyDescent="0.25">
      <c r="A360" s="53"/>
      <c r="B360" s="199" t="s">
        <v>586</v>
      </c>
      <c r="C360" s="193" t="s">
        <v>587</v>
      </c>
      <c r="D360" s="193"/>
      <c r="E360" s="193"/>
      <c r="F360" s="193"/>
      <c r="G360" s="193"/>
      <c r="H360" s="193"/>
      <c r="I360" s="49">
        <f>SUM(I12,I22,I29,I43,I52,I57,I76,I96,I104,I112,I121,I132,I146,I154,I162,I178,I182,I192,I231,I259,I273,I284,I357)</f>
        <v>53830.229999999996</v>
      </c>
    </row>
    <row r="361" spans="1:11" x14ac:dyDescent="0.25">
      <c r="A361" s="54"/>
      <c r="B361" s="200"/>
      <c r="C361" s="206" t="s">
        <v>588</v>
      </c>
      <c r="D361" s="207"/>
      <c r="E361" s="207"/>
      <c r="F361" s="207"/>
      <c r="G361" s="207"/>
      <c r="H361" s="208"/>
      <c r="I361" s="49">
        <v>0</v>
      </c>
    </row>
    <row r="362" spans="1:11" x14ac:dyDescent="0.25">
      <c r="A362" s="54"/>
      <c r="B362" s="200"/>
      <c r="C362" s="206" t="s">
        <v>589</v>
      </c>
      <c r="D362" s="207"/>
      <c r="E362" s="207"/>
      <c r="F362" s="207"/>
      <c r="G362" s="207"/>
      <c r="H362" s="208"/>
      <c r="I362" s="49">
        <v>0</v>
      </c>
    </row>
    <row r="363" spans="1:11" x14ac:dyDescent="0.25">
      <c r="A363" s="54"/>
      <c r="B363" s="200"/>
      <c r="C363" s="206" t="s">
        <v>590</v>
      </c>
      <c r="D363" s="207"/>
      <c r="E363" s="207"/>
      <c r="F363" s="207"/>
      <c r="G363" s="207"/>
      <c r="H363" s="208"/>
      <c r="I363" s="50">
        <f>(I360/I364)</f>
        <v>3.9996482286147834E-2</v>
      </c>
    </row>
    <row r="364" spans="1:11" x14ac:dyDescent="0.25">
      <c r="A364" s="55"/>
      <c r="B364" s="201"/>
      <c r="C364" s="196" t="s">
        <v>591</v>
      </c>
      <c r="D364" s="197"/>
      <c r="E364" s="197"/>
      <c r="F364" s="197"/>
      <c r="G364" s="197"/>
      <c r="H364" s="198"/>
      <c r="I364" s="49">
        <v>1345874.1100000003</v>
      </c>
    </row>
    <row r="365" spans="1:11" ht="115.5" customHeight="1" x14ac:dyDescent="0.25">
      <c r="A365" s="205" t="s">
        <v>594</v>
      </c>
      <c r="B365" s="202"/>
      <c r="C365" s="202" t="s">
        <v>596</v>
      </c>
      <c r="D365" s="203"/>
      <c r="E365" s="203"/>
      <c r="F365" s="203"/>
      <c r="G365" s="202" t="s">
        <v>595</v>
      </c>
      <c r="H365" s="203"/>
      <c r="I365" s="204"/>
    </row>
  </sheetData>
  <mergeCells count="18">
    <mergeCell ref="C364:H364"/>
    <mergeCell ref="B360:B364"/>
    <mergeCell ref="G365:I365"/>
    <mergeCell ref="C365:F365"/>
    <mergeCell ref="A365:B365"/>
    <mergeCell ref="C361:H361"/>
    <mergeCell ref="C362:H362"/>
    <mergeCell ref="C363:H363"/>
    <mergeCell ref="I3:I4"/>
    <mergeCell ref="A1:I1"/>
    <mergeCell ref="G2:I2"/>
    <mergeCell ref="A2:F2"/>
    <mergeCell ref="C360:H360"/>
    <mergeCell ref="A3:A4"/>
    <mergeCell ref="B3:B4"/>
    <mergeCell ref="C3:E3"/>
    <mergeCell ref="F3:F4"/>
    <mergeCell ref="G3:H3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rowBreaks count="1" manualBreakCount="1">
    <brk id="35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workbookViewId="0">
      <selection sqref="A1:I1"/>
    </sheetView>
  </sheetViews>
  <sheetFormatPr defaultRowHeight="15" x14ac:dyDescent="0.25"/>
  <cols>
    <col min="1" max="1" width="9.140625" style="10"/>
    <col min="2" max="2" width="49.7109375" customWidth="1"/>
    <col min="3" max="3" width="11.42578125" bestFit="1" customWidth="1"/>
    <col min="4" max="4" width="20.7109375" customWidth="1"/>
    <col min="5" max="5" width="20.7109375" bestFit="1" customWidth="1"/>
    <col min="6" max="7" width="20.7109375" customWidth="1"/>
    <col min="8" max="10" width="13.7109375" customWidth="1"/>
  </cols>
  <sheetData>
    <row r="1" spans="1:10" ht="18.75" x14ac:dyDescent="0.3">
      <c r="A1" s="189" t="s">
        <v>604</v>
      </c>
      <c r="B1" s="189"/>
      <c r="C1" s="189"/>
      <c r="D1" s="189"/>
      <c r="E1" s="189"/>
      <c r="F1" s="189"/>
      <c r="G1" s="189"/>
      <c r="H1" s="189"/>
      <c r="I1" s="189"/>
    </row>
    <row r="2" spans="1:10" ht="145.5" customHeight="1" x14ac:dyDescent="0.25">
      <c r="A2" s="217" t="s">
        <v>592</v>
      </c>
      <c r="B2" s="218"/>
      <c r="C2" s="218"/>
      <c r="D2" s="218"/>
      <c r="E2" s="218"/>
      <c r="F2" s="219"/>
      <c r="G2" s="220" t="s">
        <v>593</v>
      </c>
      <c r="H2" s="220"/>
      <c r="I2" s="220"/>
      <c r="J2" s="220"/>
    </row>
    <row r="3" spans="1:10" s="9" customFormat="1" x14ac:dyDescent="0.25">
      <c r="A3" s="194" t="s">
        <v>0</v>
      </c>
      <c r="B3" s="194" t="s">
        <v>597</v>
      </c>
      <c r="C3" s="195" t="s">
        <v>600</v>
      </c>
      <c r="D3" s="194" t="s">
        <v>598</v>
      </c>
      <c r="E3" s="194"/>
      <c r="F3" s="194"/>
      <c r="G3" s="194"/>
      <c r="H3" s="194" t="s">
        <v>599</v>
      </c>
      <c r="I3" s="194"/>
      <c r="J3" s="194"/>
    </row>
    <row r="4" spans="1:10" s="9" customFormat="1" ht="30" x14ac:dyDescent="0.25">
      <c r="A4" s="194"/>
      <c r="B4" s="194"/>
      <c r="C4" s="194"/>
      <c r="D4" s="5" t="s">
        <v>631</v>
      </c>
      <c r="E4" s="5" t="s">
        <v>632</v>
      </c>
      <c r="F4" s="6" t="s">
        <v>601</v>
      </c>
      <c r="G4" s="6" t="s">
        <v>8</v>
      </c>
      <c r="H4" s="6" t="s">
        <v>602</v>
      </c>
      <c r="I4" s="6" t="s">
        <v>603</v>
      </c>
      <c r="J4" s="5" t="s">
        <v>642</v>
      </c>
    </row>
    <row r="5" spans="1:10" x14ac:dyDescent="0.25">
      <c r="A5" s="6" t="s">
        <v>605</v>
      </c>
      <c r="B5" s="11" t="s">
        <v>10</v>
      </c>
      <c r="C5" s="3"/>
      <c r="D5" s="4">
        <v>19658.099999999999</v>
      </c>
      <c r="E5" s="3"/>
      <c r="F5" s="4">
        <f>'BM01'!K12</f>
        <v>19658.099999999999</v>
      </c>
      <c r="G5" s="4">
        <f>F5</f>
        <v>19658.099999999999</v>
      </c>
      <c r="H5" s="25">
        <v>1</v>
      </c>
      <c r="I5" s="25">
        <v>1</v>
      </c>
      <c r="J5" s="25">
        <f>G5/$D$29</f>
        <v>1.4606195225792701E-2</v>
      </c>
    </row>
    <row r="6" spans="1:10" x14ac:dyDescent="0.25">
      <c r="A6" s="6" t="s">
        <v>606</v>
      </c>
      <c r="B6" s="11" t="s">
        <v>24</v>
      </c>
      <c r="C6" s="3"/>
      <c r="D6" s="4">
        <v>32508.93</v>
      </c>
      <c r="E6" s="3"/>
      <c r="F6" s="4">
        <f>'BM01'!K22</f>
        <v>32508.93</v>
      </c>
      <c r="G6" s="4">
        <f t="shared" ref="G6:G7" si="0">F6</f>
        <v>32508.93</v>
      </c>
      <c r="H6" s="25">
        <v>1</v>
      </c>
      <c r="I6" s="25">
        <v>1</v>
      </c>
      <c r="J6" s="25">
        <f t="shared" ref="J6:J7" si="1">G6/$D$29</f>
        <v>2.4154510260993134E-2</v>
      </c>
    </row>
    <row r="7" spans="1:10" x14ac:dyDescent="0.25">
      <c r="A7" s="6" t="s">
        <v>607</v>
      </c>
      <c r="B7" s="11" t="s">
        <v>39</v>
      </c>
      <c r="C7" s="3"/>
      <c r="D7" s="4">
        <v>84025.290000000008</v>
      </c>
      <c r="E7" s="3"/>
      <c r="F7" s="4">
        <f>'BM01'!K29</f>
        <v>1663.2</v>
      </c>
      <c r="G7" s="4">
        <f t="shared" si="0"/>
        <v>1663.2</v>
      </c>
      <c r="H7" s="25">
        <v>1</v>
      </c>
      <c r="I7" s="25">
        <f>G7/D7</f>
        <v>1.9794040579925398E-2</v>
      </c>
      <c r="J7" s="25">
        <f t="shared" si="1"/>
        <v>1.2357767993620148E-3</v>
      </c>
    </row>
    <row r="8" spans="1:10" x14ac:dyDescent="0.25">
      <c r="A8" s="6" t="s">
        <v>608</v>
      </c>
      <c r="B8" s="11" t="s">
        <v>48</v>
      </c>
      <c r="C8" s="3"/>
      <c r="D8" s="4">
        <v>60364.719999999994</v>
      </c>
      <c r="E8" s="3"/>
      <c r="F8" s="4"/>
      <c r="G8" s="4"/>
      <c r="H8" s="25"/>
      <c r="I8" s="25"/>
      <c r="J8" s="25"/>
    </row>
    <row r="9" spans="1:10" x14ac:dyDescent="0.25">
      <c r="A9" s="6" t="s">
        <v>609</v>
      </c>
      <c r="B9" s="11" t="s">
        <v>71</v>
      </c>
      <c r="C9" s="3"/>
      <c r="D9" s="4">
        <v>28102.92</v>
      </c>
      <c r="E9" s="3"/>
      <c r="F9" s="4"/>
      <c r="G9" s="4"/>
      <c r="H9" s="25"/>
      <c r="I9" s="25"/>
      <c r="J9" s="25"/>
    </row>
    <row r="10" spans="1:10" x14ac:dyDescent="0.25">
      <c r="A10" s="6" t="s">
        <v>610</v>
      </c>
      <c r="B10" s="11" t="s">
        <v>81</v>
      </c>
      <c r="C10" s="3"/>
      <c r="D10" s="4">
        <v>27629.32</v>
      </c>
      <c r="E10" s="3"/>
      <c r="F10" s="4"/>
      <c r="G10" s="4"/>
      <c r="H10" s="25"/>
      <c r="I10" s="25"/>
      <c r="J10" s="25"/>
    </row>
    <row r="11" spans="1:10" x14ac:dyDescent="0.25">
      <c r="A11" s="6" t="s">
        <v>611</v>
      </c>
      <c r="B11" s="11" t="s">
        <v>86</v>
      </c>
      <c r="C11" s="3"/>
      <c r="D11" s="4">
        <v>171868.62999999998</v>
      </c>
      <c r="E11" s="3"/>
      <c r="F11" s="4"/>
      <c r="G11" s="4"/>
      <c r="H11" s="25"/>
      <c r="I11" s="25"/>
      <c r="J11" s="25"/>
    </row>
    <row r="12" spans="1:10" x14ac:dyDescent="0.25">
      <c r="A12" s="6" t="s">
        <v>612</v>
      </c>
      <c r="B12" s="11" t="s">
        <v>119</v>
      </c>
      <c r="C12" s="3"/>
      <c r="D12" s="4">
        <v>104733.2</v>
      </c>
      <c r="E12" s="3"/>
      <c r="F12" s="4"/>
      <c r="G12" s="4"/>
      <c r="H12" s="25"/>
      <c r="I12" s="25"/>
      <c r="J12" s="25"/>
    </row>
    <row r="13" spans="1:10" x14ac:dyDescent="0.25">
      <c r="A13" s="6" t="s">
        <v>613</v>
      </c>
      <c r="B13" s="11" t="s">
        <v>629</v>
      </c>
      <c r="C13" s="3"/>
      <c r="D13" s="4">
        <v>34099.620000000003</v>
      </c>
      <c r="E13" s="3"/>
      <c r="F13" s="4"/>
      <c r="G13" s="4"/>
      <c r="H13" s="25"/>
      <c r="I13" s="25"/>
      <c r="J13" s="25"/>
    </row>
    <row r="14" spans="1:10" x14ac:dyDescent="0.25">
      <c r="A14" s="6" t="s">
        <v>614</v>
      </c>
      <c r="B14" s="11" t="s">
        <v>164</v>
      </c>
      <c r="C14" s="3"/>
      <c r="D14" s="4">
        <v>37485.369999999995</v>
      </c>
      <c r="E14" s="3"/>
      <c r="F14" s="4"/>
      <c r="G14" s="4"/>
      <c r="H14" s="25"/>
      <c r="I14" s="25"/>
      <c r="J14" s="25"/>
    </row>
    <row r="15" spans="1:10" x14ac:dyDescent="0.25">
      <c r="A15" s="6" t="s">
        <v>615</v>
      </c>
      <c r="B15" s="11" t="s">
        <v>171</v>
      </c>
      <c r="C15" s="3"/>
      <c r="D15" s="4">
        <v>47192.01</v>
      </c>
      <c r="E15" s="3"/>
      <c r="F15" s="4"/>
      <c r="G15" s="4"/>
      <c r="H15" s="25"/>
      <c r="I15" s="25"/>
      <c r="J15" s="25"/>
    </row>
    <row r="16" spans="1:10" x14ac:dyDescent="0.25">
      <c r="A16" s="6" t="s">
        <v>616</v>
      </c>
      <c r="B16" s="11" t="s">
        <v>184</v>
      </c>
      <c r="C16" s="3"/>
      <c r="D16" s="4">
        <v>89853.09</v>
      </c>
      <c r="E16" s="3"/>
      <c r="F16" s="4"/>
      <c r="G16" s="4"/>
      <c r="H16" s="25"/>
      <c r="I16" s="25"/>
      <c r="J16" s="25"/>
    </row>
    <row r="17" spans="1:10" x14ac:dyDescent="0.25">
      <c r="A17" s="6" t="s">
        <v>617</v>
      </c>
      <c r="B17" s="11" t="s">
        <v>201</v>
      </c>
      <c r="C17" s="3"/>
      <c r="D17" s="4">
        <v>28804.44</v>
      </c>
      <c r="E17" s="3"/>
      <c r="F17" s="4"/>
      <c r="G17" s="4"/>
      <c r="H17" s="25"/>
      <c r="I17" s="25"/>
      <c r="J17" s="25"/>
    </row>
    <row r="18" spans="1:10" x14ac:dyDescent="0.25">
      <c r="A18" s="6" t="s">
        <v>618</v>
      </c>
      <c r="B18" s="11" t="s">
        <v>224</v>
      </c>
      <c r="C18" s="3"/>
      <c r="D18" s="4">
        <v>102454.76</v>
      </c>
      <c r="E18" s="3"/>
      <c r="F18" s="4"/>
      <c r="G18" s="4"/>
      <c r="H18" s="25"/>
      <c r="I18" s="25"/>
      <c r="J18" s="25"/>
    </row>
    <row r="19" spans="1:10" x14ac:dyDescent="0.25">
      <c r="A19" s="6" t="s">
        <v>619</v>
      </c>
      <c r="B19" s="11" t="s">
        <v>234</v>
      </c>
      <c r="C19" s="3"/>
      <c r="D19" s="4">
        <v>100869.89</v>
      </c>
      <c r="E19" s="3"/>
      <c r="F19" s="4"/>
      <c r="G19" s="4"/>
      <c r="H19" s="25"/>
      <c r="I19" s="25"/>
      <c r="J19" s="25"/>
    </row>
    <row r="20" spans="1:10" x14ac:dyDescent="0.25">
      <c r="A20" s="6" t="s">
        <v>620</v>
      </c>
      <c r="B20" s="11" t="s">
        <v>244</v>
      </c>
      <c r="C20" s="3"/>
      <c r="D20" s="4">
        <v>157072.48000000004</v>
      </c>
      <c r="E20" s="3"/>
      <c r="F20" s="4"/>
      <c r="G20" s="4"/>
      <c r="H20" s="25"/>
      <c r="I20" s="25"/>
      <c r="J20" s="25"/>
    </row>
    <row r="21" spans="1:10" x14ac:dyDescent="0.25">
      <c r="A21" s="6" t="s">
        <v>621</v>
      </c>
      <c r="B21" s="11" t="s">
        <v>269</v>
      </c>
      <c r="C21" s="3"/>
      <c r="D21" s="4">
        <v>17693.400000000001</v>
      </c>
      <c r="E21" s="3"/>
      <c r="F21" s="4"/>
      <c r="G21" s="4"/>
      <c r="H21" s="25"/>
      <c r="I21" s="25"/>
      <c r="J21" s="25"/>
    </row>
    <row r="22" spans="1:10" x14ac:dyDescent="0.25">
      <c r="A22" s="6" t="s">
        <v>622</v>
      </c>
      <c r="B22" s="11" t="s">
        <v>272</v>
      </c>
      <c r="C22" s="3"/>
      <c r="D22" s="4">
        <v>23062.929999999997</v>
      </c>
      <c r="E22" s="3"/>
      <c r="F22" s="4"/>
      <c r="G22" s="4"/>
      <c r="H22" s="25"/>
      <c r="I22" s="25"/>
      <c r="J22" s="25"/>
    </row>
    <row r="23" spans="1:10" x14ac:dyDescent="0.25">
      <c r="A23" s="6" t="s">
        <v>623</v>
      </c>
      <c r="B23" s="11" t="s">
        <v>286</v>
      </c>
      <c r="C23" s="3"/>
      <c r="D23" s="4">
        <v>18867.190000000002</v>
      </c>
      <c r="E23" s="3"/>
      <c r="F23" s="4"/>
      <c r="G23" s="4"/>
      <c r="H23" s="25"/>
      <c r="I23" s="25"/>
      <c r="J23" s="25"/>
    </row>
    <row r="24" spans="1:10" x14ac:dyDescent="0.25">
      <c r="A24" s="6" t="s">
        <v>624</v>
      </c>
      <c r="B24" s="11" t="s">
        <v>359</v>
      </c>
      <c r="C24" s="3"/>
      <c r="D24" s="4">
        <v>23227.820000000003</v>
      </c>
      <c r="E24" s="3"/>
      <c r="F24" s="4"/>
      <c r="G24" s="4"/>
      <c r="H24" s="25"/>
      <c r="I24" s="25"/>
      <c r="J24" s="25"/>
    </row>
    <row r="25" spans="1:10" x14ac:dyDescent="0.25">
      <c r="A25" s="6" t="s">
        <v>625</v>
      </c>
      <c r="B25" s="11" t="s">
        <v>388</v>
      </c>
      <c r="C25" s="3"/>
      <c r="D25" s="4">
        <v>15471.840000000002</v>
      </c>
      <c r="E25" s="3"/>
      <c r="F25" s="4"/>
      <c r="G25" s="4"/>
      <c r="H25" s="25"/>
      <c r="I25" s="25"/>
      <c r="J25" s="25"/>
    </row>
    <row r="26" spans="1:10" ht="30" x14ac:dyDescent="0.25">
      <c r="A26" s="6" t="s">
        <v>626</v>
      </c>
      <c r="B26" s="11" t="s">
        <v>400</v>
      </c>
      <c r="C26" s="3"/>
      <c r="D26" s="4">
        <v>26655.329999999998</v>
      </c>
      <c r="E26" s="3"/>
      <c r="F26" s="4"/>
      <c r="G26" s="4"/>
      <c r="H26" s="25"/>
      <c r="I26" s="25"/>
      <c r="J26" s="25"/>
    </row>
    <row r="27" spans="1:10" x14ac:dyDescent="0.25">
      <c r="A27" s="6" t="s">
        <v>627</v>
      </c>
      <c r="B27" s="11" t="s">
        <v>412</v>
      </c>
      <c r="C27" s="3"/>
      <c r="D27" s="4">
        <v>3843.6700000000005</v>
      </c>
      <c r="E27" s="3"/>
      <c r="F27" s="4"/>
      <c r="G27" s="4"/>
      <c r="H27" s="25"/>
      <c r="I27" s="25"/>
      <c r="J27" s="25"/>
    </row>
    <row r="28" spans="1:10" x14ac:dyDescent="0.25">
      <c r="A28" s="6" t="s">
        <v>628</v>
      </c>
      <c r="B28" s="11" t="s">
        <v>429</v>
      </c>
      <c r="C28" s="3"/>
      <c r="D28" s="4">
        <v>90329.159999999989</v>
      </c>
      <c r="E28" s="3"/>
      <c r="F28" s="4"/>
      <c r="G28" s="4"/>
      <c r="H28" s="25"/>
      <c r="I28" s="25"/>
      <c r="J28" s="25"/>
    </row>
    <row r="29" spans="1:10" x14ac:dyDescent="0.25">
      <c r="A29" s="209" t="s">
        <v>630</v>
      </c>
      <c r="B29" s="210"/>
      <c r="C29" s="211"/>
      <c r="D29" s="8">
        <f>SUM(D5:D28)</f>
        <v>1345874.1099999999</v>
      </c>
      <c r="E29" s="8"/>
      <c r="F29" s="8">
        <f t="shared" ref="F29:G29" si="2">SUM(F5:F28)</f>
        <v>53830.229999999996</v>
      </c>
      <c r="G29" s="8">
        <f t="shared" si="2"/>
        <v>53830.229999999996</v>
      </c>
      <c r="H29" s="26">
        <f>G29/D29</f>
        <v>3.9996482286147848E-2</v>
      </c>
      <c r="I29" s="26">
        <f>G29/D29</f>
        <v>3.9996482286147848E-2</v>
      </c>
      <c r="J29" s="26">
        <f>SUM(J5:J28)</f>
        <v>3.9996482286147848E-2</v>
      </c>
    </row>
    <row r="30" spans="1:10" x14ac:dyDescent="0.25">
      <c r="A30" s="214"/>
      <c r="B30" s="215"/>
      <c r="C30" s="215"/>
      <c r="D30" s="215"/>
      <c r="E30" s="215"/>
      <c r="F30" s="215"/>
      <c r="G30" s="215"/>
      <c r="H30" s="215"/>
      <c r="I30" s="215"/>
      <c r="J30" s="216"/>
    </row>
    <row r="31" spans="1:10" ht="45" customHeight="1" x14ac:dyDescent="0.25">
      <c r="A31" s="190" t="s">
        <v>633</v>
      </c>
      <c r="B31" s="191"/>
      <c r="C31" s="191"/>
      <c r="D31" s="191"/>
      <c r="E31" s="191"/>
      <c r="F31" s="191"/>
      <c r="G31" s="191"/>
      <c r="H31" s="191"/>
      <c r="I31" s="191"/>
      <c r="J31" s="192"/>
    </row>
    <row r="32" spans="1:10" x14ac:dyDescent="0.25">
      <c r="A32" s="16" t="s">
        <v>634</v>
      </c>
      <c r="B32" s="13"/>
      <c r="C32" s="13"/>
      <c r="D32" s="13"/>
      <c r="E32" s="13"/>
      <c r="F32" s="13"/>
      <c r="G32" s="13"/>
      <c r="H32" s="13"/>
      <c r="I32" s="13"/>
      <c r="J32" s="17"/>
    </row>
    <row r="33" spans="1:10" x14ac:dyDescent="0.25">
      <c r="A33" s="18">
        <v>1</v>
      </c>
      <c r="B33" s="14" t="s">
        <v>635</v>
      </c>
      <c r="C33" s="15"/>
      <c r="D33" s="15"/>
      <c r="E33" s="15"/>
      <c r="F33" s="15"/>
      <c r="G33" s="15"/>
      <c r="H33" s="15"/>
      <c r="I33" s="15"/>
      <c r="J33" s="19"/>
    </row>
    <row r="34" spans="1:10" x14ac:dyDescent="0.25">
      <c r="A34" s="18">
        <v>2</v>
      </c>
      <c r="B34" s="14" t="s">
        <v>636</v>
      </c>
      <c r="C34" s="15"/>
      <c r="D34" s="15"/>
      <c r="E34" s="15"/>
      <c r="F34" s="15"/>
      <c r="G34" s="15"/>
      <c r="H34" s="15"/>
      <c r="I34" s="15"/>
      <c r="J34" s="19"/>
    </row>
    <row r="35" spans="1:10" x14ac:dyDescent="0.25">
      <c r="A35" s="18">
        <v>3</v>
      </c>
      <c r="B35" s="14" t="s">
        <v>637</v>
      </c>
      <c r="C35" s="15"/>
      <c r="D35" s="15"/>
      <c r="E35" s="15"/>
      <c r="F35" s="15"/>
      <c r="G35" s="15"/>
      <c r="H35" s="15"/>
      <c r="I35" s="15"/>
      <c r="J35" s="19"/>
    </row>
    <row r="36" spans="1:10" x14ac:dyDescent="0.25">
      <c r="A36" s="20">
        <v>4</v>
      </c>
      <c r="B36" s="21" t="s">
        <v>638</v>
      </c>
      <c r="C36" s="22"/>
      <c r="D36" s="22"/>
      <c r="E36" s="22"/>
      <c r="F36" s="22"/>
      <c r="G36" s="22"/>
      <c r="H36" s="22"/>
      <c r="I36" s="22"/>
      <c r="J36" s="23"/>
    </row>
    <row r="37" spans="1:10" ht="75.75" customHeight="1" x14ac:dyDescent="0.25">
      <c r="A37" s="212" t="s">
        <v>639</v>
      </c>
      <c r="B37" s="213"/>
      <c r="C37" s="213"/>
      <c r="D37" s="212" t="s">
        <v>640</v>
      </c>
      <c r="E37" s="213"/>
      <c r="F37" s="213"/>
      <c r="G37" s="212" t="s">
        <v>641</v>
      </c>
      <c r="H37" s="213"/>
      <c r="I37" s="213"/>
      <c r="J37" s="213"/>
    </row>
  </sheetData>
  <mergeCells count="14">
    <mergeCell ref="A1:I1"/>
    <mergeCell ref="A2:F2"/>
    <mergeCell ref="D3:G3"/>
    <mergeCell ref="H3:J3"/>
    <mergeCell ref="A3:A4"/>
    <mergeCell ref="B3:B4"/>
    <mergeCell ref="C3:C4"/>
    <mergeCell ref="G2:J2"/>
    <mergeCell ref="A29:C29"/>
    <mergeCell ref="A31:J31"/>
    <mergeCell ref="A37:C37"/>
    <mergeCell ref="D37:F37"/>
    <mergeCell ref="G37:J37"/>
    <mergeCell ref="A30:J3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1A597-1D6F-4C10-8284-DDFB0E9CD895}">
  <sheetPr>
    <pageSetUpPr fitToPage="1"/>
  </sheetPr>
  <dimension ref="A1:M200"/>
  <sheetViews>
    <sheetView tabSelected="1" topLeftCell="A4" zoomScale="115" zoomScaleNormal="115" zoomScaleSheetLayoutView="85" workbookViewId="0">
      <selection activeCell="C6" sqref="C6"/>
    </sheetView>
  </sheetViews>
  <sheetFormatPr defaultRowHeight="12.75" x14ac:dyDescent="0.2"/>
  <cols>
    <col min="1" max="1" width="11.5703125" style="84" customWidth="1"/>
    <col min="2" max="2" width="24.85546875" style="84" customWidth="1"/>
    <col min="3" max="3" width="69.85546875" style="84" customWidth="1"/>
    <col min="4" max="4" width="9.28515625" style="84" bestFit="1" customWidth="1"/>
    <col min="5" max="5" width="11.5703125" style="84" customWidth="1"/>
    <col min="6" max="6" width="9.5703125" style="84" bestFit="1" customWidth="1"/>
    <col min="7" max="7" width="14.42578125" style="84" bestFit="1" customWidth="1"/>
    <col min="8" max="11" width="11.140625" style="84" customWidth="1"/>
    <col min="12" max="16384" width="9.140625" style="84"/>
  </cols>
  <sheetData>
    <row r="1" spans="1:13" ht="74.25" customHeight="1" x14ac:dyDescent="0.2">
      <c r="A1" s="241"/>
      <c r="B1" s="241"/>
      <c r="C1" s="241"/>
      <c r="D1" s="241"/>
      <c r="E1" s="241"/>
      <c r="F1" s="241"/>
      <c r="G1" s="241"/>
    </row>
    <row r="2" spans="1:13" ht="15.75" customHeight="1" x14ac:dyDescent="0.2">
      <c r="A2" s="160"/>
      <c r="B2" s="160"/>
      <c r="C2" s="160"/>
      <c r="D2" s="160"/>
      <c r="E2" s="160"/>
      <c r="F2" s="160"/>
      <c r="G2" s="160"/>
    </row>
    <row r="3" spans="1:13" ht="15.75" customHeight="1" x14ac:dyDescent="0.2">
      <c r="A3" s="160" t="s">
        <v>744</v>
      </c>
      <c r="B3" s="160" t="s">
        <v>748</v>
      </c>
      <c r="C3" s="160"/>
      <c r="D3" s="161"/>
      <c r="E3" s="160"/>
      <c r="F3" s="160"/>
      <c r="G3" s="160"/>
    </row>
    <row r="4" spans="1:13" ht="15.75" customHeight="1" x14ac:dyDescent="0.25">
      <c r="A4" s="160" t="s">
        <v>745</v>
      </c>
      <c r="B4" s="162" t="s">
        <v>746</v>
      </c>
      <c r="C4" s="160"/>
      <c r="D4" s="163"/>
      <c r="E4" s="164"/>
      <c r="F4" s="160"/>
      <c r="G4" s="160"/>
    </row>
    <row r="5" spans="1:13" ht="15.75" customHeight="1" x14ac:dyDescent="0.25">
      <c r="A5" s="160"/>
      <c r="B5" s="162"/>
      <c r="C5" s="160"/>
      <c r="D5" s="165"/>
      <c r="E5" s="164"/>
      <c r="F5" s="160"/>
      <c r="G5" s="160"/>
    </row>
    <row r="6" spans="1:13" ht="15.75" customHeight="1" x14ac:dyDescent="0.25">
      <c r="A6" s="160"/>
      <c r="B6" s="162"/>
      <c r="C6" s="160"/>
      <c r="D6" s="165" t="s">
        <v>747</v>
      </c>
      <c r="E6" s="166">
        <f>I6</f>
        <v>0.20699999999999999</v>
      </c>
      <c r="F6" s="160"/>
      <c r="G6" s="160"/>
      <c r="I6" s="153">
        <v>0.20699999999999999</v>
      </c>
    </row>
    <row r="7" spans="1:13" ht="15.75" customHeight="1" x14ac:dyDescent="0.2">
      <c r="A7" s="160"/>
      <c r="B7" s="167"/>
      <c r="C7" s="168"/>
      <c r="D7" s="160"/>
      <c r="E7" s="160"/>
      <c r="F7" s="160"/>
      <c r="G7" s="160"/>
      <c r="I7" s="154"/>
      <c r="M7" s="84">
        <f>LARGE(I15:I169,5)</f>
        <v>774.3</v>
      </c>
    </row>
    <row r="8" spans="1:13" ht="15.75" customHeight="1" thickBot="1" x14ac:dyDescent="0.25">
      <c r="A8" s="160"/>
      <c r="B8" s="167"/>
      <c r="C8" s="160"/>
      <c r="D8" s="160"/>
      <c r="E8" s="160"/>
      <c r="F8" s="160"/>
      <c r="G8" s="160"/>
      <c r="I8" s="154"/>
    </row>
    <row r="9" spans="1:13" ht="16.5" customHeight="1" x14ac:dyDescent="0.2">
      <c r="A9" s="109"/>
      <c r="B9" s="242"/>
      <c r="C9" s="243"/>
      <c r="D9" s="244"/>
      <c r="E9" s="245"/>
      <c r="F9" s="245"/>
      <c r="G9" s="246"/>
      <c r="I9" s="154"/>
    </row>
    <row r="10" spans="1:13" ht="21.75" customHeight="1" x14ac:dyDescent="0.2">
      <c r="A10" s="247"/>
      <c r="B10" s="248"/>
      <c r="C10" s="248"/>
      <c r="D10" s="248"/>
      <c r="E10" s="248"/>
      <c r="F10" s="249"/>
      <c r="G10" s="250"/>
      <c r="H10" s="135"/>
      <c r="I10" s="155"/>
      <c r="J10" s="135"/>
      <c r="K10" s="135"/>
    </row>
    <row r="11" spans="1:13" ht="15" customHeight="1" x14ac:dyDescent="0.2">
      <c r="A11" s="236" t="s">
        <v>656</v>
      </c>
      <c r="B11" s="237" t="s">
        <v>658</v>
      </c>
      <c r="C11" s="237" t="s">
        <v>657</v>
      </c>
      <c r="D11" s="237" t="s">
        <v>760</v>
      </c>
      <c r="E11" s="238" t="s">
        <v>761</v>
      </c>
      <c r="F11" s="239" t="s">
        <v>751</v>
      </c>
      <c r="G11" s="240"/>
      <c r="H11" s="136"/>
      <c r="I11" s="221" t="s">
        <v>759</v>
      </c>
      <c r="J11" s="233" t="s">
        <v>762</v>
      </c>
      <c r="K11" s="137"/>
    </row>
    <row r="12" spans="1:13" s="85" customFormat="1" ht="35.1" customHeight="1" x14ac:dyDescent="0.2">
      <c r="A12" s="236"/>
      <c r="B12" s="237"/>
      <c r="C12" s="237"/>
      <c r="D12" s="237"/>
      <c r="E12" s="238"/>
      <c r="F12" s="120" t="s">
        <v>749</v>
      </c>
      <c r="G12" s="128" t="s">
        <v>750</v>
      </c>
      <c r="H12" s="138"/>
      <c r="I12" s="222"/>
      <c r="J12" s="233"/>
      <c r="K12" s="139"/>
    </row>
    <row r="13" spans="1:13" x14ac:dyDescent="0.2">
      <c r="A13" s="123"/>
      <c r="B13" s="124"/>
      <c r="C13" s="124"/>
      <c r="D13" s="124"/>
      <c r="E13" s="124"/>
      <c r="F13" s="127"/>
      <c r="G13" s="129"/>
      <c r="H13" s="135"/>
      <c r="I13" s="156"/>
      <c r="J13" s="140"/>
      <c r="K13" s="135"/>
    </row>
    <row r="14" spans="1:13" s="90" customFormat="1" x14ac:dyDescent="0.25">
      <c r="A14" s="110" t="s">
        <v>605</v>
      </c>
      <c r="B14" s="111"/>
      <c r="C14" s="111" t="s">
        <v>10</v>
      </c>
      <c r="D14" s="111"/>
      <c r="E14" s="112"/>
      <c r="F14" s="112"/>
      <c r="G14" s="113"/>
      <c r="H14" s="141"/>
      <c r="I14" s="157"/>
      <c r="J14" s="142"/>
      <c r="K14" s="141"/>
    </row>
    <row r="15" spans="1:13" ht="25.5" x14ac:dyDescent="0.2">
      <c r="A15" s="96" t="s">
        <v>11</v>
      </c>
      <c r="B15" s="94" t="s">
        <v>753</v>
      </c>
      <c r="C15" s="152" t="s">
        <v>763</v>
      </c>
      <c r="D15" s="87" t="s">
        <v>661</v>
      </c>
      <c r="E15" s="93">
        <v>2</v>
      </c>
      <c r="F15" s="93">
        <f>J15</f>
        <v>271.57</v>
      </c>
      <c r="G15" s="130">
        <f>TRUNC(E15*F15,2)</f>
        <v>543.14</v>
      </c>
      <c r="H15" s="143"/>
      <c r="I15" s="158">
        <v>225</v>
      </c>
      <c r="J15" s="144">
        <f>TRUNC(I15*(1+$I$6),2)</f>
        <v>271.57</v>
      </c>
      <c r="K15" s="143"/>
    </row>
    <row r="16" spans="1:13" x14ac:dyDescent="0.2">
      <c r="A16" s="234"/>
      <c r="B16" s="235"/>
      <c r="C16" s="235"/>
      <c r="D16" s="235"/>
      <c r="E16" s="235"/>
      <c r="F16" s="89"/>
      <c r="G16" s="117">
        <f>SUM(G15:G15)</f>
        <v>543.14</v>
      </c>
      <c r="H16" s="145"/>
      <c r="I16" s="159"/>
      <c r="J16" s="146"/>
      <c r="K16" s="147"/>
    </row>
    <row r="17" spans="1:11" x14ac:dyDescent="0.2">
      <c r="A17" s="123"/>
      <c r="B17" s="124"/>
      <c r="C17" s="124"/>
      <c r="D17" s="124"/>
      <c r="E17" s="124"/>
      <c r="F17" s="124"/>
      <c r="G17" s="125"/>
      <c r="H17" s="143"/>
      <c r="I17" s="158"/>
      <c r="J17" s="144"/>
      <c r="K17" s="143"/>
    </row>
    <row r="18" spans="1:11" s="90" customFormat="1" x14ac:dyDescent="0.2">
      <c r="A18" s="110" t="s">
        <v>606</v>
      </c>
      <c r="B18" s="111"/>
      <c r="C18" s="111" t="s">
        <v>39</v>
      </c>
      <c r="D18" s="111"/>
      <c r="E18" s="112"/>
      <c r="F18" s="112"/>
      <c r="G18" s="113"/>
      <c r="H18" s="143"/>
      <c r="I18" s="158"/>
      <c r="J18" s="144"/>
      <c r="K18" s="143"/>
    </row>
    <row r="19" spans="1:11" ht="25.5" x14ac:dyDescent="0.2">
      <c r="A19" s="96" t="s">
        <v>25</v>
      </c>
      <c r="B19" s="94" t="s">
        <v>665</v>
      </c>
      <c r="C19" s="95" t="s">
        <v>664</v>
      </c>
      <c r="D19" s="87" t="s">
        <v>661</v>
      </c>
      <c r="E19" s="93">
        <v>105.52</v>
      </c>
      <c r="F19" s="93">
        <f t="shared" ref="F19:F20" si="0">J19</f>
        <v>1.19</v>
      </c>
      <c r="G19" s="130">
        <f>TRUNC(E19*F19,2)</f>
        <v>125.56</v>
      </c>
      <c r="H19" s="143"/>
      <c r="I19" s="158">
        <v>0.99</v>
      </c>
      <c r="J19" s="144">
        <f t="shared" ref="J19:J20" si="1">TRUNC(I19*(1+$I$6),2)</f>
        <v>1.19</v>
      </c>
      <c r="K19" s="143"/>
    </row>
    <row r="20" spans="1:11" x14ac:dyDescent="0.2">
      <c r="A20" s="96" t="s">
        <v>27</v>
      </c>
      <c r="B20" s="94">
        <v>96995</v>
      </c>
      <c r="C20" s="95" t="s">
        <v>663</v>
      </c>
      <c r="D20" s="87" t="s">
        <v>660</v>
      </c>
      <c r="E20" s="88">
        <v>9.52</v>
      </c>
      <c r="F20" s="93">
        <f t="shared" si="0"/>
        <v>47.18</v>
      </c>
      <c r="G20" s="130">
        <f t="shared" ref="G20" si="2">TRUNC(E20*F20,2)</f>
        <v>449.15</v>
      </c>
      <c r="H20" s="143"/>
      <c r="I20" s="158">
        <v>39.090000000000003</v>
      </c>
      <c r="J20" s="144">
        <f t="shared" si="1"/>
        <v>47.18</v>
      </c>
      <c r="K20" s="143"/>
    </row>
    <row r="21" spans="1:11" x14ac:dyDescent="0.2">
      <c r="A21" s="114"/>
      <c r="B21" s="115"/>
      <c r="C21" s="115"/>
      <c r="D21" s="115"/>
      <c r="E21" s="116"/>
      <c r="F21" s="86"/>
      <c r="G21" s="118">
        <f>SUM(G19:G20)</f>
        <v>574.71</v>
      </c>
      <c r="H21" s="145"/>
      <c r="I21" s="159"/>
      <c r="J21" s="146"/>
      <c r="K21" s="147"/>
    </row>
    <row r="22" spans="1:11" x14ac:dyDescent="0.2">
      <c r="A22" s="123"/>
      <c r="B22" s="124"/>
      <c r="C22" s="124"/>
      <c r="D22" s="124"/>
      <c r="E22" s="124"/>
      <c r="F22" s="124"/>
      <c r="G22" s="125"/>
      <c r="H22" s="143"/>
      <c r="I22" s="158"/>
      <c r="J22" s="144"/>
      <c r="K22" s="143"/>
    </row>
    <row r="23" spans="1:11" s="90" customFormat="1" x14ac:dyDescent="0.2">
      <c r="A23" s="110" t="s">
        <v>607</v>
      </c>
      <c r="B23" s="111"/>
      <c r="C23" s="111" t="s">
        <v>666</v>
      </c>
      <c r="D23" s="111"/>
      <c r="E23" s="112"/>
      <c r="F23" s="112"/>
      <c r="G23" s="113"/>
      <c r="H23" s="143"/>
      <c r="I23" s="158"/>
      <c r="J23" s="144"/>
      <c r="K23" s="143"/>
    </row>
    <row r="24" spans="1:11" ht="25.5" x14ac:dyDescent="0.2">
      <c r="A24" s="96" t="s">
        <v>40</v>
      </c>
      <c r="B24" s="94">
        <v>92269</v>
      </c>
      <c r="C24" s="95" t="s">
        <v>677</v>
      </c>
      <c r="D24" s="87" t="s">
        <v>661</v>
      </c>
      <c r="E24" s="93">
        <v>10.439999999999998</v>
      </c>
      <c r="F24" s="93">
        <f t="shared" ref="F24:F27" si="3">J24</f>
        <v>251.39</v>
      </c>
      <c r="G24" s="130">
        <f t="shared" ref="G24:G35" si="4">TRUNC(E24*F24,2)</f>
        <v>2624.51</v>
      </c>
      <c r="H24" s="143"/>
      <c r="I24" s="158">
        <v>208.28</v>
      </c>
      <c r="J24" s="144">
        <f t="shared" ref="J24:J35" si="5">TRUNC(I24*(1+$I$6),2)</f>
        <v>251.39</v>
      </c>
      <c r="K24" s="143"/>
    </row>
    <row r="25" spans="1:11" ht="51" x14ac:dyDescent="0.2">
      <c r="A25" s="96" t="s">
        <v>42</v>
      </c>
      <c r="B25" s="94" t="s">
        <v>754</v>
      </c>
      <c r="C25" s="95" t="s">
        <v>676</v>
      </c>
      <c r="D25" s="87" t="s">
        <v>661</v>
      </c>
      <c r="E25" s="93">
        <v>10.439999999999998</v>
      </c>
      <c r="F25" s="93">
        <f t="shared" si="3"/>
        <v>340.67</v>
      </c>
      <c r="G25" s="130">
        <f t="shared" si="4"/>
        <v>3556.59</v>
      </c>
      <c r="H25" s="143"/>
      <c r="I25" s="158">
        <v>282.25</v>
      </c>
      <c r="J25" s="144">
        <f t="shared" si="5"/>
        <v>340.67</v>
      </c>
      <c r="K25" s="143"/>
    </row>
    <row r="26" spans="1:11" ht="25.5" x14ac:dyDescent="0.2">
      <c r="A26" s="96" t="s">
        <v>44</v>
      </c>
      <c r="B26" s="94" t="s">
        <v>679</v>
      </c>
      <c r="C26" s="95" t="s">
        <v>678</v>
      </c>
      <c r="D26" s="87" t="s">
        <v>661</v>
      </c>
      <c r="E26" s="93">
        <v>9.0600000000000023</v>
      </c>
      <c r="F26" s="93">
        <f t="shared" si="3"/>
        <v>190.69</v>
      </c>
      <c r="G26" s="130">
        <f t="shared" si="4"/>
        <v>1727.65</v>
      </c>
      <c r="H26" s="143"/>
      <c r="I26" s="158">
        <v>157.99</v>
      </c>
      <c r="J26" s="144">
        <f t="shared" si="5"/>
        <v>190.69</v>
      </c>
      <c r="K26" s="143"/>
    </row>
    <row r="27" spans="1:11" ht="38.25" x14ac:dyDescent="0.2">
      <c r="A27" s="96" t="s">
        <v>675</v>
      </c>
      <c r="B27" s="94" t="s">
        <v>681</v>
      </c>
      <c r="C27" s="95" t="s">
        <v>680</v>
      </c>
      <c r="D27" s="87" t="s">
        <v>661</v>
      </c>
      <c r="E27" s="93">
        <v>9.0600000000000023</v>
      </c>
      <c r="F27" s="93">
        <f t="shared" si="3"/>
        <v>312.62</v>
      </c>
      <c r="G27" s="130">
        <f t="shared" si="4"/>
        <v>2832.33</v>
      </c>
      <c r="H27" s="143"/>
      <c r="I27" s="158">
        <v>259.01</v>
      </c>
      <c r="J27" s="144">
        <f t="shared" si="5"/>
        <v>312.62</v>
      </c>
      <c r="K27" s="143"/>
    </row>
    <row r="28" spans="1:11" ht="38.25" x14ac:dyDescent="0.2">
      <c r="A28" s="96" t="s">
        <v>46</v>
      </c>
      <c r="B28" s="94" t="s">
        <v>755</v>
      </c>
      <c r="C28" s="95" t="s">
        <v>692</v>
      </c>
      <c r="D28" s="87" t="s">
        <v>661</v>
      </c>
      <c r="E28" s="93">
        <v>16</v>
      </c>
      <c r="F28" s="93">
        <f t="shared" ref="F28:F35" si="6">J28</f>
        <v>187.88</v>
      </c>
      <c r="G28" s="130">
        <f t="shared" si="4"/>
        <v>3006.08</v>
      </c>
      <c r="H28" s="143"/>
      <c r="I28" s="158">
        <v>155.66</v>
      </c>
      <c r="J28" s="144">
        <f t="shared" si="5"/>
        <v>187.88</v>
      </c>
      <c r="K28" s="143"/>
    </row>
    <row r="29" spans="1:11" ht="25.5" x14ac:dyDescent="0.2">
      <c r="A29" s="96" t="s">
        <v>685</v>
      </c>
      <c r="B29" s="94" t="s">
        <v>683</v>
      </c>
      <c r="C29" s="95" t="s">
        <v>682</v>
      </c>
      <c r="D29" s="87" t="s">
        <v>662</v>
      </c>
      <c r="E29" s="93">
        <v>29.260000000000048</v>
      </c>
      <c r="F29" s="93">
        <f t="shared" si="6"/>
        <v>16.100000000000001</v>
      </c>
      <c r="G29" s="130">
        <f t="shared" si="4"/>
        <v>471.08</v>
      </c>
      <c r="H29" s="143"/>
      <c r="I29" s="158">
        <v>13.34</v>
      </c>
      <c r="J29" s="144">
        <f t="shared" si="5"/>
        <v>16.100000000000001</v>
      </c>
      <c r="K29" s="143"/>
    </row>
    <row r="30" spans="1:11" ht="38.25" x14ac:dyDescent="0.2">
      <c r="A30" s="96" t="s">
        <v>684</v>
      </c>
      <c r="B30" s="94" t="s">
        <v>756</v>
      </c>
      <c r="C30" s="95" t="s">
        <v>686</v>
      </c>
      <c r="D30" s="87" t="s">
        <v>660</v>
      </c>
      <c r="E30" s="93">
        <v>0.91000000000000014</v>
      </c>
      <c r="F30" s="93">
        <f t="shared" si="6"/>
        <v>17.18</v>
      </c>
      <c r="G30" s="130">
        <f t="shared" si="4"/>
        <v>15.63</v>
      </c>
      <c r="H30" s="143"/>
      <c r="I30" s="158">
        <v>14.24</v>
      </c>
      <c r="J30" s="144">
        <f t="shared" si="5"/>
        <v>17.18</v>
      </c>
      <c r="K30" s="143"/>
    </row>
    <row r="31" spans="1:11" ht="25.5" x14ac:dyDescent="0.2">
      <c r="A31" s="96" t="s">
        <v>687</v>
      </c>
      <c r="B31" s="94" t="s">
        <v>669</v>
      </c>
      <c r="C31" s="95" t="s">
        <v>671</v>
      </c>
      <c r="D31" s="87" t="s">
        <v>668</v>
      </c>
      <c r="E31" s="93">
        <v>5.7800000000000011</v>
      </c>
      <c r="F31" s="93">
        <f t="shared" si="6"/>
        <v>17.41</v>
      </c>
      <c r="G31" s="130">
        <f t="shared" si="4"/>
        <v>100.62</v>
      </c>
      <c r="H31" s="143"/>
      <c r="I31" s="158">
        <v>14.43</v>
      </c>
      <c r="J31" s="144">
        <f t="shared" si="5"/>
        <v>17.41</v>
      </c>
      <c r="K31" s="143"/>
    </row>
    <row r="32" spans="1:11" ht="25.5" x14ac:dyDescent="0.2">
      <c r="A32" s="96" t="s">
        <v>688</v>
      </c>
      <c r="B32" s="94">
        <v>92794</v>
      </c>
      <c r="C32" s="95" t="s">
        <v>670</v>
      </c>
      <c r="D32" s="87" t="s">
        <v>668</v>
      </c>
      <c r="E32" s="93">
        <v>68.480000000000018</v>
      </c>
      <c r="F32" s="93">
        <f t="shared" si="6"/>
        <v>16.34</v>
      </c>
      <c r="G32" s="130">
        <f t="shared" si="4"/>
        <v>1118.96</v>
      </c>
      <c r="H32" s="143"/>
      <c r="I32" s="158">
        <v>13.54</v>
      </c>
      <c r="J32" s="144">
        <f t="shared" si="5"/>
        <v>16.34</v>
      </c>
      <c r="K32" s="143"/>
    </row>
    <row r="33" spans="1:11" ht="38.25" x14ac:dyDescent="0.2">
      <c r="A33" s="96" t="s">
        <v>689</v>
      </c>
      <c r="B33" s="94" t="s">
        <v>673</v>
      </c>
      <c r="C33" s="95" t="s">
        <v>672</v>
      </c>
      <c r="D33" s="87" t="s">
        <v>668</v>
      </c>
      <c r="E33" s="93">
        <v>30.78</v>
      </c>
      <c r="F33" s="93">
        <f t="shared" si="6"/>
        <v>23.75</v>
      </c>
      <c r="G33" s="130">
        <f t="shared" si="4"/>
        <v>731.02</v>
      </c>
      <c r="H33" s="143"/>
      <c r="I33" s="158">
        <v>19.68</v>
      </c>
      <c r="J33" s="144">
        <f t="shared" si="5"/>
        <v>23.75</v>
      </c>
      <c r="K33" s="143"/>
    </row>
    <row r="34" spans="1:11" ht="38.25" x14ac:dyDescent="0.2">
      <c r="A34" s="96" t="s">
        <v>690</v>
      </c>
      <c r="B34" s="94">
        <v>92778</v>
      </c>
      <c r="C34" s="95" t="s">
        <v>674</v>
      </c>
      <c r="D34" s="87" t="s">
        <v>668</v>
      </c>
      <c r="E34" s="93">
        <v>73.799999999999955</v>
      </c>
      <c r="F34" s="93">
        <f t="shared" si="6"/>
        <v>19.79</v>
      </c>
      <c r="G34" s="130">
        <f t="shared" si="4"/>
        <v>1460.5</v>
      </c>
      <c r="H34" s="143"/>
      <c r="I34" s="158">
        <v>16.399999999999999</v>
      </c>
      <c r="J34" s="144">
        <f t="shared" si="5"/>
        <v>19.79</v>
      </c>
      <c r="K34" s="143"/>
    </row>
    <row r="35" spans="1:11" ht="38.25" x14ac:dyDescent="0.2">
      <c r="A35" s="96" t="s">
        <v>691</v>
      </c>
      <c r="B35" s="94">
        <v>92718</v>
      </c>
      <c r="C35" s="95" t="s">
        <v>693</v>
      </c>
      <c r="D35" s="87" t="s">
        <v>660</v>
      </c>
      <c r="E35" s="93">
        <v>4.6400000000000006</v>
      </c>
      <c r="F35" s="93">
        <f t="shared" si="6"/>
        <v>744.99</v>
      </c>
      <c r="G35" s="130">
        <f t="shared" si="4"/>
        <v>3456.75</v>
      </c>
      <c r="H35" s="143"/>
      <c r="I35" s="158">
        <v>617.23</v>
      </c>
      <c r="J35" s="144">
        <f t="shared" si="5"/>
        <v>744.99</v>
      </c>
      <c r="K35" s="143"/>
    </row>
    <row r="36" spans="1:11" x14ac:dyDescent="0.2">
      <c r="A36" s="114"/>
      <c r="B36" s="115"/>
      <c r="C36" s="115"/>
      <c r="D36" s="115"/>
      <c r="E36" s="116"/>
      <c r="F36" s="86"/>
      <c r="G36" s="118">
        <f>SUM(G24:G35)</f>
        <v>21101.72</v>
      </c>
      <c r="H36" s="145"/>
      <c r="I36" s="159"/>
      <c r="J36" s="146"/>
      <c r="K36" s="147"/>
    </row>
    <row r="37" spans="1:11" x14ac:dyDescent="0.2">
      <c r="A37" s="114"/>
      <c r="B37" s="115"/>
      <c r="C37" s="115"/>
      <c r="D37" s="115"/>
      <c r="E37" s="115"/>
      <c r="F37" s="115"/>
      <c r="G37" s="122"/>
      <c r="H37" s="143"/>
      <c r="I37" s="158"/>
      <c r="J37" s="144"/>
      <c r="K37" s="143"/>
    </row>
    <row r="38" spans="1:11" s="90" customFormat="1" x14ac:dyDescent="0.2">
      <c r="A38" s="110" t="s">
        <v>608</v>
      </c>
      <c r="B38" s="111"/>
      <c r="C38" s="111" t="s">
        <v>694</v>
      </c>
      <c r="D38" s="111"/>
      <c r="E38" s="112"/>
      <c r="F38" s="112"/>
      <c r="G38" s="113"/>
      <c r="H38" s="143"/>
      <c r="I38" s="158"/>
      <c r="J38" s="144"/>
      <c r="K38" s="143"/>
    </row>
    <row r="39" spans="1:11" ht="51" x14ac:dyDescent="0.2">
      <c r="A39" s="96" t="s">
        <v>49</v>
      </c>
      <c r="B39" s="94" t="s">
        <v>757</v>
      </c>
      <c r="C39" s="95" t="s">
        <v>697</v>
      </c>
      <c r="D39" s="87" t="s">
        <v>661</v>
      </c>
      <c r="E39" s="105">
        <v>53.669999999999959</v>
      </c>
      <c r="F39" s="93">
        <f t="shared" ref="F39:F40" si="7">J39</f>
        <v>94.54</v>
      </c>
      <c r="G39" s="130">
        <f t="shared" ref="G39:G40" si="8">TRUNC(E39*F39,2)</f>
        <v>5073.96</v>
      </c>
      <c r="H39" s="143"/>
      <c r="I39" s="158">
        <v>78.33</v>
      </c>
      <c r="J39" s="144">
        <f>TRUNC(I39*(1+$I$6),2)</f>
        <v>94.54</v>
      </c>
      <c r="K39" s="143"/>
    </row>
    <row r="40" spans="1:11" ht="51" x14ac:dyDescent="0.2">
      <c r="A40" s="96" t="s">
        <v>51</v>
      </c>
      <c r="B40" s="94" t="s">
        <v>696</v>
      </c>
      <c r="C40" s="95" t="s">
        <v>695</v>
      </c>
      <c r="D40" s="87" t="s">
        <v>660</v>
      </c>
      <c r="E40" s="105">
        <v>2.1400000000000006</v>
      </c>
      <c r="F40" s="93">
        <f t="shared" si="7"/>
        <v>573.22</v>
      </c>
      <c r="G40" s="130">
        <f t="shared" si="8"/>
        <v>1226.69</v>
      </c>
      <c r="H40" s="143"/>
      <c r="I40" s="158">
        <v>474.92</v>
      </c>
      <c r="J40" s="144">
        <f>TRUNC(I40*(1+$I$6),2)</f>
        <v>573.22</v>
      </c>
      <c r="K40" s="143"/>
    </row>
    <row r="41" spans="1:11" x14ac:dyDescent="0.2">
      <c r="A41" s="234"/>
      <c r="B41" s="235"/>
      <c r="C41" s="235"/>
      <c r="D41" s="235"/>
      <c r="E41" s="235"/>
      <c r="F41" s="89"/>
      <c r="G41" s="119">
        <f>SUM(G39:G40)</f>
        <v>6300.65</v>
      </c>
      <c r="H41" s="145"/>
      <c r="I41" s="159"/>
      <c r="J41" s="146"/>
      <c r="K41" s="147"/>
    </row>
    <row r="42" spans="1:11" x14ac:dyDescent="0.2">
      <c r="A42" s="114"/>
      <c r="B42" s="115"/>
      <c r="C42" s="115"/>
      <c r="D42" s="115"/>
      <c r="E42" s="115"/>
      <c r="F42" s="115"/>
      <c r="G42" s="122"/>
      <c r="H42" s="143"/>
      <c r="I42" s="158"/>
      <c r="J42" s="144"/>
      <c r="K42" s="143"/>
    </row>
    <row r="43" spans="1:11" s="90" customFormat="1" x14ac:dyDescent="0.2">
      <c r="A43" s="110" t="s">
        <v>609</v>
      </c>
      <c r="B43" s="111"/>
      <c r="C43" s="111" t="s">
        <v>86</v>
      </c>
      <c r="D43" s="111"/>
      <c r="E43" s="112"/>
      <c r="F43" s="112"/>
      <c r="G43" s="113"/>
      <c r="H43" s="143"/>
      <c r="I43" s="158"/>
      <c r="J43" s="144"/>
      <c r="K43" s="143"/>
    </row>
    <row r="44" spans="1:11" ht="51" x14ac:dyDescent="0.2">
      <c r="A44" s="96" t="s">
        <v>72</v>
      </c>
      <c r="B44" s="94">
        <v>92543</v>
      </c>
      <c r="C44" s="95" t="s">
        <v>703</v>
      </c>
      <c r="D44" s="87" t="s">
        <v>661</v>
      </c>
      <c r="E44" s="93">
        <v>241.47</v>
      </c>
      <c r="F44" s="93">
        <f t="shared" ref="F44:F47" si="9">J44</f>
        <v>26.28</v>
      </c>
      <c r="G44" s="130">
        <f t="shared" ref="G44:G47" si="10">TRUNC(E44*F44,2)</f>
        <v>6345.83</v>
      </c>
      <c r="H44" s="143"/>
      <c r="I44" s="158">
        <v>21.78</v>
      </c>
      <c r="J44" s="144">
        <f>TRUNC(I44*(1+$I$6),2)</f>
        <v>26.28</v>
      </c>
      <c r="K44" s="143"/>
    </row>
    <row r="45" spans="1:11" ht="51" x14ac:dyDescent="0.2">
      <c r="A45" s="96" t="s">
        <v>74</v>
      </c>
      <c r="B45" s="94">
        <v>94210</v>
      </c>
      <c r="C45" s="95" t="s">
        <v>704</v>
      </c>
      <c r="D45" s="87" t="s">
        <v>661</v>
      </c>
      <c r="E45" s="93">
        <v>241.47</v>
      </c>
      <c r="F45" s="93">
        <f t="shared" si="9"/>
        <v>65.37</v>
      </c>
      <c r="G45" s="130">
        <f t="shared" si="10"/>
        <v>15784.89</v>
      </c>
      <c r="H45" s="143"/>
      <c r="I45" s="158">
        <v>54.16</v>
      </c>
      <c r="J45" s="144">
        <f>TRUNC(I45*(1+$I$6),2)</f>
        <v>65.37</v>
      </c>
      <c r="K45" s="143"/>
    </row>
    <row r="46" spans="1:11" ht="25.5" customHeight="1" x14ac:dyDescent="0.2">
      <c r="A46" s="96" t="s">
        <v>75</v>
      </c>
      <c r="B46" s="94">
        <v>94227</v>
      </c>
      <c r="C46" s="95" t="s">
        <v>705</v>
      </c>
      <c r="D46" s="87" t="s">
        <v>662</v>
      </c>
      <c r="E46" s="93">
        <v>31.25</v>
      </c>
      <c r="F46" s="93">
        <f t="shared" si="9"/>
        <v>87.08</v>
      </c>
      <c r="G46" s="130">
        <f t="shared" si="10"/>
        <v>2721.25</v>
      </c>
      <c r="H46" s="143"/>
      <c r="I46" s="158">
        <v>72.150000000000006</v>
      </c>
      <c r="J46" s="144">
        <f>TRUNC(I46*(1+$I$6),2)</f>
        <v>87.08</v>
      </c>
      <c r="K46" s="143"/>
    </row>
    <row r="47" spans="1:11" ht="25.5" x14ac:dyDescent="0.2">
      <c r="A47" s="96" t="s">
        <v>76</v>
      </c>
      <c r="B47" s="94">
        <v>94231</v>
      </c>
      <c r="C47" s="95" t="s">
        <v>707</v>
      </c>
      <c r="D47" s="87" t="s">
        <v>662</v>
      </c>
      <c r="E47" s="93">
        <v>107.1</v>
      </c>
      <c r="F47" s="93">
        <f t="shared" si="9"/>
        <v>67.77</v>
      </c>
      <c r="G47" s="130">
        <f t="shared" si="10"/>
        <v>7258.16</v>
      </c>
      <c r="H47" s="143"/>
      <c r="I47" s="158">
        <v>56.15</v>
      </c>
      <c r="J47" s="144">
        <f>TRUNC(I47*(1+$I$6),2)</f>
        <v>67.77</v>
      </c>
      <c r="K47" s="143"/>
    </row>
    <row r="48" spans="1:11" x14ac:dyDescent="0.2">
      <c r="A48" s="234"/>
      <c r="B48" s="235"/>
      <c r="C48" s="235"/>
      <c r="D48" s="235"/>
      <c r="E48" s="235"/>
      <c r="F48" s="89"/>
      <c r="G48" s="119">
        <f>SUM(G44:G47)</f>
        <v>32110.13</v>
      </c>
      <c r="H48" s="145"/>
      <c r="I48" s="159"/>
      <c r="J48" s="146"/>
      <c r="K48" s="147"/>
    </row>
    <row r="49" spans="1:11" x14ac:dyDescent="0.2">
      <c r="A49" s="114"/>
      <c r="B49" s="115"/>
      <c r="C49" s="115"/>
      <c r="D49" s="115"/>
      <c r="E49" s="115"/>
      <c r="F49" s="115"/>
      <c r="G49" s="122"/>
      <c r="H49" s="143"/>
      <c r="I49" s="158"/>
      <c r="J49" s="144"/>
      <c r="K49" s="143"/>
    </row>
    <row r="50" spans="1:11" x14ac:dyDescent="0.2">
      <c r="A50" s="110" t="s">
        <v>610</v>
      </c>
      <c r="B50" s="111"/>
      <c r="C50" s="111" t="s">
        <v>706</v>
      </c>
      <c r="D50" s="111"/>
      <c r="E50" s="112"/>
      <c r="F50" s="112"/>
      <c r="G50" s="113"/>
      <c r="H50" s="143"/>
      <c r="I50" s="158"/>
      <c r="J50" s="144"/>
      <c r="K50" s="143"/>
    </row>
    <row r="51" spans="1:11" ht="38.25" x14ac:dyDescent="0.2">
      <c r="A51" s="96" t="s">
        <v>82</v>
      </c>
      <c r="B51" s="94" t="s">
        <v>701</v>
      </c>
      <c r="C51" s="95" t="s">
        <v>700</v>
      </c>
      <c r="D51" s="87" t="s">
        <v>660</v>
      </c>
      <c r="E51" s="93">
        <v>1.0200000000000005</v>
      </c>
      <c r="F51" s="93">
        <f t="shared" ref="F51:F57" si="11">J51</f>
        <v>659.51</v>
      </c>
      <c r="G51" s="130">
        <f t="shared" ref="G51:G57" si="12">TRUNC(E51*F51,2)</f>
        <v>672.7</v>
      </c>
      <c r="H51" s="143"/>
      <c r="I51" s="158">
        <v>546.41</v>
      </c>
      <c r="J51" s="144">
        <f t="shared" ref="J51:J57" si="13">TRUNC(I51*(1+$I$6),2)</f>
        <v>659.51</v>
      </c>
      <c r="K51" s="143"/>
    </row>
    <row r="52" spans="1:11" ht="38.25" x14ac:dyDescent="0.2">
      <c r="A52" s="96" t="s">
        <v>84</v>
      </c>
      <c r="B52" s="94" t="s">
        <v>764</v>
      </c>
      <c r="C52" s="95" t="s">
        <v>765</v>
      </c>
      <c r="D52" s="87" t="s">
        <v>660</v>
      </c>
      <c r="E52" s="93">
        <v>2.7200000000000006</v>
      </c>
      <c r="F52" s="93">
        <f t="shared" si="11"/>
        <v>583.85</v>
      </c>
      <c r="G52" s="130">
        <f t="shared" si="12"/>
        <v>1588.07</v>
      </c>
      <c r="H52" s="143"/>
      <c r="I52" s="158">
        <v>483.72</v>
      </c>
      <c r="J52" s="144">
        <f t="shared" si="13"/>
        <v>583.85</v>
      </c>
      <c r="K52" s="143"/>
    </row>
    <row r="53" spans="1:11" ht="38.25" x14ac:dyDescent="0.2">
      <c r="A53" s="96" t="s">
        <v>708</v>
      </c>
      <c r="B53" s="94" t="s">
        <v>698</v>
      </c>
      <c r="C53" s="95" t="s">
        <v>699</v>
      </c>
      <c r="D53" s="87" t="s">
        <v>661</v>
      </c>
      <c r="E53" s="93">
        <v>204.74999999999989</v>
      </c>
      <c r="F53" s="93">
        <f t="shared" si="11"/>
        <v>8.94</v>
      </c>
      <c r="G53" s="130">
        <f t="shared" si="12"/>
        <v>1830.46</v>
      </c>
      <c r="H53" s="143"/>
      <c r="I53" s="158">
        <v>7.41</v>
      </c>
      <c r="J53" s="144">
        <f t="shared" si="13"/>
        <v>8.94</v>
      </c>
      <c r="K53" s="143"/>
    </row>
    <row r="54" spans="1:11" ht="38.25" x14ac:dyDescent="0.2">
      <c r="A54" s="96" t="s">
        <v>709</v>
      </c>
      <c r="B54" s="94">
        <v>87882</v>
      </c>
      <c r="C54" s="95" t="s">
        <v>725</v>
      </c>
      <c r="D54" s="87" t="s">
        <v>661</v>
      </c>
      <c r="E54" s="93">
        <v>241.47</v>
      </c>
      <c r="F54" s="93">
        <f t="shared" si="11"/>
        <v>6.37</v>
      </c>
      <c r="G54" s="130">
        <f t="shared" si="12"/>
        <v>1538.16</v>
      </c>
      <c r="H54" s="143"/>
      <c r="I54" s="158">
        <v>5.28</v>
      </c>
      <c r="J54" s="144">
        <f t="shared" si="13"/>
        <v>6.37</v>
      </c>
      <c r="K54" s="143"/>
    </row>
    <row r="55" spans="1:11" ht="51" x14ac:dyDescent="0.2">
      <c r="A55" s="96" t="s">
        <v>710</v>
      </c>
      <c r="B55" s="94" t="s">
        <v>702</v>
      </c>
      <c r="C55" s="95" t="s">
        <v>724</v>
      </c>
      <c r="D55" s="87" t="s">
        <v>661</v>
      </c>
      <c r="E55" s="93">
        <v>167.87</v>
      </c>
      <c r="F55" s="93">
        <f t="shared" si="11"/>
        <v>36.21</v>
      </c>
      <c r="G55" s="130">
        <f t="shared" si="12"/>
        <v>6078.57</v>
      </c>
      <c r="H55" s="143"/>
      <c r="I55" s="158">
        <v>30</v>
      </c>
      <c r="J55" s="144">
        <f t="shared" si="13"/>
        <v>36.21</v>
      </c>
      <c r="K55" s="143"/>
    </row>
    <row r="56" spans="1:11" ht="51" x14ac:dyDescent="0.2">
      <c r="A56" s="96" t="s">
        <v>711</v>
      </c>
      <c r="B56" s="94">
        <v>87775</v>
      </c>
      <c r="C56" s="95" t="s">
        <v>712</v>
      </c>
      <c r="D56" s="87" t="s">
        <v>661</v>
      </c>
      <c r="E56" s="93">
        <v>239.47000000000003</v>
      </c>
      <c r="F56" s="93">
        <f t="shared" si="11"/>
        <v>57.05</v>
      </c>
      <c r="G56" s="130">
        <f t="shared" si="12"/>
        <v>13661.76</v>
      </c>
      <c r="H56" s="143"/>
      <c r="I56" s="158">
        <v>47.27</v>
      </c>
      <c r="J56" s="144">
        <f t="shared" si="13"/>
        <v>57.05</v>
      </c>
      <c r="K56" s="143"/>
    </row>
    <row r="57" spans="1:11" ht="51" x14ac:dyDescent="0.2">
      <c r="A57" s="96" t="s">
        <v>713</v>
      </c>
      <c r="B57" s="94">
        <v>90406</v>
      </c>
      <c r="C57" s="95" t="s">
        <v>723</v>
      </c>
      <c r="D57" s="87" t="s">
        <v>661</v>
      </c>
      <c r="E57" s="93">
        <v>241.47</v>
      </c>
      <c r="F57" s="93">
        <f t="shared" si="11"/>
        <v>46.24</v>
      </c>
      <c r="G57" s="130">
        <f t="shared" si="12"/>
        <v>11165.57</v>
      </c>
      <c r="H57" s="143"/>
      <c r="I57" s="158">
        <v>38.31</v>
      </c>
      <c r="J57" s="144">
        <f t="shared" si="13"/>
        <v>46.24</v>
      </c>
      <c r="K57" s="143"/>
    </row>
    <row r="58" spans="1:11" x14ac:dyDescent="0.2">
      <c r="A58" s="227"/>
      <c r="B58" s="228"/>
      <c r="C58" s="228"/>
      <c r="D58" s="228"/>
      <c r="E58" s="228"/>
      <c r="F58" s="89"/>
      <c r="G58" s="119">
        <f>SUM(G51:G57)</f>
        <v>36535.29</v>
      </c>
      <c r="H58" s="145"/>
      <c r="I58" s="159"/>
      <c r="J58" s="146"/>
      <c r="K58" s="147"/>
    </row>
    <row r="59" spans="1:11" x14ac:dyDescent="0.2">
      <c r="A59" s="114"/>
      <c r="B59" s="115"/>
      <c r="C59" s="115"/>
      <c r="D59" s="115"/>
      <c r="E59" s="115"/>
      <c r="F59" s="115"/>
      <c r="G59" s="122"/>
      <c r="H59" s="143"/>
      <c r="I59" s="158"/>
      <c r="J59" s="144"/>
      <c r="K59" s="143"/>
    </row>
    <row r="60" spans="1:11" x14ac:dyDescent="0.2">
      <c r="A60" s="110" t="s">
        <v>611</v>
      </c>
      <c r="B60" s="111"/>
      <c r="C60" s="111" t="s">
        <v>714</v>
      </c>
      <c r="D60" s="111"/>
      <c r="E60" s="112"/>
      <c r="F60" s="112"/>
      <c r="G60" s="113"/>
      <c r="H60" s="143"/>
      <c r="I60" s="158"/>
      <c r="J60" s="144"/>
      <c r="K60" s="143"/>
    </row>
    <row r="61" spans="1:11" ht="25.5" x14ac:dyDescent="0.2">
      <c r="A61" s="96" t="s">
        <v>87</v>
      </c>
      <c r="B61" s="94">
        <v>95241</v>
      </c>
      <c r="C61" s="95" t="s">
        <v>715</v>
      </c>
      <c r="D61" s="87" t="s">
        <v>661</v>
      </c>
      <c r="E61" s="93">
        <v>277.92</v>
      </c>
      <c r="F61" s="93">
        <f t="shared" ref="F61:F66" si="14">J61</f>
        <v>29.18</v>
      </c>
      <c r="G61" s="130">
        <f t="shared" ref="G61:G66" si="15">TRUNC(E61*F61,2)</f>
        <v>8109.7</v>
      </c>
      <c r="H61" s="143"/>
      <c r="I61" s="158">
        <v>24.18</v>
      </c>
      <c r="J61" s="144">
        <f t="shared" ref="J61:J66" si="16">TRUNC(I61*(1+$I$6),2)</f>
        <v>29.18</v>
      </c>
      <c r="K61" s="143"/>
    </row>
    <row r="62" spans="1:11" ht="38.25" x14ac:dyDescent="0.2">
      <c r="A62" s="96" t="s">
        <v>89</v>
      </c>
      <c r="B62" s="94">
        <v>87620</v>
      </c>
      <c r="C62" s="95" t="s">
        <v>716</v>
      </c>
      <c r="D62" s="87" t="s">
        <v>661</v>
      </c>
      <c r="E62" s="93">
        <v>277.92</v>
      </c>
      <c r="F62" s="93">
        <f t="shared" si="14"/>
        <v>30.5</v>
      </c>
      <c r="G62" s="130">
        <f t="shared" si="15"/>
        <v>8476.56</v>
      </c>
      <c r="H62" s="143"/>
      <c r="I62" s="158">
        <v>25.27</v>
      </c>
      <c r="J62" s="144">
        <f t="shared" si="16"/>
        <v>30.5</v>
      </c>
      <c r="K62" s="143"/>
    </row>
    <row r="63" spans="1:11" ht="38.25" x14ac:dyDescent="0.2">
      <c r="A63" s="96" t="s">
        <v>91</v>
      </c>
      <c r="B63" s="94" t="s">
        <v>717</v>
      </c>
      <c r="C63" s="95" t="s">
        <v>718</v>
      </c>
      <c r="D63" s="87" t="s">
        <v>661</v>
      </c>
      <c r="E63" s="93">
        <v>263.56</v>
      </c>
      <c r="F63" s="93">
        <f t="shared" si="14"/>
        <v>162.08000000000001</v>
      </c>
      <c r="G63" s="130">
        <f t="shared" si="15"/>
        <v>42717.8</v>
      </c>
      <c r="H63" s="143"/>
      <c r="I63" s="158">
        <v>134.29</v>
      </c>
      <c r="J63" s="144">
        <f t="shared" si="16"/>
        <v>162.08000000000001</v>
      </c>
      <c r="K63" s="143"/>
    </row>
    <row r="64" spans="1:11" ht="25.5" x14ac:dyDescent="0.2">
      <c r="A64" s="96" t="s">
        <v>93</v>
      </c>
      <c r="B64" s="94">
        <v>88650</v>
      </c>
      <c r="C64" s="95" t="s">
        <v>722</v>
      </c>
      <c r="D64" s="87" t="s">
        <v>662</v>
      </c>
      <c r="E64" s="93">
        <v>121.8</v>
      </c>
      <c r="F64" s="93">
        <f t="shared" si="14"/>
        <v>17.39</v>
      </c>
      <c r="G64" s="130">
        <f t="shared" si="15"/>
        <v>2118.1</v>
      </c>
      <c r="H64" s="143"/>
      <c r="I64" s="158">
        <v>14.41</v>
      </c>
      <c r="J64" s="144">
        <f t="shared" si="16"/>
        <v>17.39</v>
      </c>
      <c r="K64" s="143"/>
    </row>
    <row r="65" spans="1:11" ht="25.5" x14ac:dyDescent="0.2">
      <c r="A65" s="96" t="s">
        <v>95</v>
      </c>
      <c r="B65" s="94" t="s">
        <v>720</v>
      </c>
      <c r="C65" s="95" t="s">
        <v>719</v>
      </c>
      <c r="D65" s="87" t="s">
        <v>662</v>
      </c>
      <c r="E65" s="93">
        <v>10</v>
      </c>
      <c r="F65" s="93">
        <f t="shared" si="14"/>
        <v>130.22</v>
      </c>
      <c r="G65" s="130">
        <f t="shared" si="15"/>
        <v>1302.2</v>
      </c>
      <c r="H65" s="143"/>
      <c r="I65" s="158">
        <v>107.89</v>
      </c>
      <c r="J65" s="144">
        <f t="shared" si="16"/>
        <v>130.22</v>
      </c>
      <c r="K65" s="143"/>
    </row>
    <row r="66" spans="1:11" ht="38.25" x14ac:dyDescent="0.2">
      <c r="A66" s="96" t="s">
        <v>97</v>
      </c>
      <c r="B66" s="94" t="s">
        <v>758</v>
      </c>
      <c r="C66" s="95" t="s">
        <v>721</v>
      </c>
      <c r="D66" s="87" t="s">
        <v>662</v>
      </c>
      <c r="E66" s="93">
        <v>13.8</v>
      </c>
      <c r="F66" s="93">
        <f t="shared" si="14"/>
        <v>142.52000000000001</v>
      </c>
      <c r="G66" s="130">
        <f t="shared" si="15"/>
        <v>1966.77</v>
      </c>
      <c r="H66" s="143"/>
      <c r="I66" s="158">
        <v>118.08</v>
      </c>
      <c r="J66" s="144">
        <f t="shared" si="16"/>
        <v>142.52000000000001</v>
      </c>
      <c r="K66" s="143"/>
    </row>
    <row r="67" spans="1:11" x14ac:dyDescent="0.2">
      <c r="A67" s="227"/>
      <c r="B67" s="228"/>
      <c r="C67" s="228"/>
      <c r="D67" s="228"/>
      <c r="E67" s="228"/>
      <c r="F67" s="89"/>
      <c r="G67" s="119">
        <f>SUM(G61:G66)</f>
        <v>64691.12999999999</v>
      </c>
      <c r="H67" s="145"/>
      <c r="I67" s="159"/>
      <c r="J67" s="146"/>
      <c r="K67" s="147"/>
    </row>
    <row r="68" spans="1:11" x14ac:dyDescent="0.2">
      <c r="A68" s="114"/>
      <c r="B68" s="115"/>
      <c r="C68" s="115"/>
      <c r="D68" s="115"/>
      <c r="E68" s="115"/>
      <c r="F68" s="115"/>
      <c r="G68" s="122"/>
      <c r="H68" s="143"/>
      <c r="I68" s="158"/>
      <c r="J68" s="144"/>
      <c r="K68" s="143"/>
    </row>
    <row r="69" spans="1:11" x14ac:dyDescent="0.2">
      <c r="A69" s="110" t="s">
        <v>612</v>
      </c>
      <c r="B69" s="111"/>
      <c r="C69" s="111" t="s">
        <v>726</v>
      </c>
      <c r="D69" s="111"/>
      <c r="E69" s="112"/>
      <c r="F69" s="112"/>
      <c r="G69" s="113"/>
      <c r="H69" s="143"/>
      <c r="I69" s="158"/>
      <c r="J69" s="144"/>
      <c r="K69" s="143"/>
    </row>
    <row r="70" spans="1:11" ht="25.5" x14ac:dyDescent="0.2">
      <c r="A70" s="96" t="s">
        <v>120</v>
      </c>
      <c r="B70" s="94">
        <v>88484</v>
      </c>
      <c r="C70" s="95" t="s">
        <v>728</v>
      </c>
      <c r="D70" s="87" t="s">
        <v>661</v>
      </c>
      <c r="E70" s="93">
        <v>241.47</v>
      </c>
      <c r="F70" s="93">
        <f t="shared" ref="F70:F75" si="17">J70</f>
        <v>3.25</v>
      </c>
      <c r="G70" s="130">
        <f t="shared" ref="G70:G75" si="18">TRUNC(E70*F70,2)</f>
        <v>784.77</v>
      </c>
      <c r="H70" s="143"/>
      <c r="I70" s="158">
        <v>2.7</v>
      </c>
      <c r="J70" s="144">
        <f t="shared" ref="J70:J75" si="19">TRUNC(I70*(1+$I$6),2)</f>
        <v>3.25</v>
      </c>
      <c r="K70" s="143"/>
    </row>
    <row r="71" spans="1:11" ht="25.5" x14ac:dyDescent="0.2">
      <c r="A71" s="96" t="s">
        <v>122</v>
      </c>
      <c r="B71" s="94">
        <v>88485</v>
      </c>
      <c r="C71" s="95" t="s">
        <v>729</v>
      </c>
      <c r="D71" s="87" t="s">
        <v>661</v>
      </c>
      <c r="E71" s="93">
        <v>907.33999999999992</v>
      </c>
      <c r="F71" s="93">
        <f t="shared" si="17"/>
        <v>2.84</v>
      </c>
      <c r="G71" s="130">
        <f t="shared" si="18"/>
        <v>2576.84</v>
      </c>
      <c r="H71" s="143"/>
      <c r="I71" s="158">
        <v>2.36</v>
      </c>
      <c r="J71" s="144">
        <f t="shared" si="19"/>
        <v>2.84</v>
      </c>
      <c r="K71" s="143"/>
    </row>
    <row r="72" spans="1:11" ht="25.5" x14ac:dyDescent="0.2">
      <c r="A72" s="96" t="s">
        <v>124</v>
      </c>
      <c r="B72" s="94">
        <v>88496</v>
      </c>
      <c r="C72" s="95" t="s">
        <v>731</v>
      </c>
      <c r="D72" s="87" t="s">
        <v>661</v>
      </c>
      <c r="E72" s="93">
        <v>241.47</v>
      </c>
      <c r="F72" s="93">
        <f t="shared" si="17"/>
        <v>29.47</v>
      </c>
      <c r="G72" s="130">
        <f t="shared" si="18"/>
        <v>7116.12</v>
      </c>
      <c r="H72" s="143"/>
      <c r="I72" s="158">
        <v>24.42</v>
      </c>
      <c r="J72" s="144">
        <f t="shared" si="19"/>
        <v>29.47</v>
      </c>
      <c r="K72" s="143"/>
    </row>
    <row r="73" spans="1:11" ht="25.5" x14ac:dyDescent="0.2">
      <c r="A73" s="96" t="s">
        <v>126</v>
      </c>
      <c r="B73" s="94">
        <v>88497</v>
      </c>
      <c r="C73" s="95" t="s">
        <v>732</v>
      </c>
      <c r="D73" s="87" t="s">
        <v>661</v>
      </c>
      <c r="E73" s="93">
        <v>637.14</v>
      </c>
      <c r="F73" s="93">
        <f t="shared" si="17"/>
        <v>17.71</v>
      </c>
      <c r="G73" s="130">
        <f t="shared" si="18"/>
        <v>11283.74</v>
      </c>
      <c r="H73" s="143"/>
      <c r="I73" s="158">
        <v>14.68</v>
      </c>
      <c r="J73" s="144">
        <f t="shared" si="19"/>
        <v>17.71</v>
      </c>
      <c r="K73" s="143"/>
    </row>
    <row r="74" spans="1:11" ht="25.5" x14ac:dyDescent="0.2">
      <c r="A74" s="96" t="s">
        <v>128</v>
      </c>
      <c r="B74" s="94">
        <v>88488</v>
      </c>
      <c r="C74" s="95" t="s">
        <v>727</v>
      </c>
      <c r="D74" s="87" t="s">
        <v>661</v>
      </c>
      <c r="E74" s="93">
        <v>241.47</v>
      </c>
      <c r="F74" s="93">
        <f t="shared" si="17"/>
        <v>16.829999999999998</v>
      </c>
      <c r="G74" s="130">
        <f t="shared" si="18"/>
        <v>4063.94</v>
      </c>
      <c r="H74" s="143"/>
      <c r="I74" s="158">
        <v>13.95</v>
      </c>
      <c r="J74" s="144">
        <f t="shared" si="19"/>
        <v>16.829999999999998</v>
      </c>
      <c r="K74" s="143"/>
    </row>
    <row r="75" spans="1:11" ht="25.5" x14ac:dyDescent="0.2">
      <c r="A75" s="96" t="s">
        <v>130</v>
      </c>
      <c r="B75" s="94">
        <v>88489</v>
      </c>
      <c r="C75" s="95" t="s">
        <v>730</v>
      </c>
      <c r="D75" s="87" t="s">
        <v>661</v>
      </c>
      <c r="E75" s="93">
        <v>907.33999999999992</v>
      </c>
      <c r="F75" s="93">
        <f t="shared" si="17"/>
        <v>15</v>
      </c>
      <c r="G75" s="130">
        <f t="shared" si="18"/>
        <v>13610.1</v>
      </c>
      <c r="H75" s="143"/>
      <c r="I75" s="158">
        <v>12.43</v>
      </c>
      <c r="J75" s="144">
        <f t="shared" si="19"/>
        <v>15</v>
      </c>
      <c r="K75" s="143"/>
    </row>
    <row r="76" spans="1:11" x14ac:dyDescent="0.2">
      <c r="A76" s="227"/>
      <c r="B76" s="228"/>
      <c r="C76" s="228"/>
      <c r="D76" s="228"/>
      <c r="E76" s="228"/>
      <c r="F76" s="89"/>
      <c r="G76" s="119">
        <f>SUM(G70:G75)</f>
        <v>39435.51</v>
      </c>
      <c r="H76" s="145"/>
      <c r="I76" s="159"/>
      <c r="J76" s="146"/>
      <c r="K76" s="147"/>
    </row>
    <row r="77" spans="1:11" x14ac:dyDescent="0.2">
      <c r="A77" s="114"/>
      <c r="B77" s="115"/>
      <c r="C77" s="115"/>
      <c r="D77" s="115"/>
      <c r="E77" s="115"/>
      <c r="F77" s="115"/>
      <c r="G77" s="122"/>
      <c r="H77" s="143"/>
      <c r="I77" s="158"/>
      <c r="J77" s="144"/>
      <c r="K77" s="143"/>
    </row>
    <row r="78" spans="1:11" x14ac:dyDescent="0.2">
      <c r="A78" s="110" t="s">
        <v>613</v>
      </c>
      <c r="B78" s="111"/>
      <c r="C78" s="111" t="s">
        <v>733</v>
      </c>
      <c r="D78" s="111"/>
      <c r="E78" s="112"/>
      <c r="F78" s="112"/>
      <c r="G78" s="113"/>
      <c r="H78" s="143"/>
      <c r="I78" s="158"/>
      <c r="J78" s="144"/>
      <c r="K78" s="143"/>
    </row>
    <row r="79" spans="1:11" ht="25.5" x14ac:dyDescent="0.2">
      <c r="A79" s="96" t="s">
        <v>154</v>
      </c>
      <c r="B79" s="94" t="s">
        <v>737</v>
      </c>
      <c r="C79" s="95" t="s">
        <v>736</v>
      </c>
      <c r="D79" s="87" t="s">
        <v>735</v>
      </c>
      <c r="E79" s="93">
        <v>10</v>
      </c>
      <c r="F79" s="93">
        <f t="shared" ref="F79:F83" si="20">J79</f>
        <v>359.49</v>
      </c>
      <c r="G79" s="130">
        <f t="shared" ref="G79:G83" si="21">TRUNC(E79*F79,2)</f>
        <v>3594.9</v>
      </c>
      <c r="H79" s="143"/>
      <c r="I79" s="158">
        <v>297.83999999999997</v>
      </c>
      <c r="J79" s="144">
        <f>TRUNC(I79*(1+$I$6),2)</f>
        <v>359.49</v>
      </c>
      <c r="K79" s="143"/>
    </row>
    <row r="80" spans="1:11" ht="38.25" x14ac:dyDescent="0.2">
      <c r="A80" s="96" t="s">
        <v>156</v>
      </c>
      <c r="B80" s="94">
        <v>90822</v>
      </c>
      <c r="C80" s="95" t="s">
        <v>734</v>
      </c>
      <c r="D80" s="87" t="s">
        <v>735</v>
      </c>
      <c r="E80" s="93">
        <v>10</v>
      </c>
      <c r="F80" s="93">
        <f t="shared" si="20"/>
        <v>373.09</v>
      </c>
      <c r="G80" s="130">
        <f t="shared" si="21"/>
        <v>3730.9</v>
      </c>
      <c r="H80" s="143"/>
      <c r="I80" s="158">
        <v>309.11</v>
      </c>
      <c r="J80" s="144">
        <f>TRUNC(I80*(1+$I$6),2)</f>
        <v>373.09</v>
      </c>
      <c r="K80" s="143"/>
    </row>
    <row r="81" spans="1:11" ht="38.25" x14ac:dyDescent="0.2">
      <c r="A81" s="96" t="s">
        <v>158</v>
      </c>
      <c r="B81" s="94">
        <v>100702</v>
      </c>
      <c r="C81" s="95" t="s">
        <v>738</v>
      </c>
      <c r="D81" s="87" t="s">
        <v>661</v>
      </c>
      <c r="E81" s="93">
        <v>4.2</v>
      </c>
      <c r="F81" s="93">
        <f t="shared" si="20"/>
        <v>616.67999999999995</v>
      </c>
      <c r="G81" s="130">
        <f t="shared" si="21"/>
        <v>2590.0500000000002</v>
      </c>
      <c r="H81" s="143"/>
      <c r="I81" s="158">
        <v>510.92</v>
      </c>
      <c r="J81" s="144">
        <f>TRUNC(I81*(1+$I$6),2)</f>
        <v>616.67999999999995</v>
      </c>
      <c r="K81" s="143"/>
    </row>
    <row r="82" spans="1:11" ht="38.25" x14ac:dyDescent="0.2">
      <c r="A82" s="96" t="s">
        <v>160</v>
      </c>
      <c r="B82" s="94">
        <v>94569</v>
      </c>
      <c r="C82" s="95" t="s">
        <v>739</v>
      </c>
      <c r="D82" s="108" t="s">
        <v>661</v>
      </c>
      <c r="E82" s="93">
        <v>0.32</v>
      </c>
      <c r="F82" s="93">
        <f t="shared" si="20"/>
        <v>929.17</v>
      </c>
      <c r="G82" s="130">
        <f t="shared" si="21"/>
        <v>297.33</v>
      </c>
      <c r="H82" s="143"/>
      <c r="I82" s="158">
        <v>769.82</v>
      </c>
      <c r="J82" s="144">
        <f>TRUNC(I82*(1+$I$6),2)</f>
        <v>929.17</v>
      </c>
      <c r="K82" s="143"/>
    </row>
    <row r="83" spans="1:11" ht="51" x14ac:dyDescent="0.2">
      <c r="A83" s="96" t="s">
        <v>162</v>
      </c>
      <c r="B83" s="94">
        <v>94573</v>
      </c>
      <c r="C83" s="95" t="s">
        <v>740</v>
      </c>
      <c r="D83" s="108" t="s">
        <v>661</v>
      </c>
      <c r="E83" s="93">
        <v>13</v>
      </c>
      <c r="F83" s="93">
        <f t="shared" si="20"/>
        <v>561.99</v>
      </c>
      <c r="G83" s="130">
        <f t="shared" si="21"/>
        <v>7305.87</v>
      </c>
      <c r="H83" s="143"/>
      <c r="I83" s="158">
        <v>465.61</v>
      </c>
      <c r="J83" s="144">
        <f>TRUNC(I83*(1+$I$6),2)</f>
        <v>561.99</v>
      </c>
      <c r="K83" s="143"/>
    </row>
    <row r="84" spans="1:11" x14ac:dyDescent="0.2">
      <c r="A84" s="227"/>
      <c r="B84" s="228"/>
      <c r="C84" s="228"/>
      <c r="D84" s="228"/>
      <c r="E84" s="228"/>
      <c r="F84" s="89"/>
      <c r="G84" s="119">
        <f>SUM(G79:G83)</f>
        <v>17519.05</v>
      </c>
      <c r="H84" s="145"/>
      <c r="I84" s="159"/>
      <c r="J84" s="146"/>
      <c r="K84" s="147"/>
    </row>
    <row r="85" spans="1:11" x14ac:dyDescent="0.2">
      <c r="A85" s="114"/>
      <c r="B85" s="115"/>
      <c r="C85" s="115"/>
      <c r="D85" s="115"/>
      <c r="E85" s="115"/>
      <c r="F85" s="115"/>
      <c r="G85" s="122"/>
      <c r="H85" s="143"/>
      <c r="I85" s="158"/>
      <c r="J85" s="144"/>
      <c r="K85" s="143"/>
    </row>
    <row r="86" spans="1:11" x14ac:dyDescent="0.2">
      <c r="A86" s="110" t="s">
        <v>614</v>
      </c>
      <c r="B86" s="111"/>
      <c r="C86" s="111" t="s">
        <v>286</v>
      </c>
      <c r="D86" s="111"/>
      <c r="E86" s="112"/>
      <c r="F86" s="112"/>
      <c r="G86" s="113"/>
      <c r="H86" s="143"/>
      <c r="I86" s="158"/>
      <c r="J86" s="144"/>
      <c r="K86" s="143"/>
    </row>
    <row r="87" spans="1:11" ht="51" x14ac:dyDescent="0.2">
      <c r="A87" s="96" t="s">
        <v>165</v>
      </c>
      <c r="B87" s="94" t="s">
        <v>766</v>
      </c>
      <c r="C87" s="95" t="s">
        <v>767</v>
      </c>
      <c r="D87" s="87" t="s">
        <v>662</v>
      </c>
      <c r="E87" s="93">
        <v>58.69</v>
      </c>
      <c r="F87" s="93">
        <f t="shared" ref="F87:F90" si="22">J87</f>
        <v>45.19</v>
      </c>
      <c r="G87" s="130">
        <f t="shared" ref="G87:G90" si="23">TRUNC(E87*F87,2)</f>
        <v>2652.2</v>
      </c>
      <c r="H87" s="143"/>
      <c r="I87" s="158">
        <v>37.44</v>
      </c>
      <c r="J87" s="144">
        <f t="shared" ref="J87:J106" si="24">TRUNC(I87*(1+$I$6),2)</f>
        <v>45.19</v>
      </c>
      <c r="K87" s="143"/>
    </row>
    <row r="88" spans="1:11" ht="38.25" x14ac:dyDescent="0.2">
      <c r="A88" s="96" t="s">
        <v>166</v>
      </c>
      <c r="B88" s="94" t="s">
        <v>768</v>
      </c>
      <c r="C88" s="95" t="s">
        <v>769</v>
      </c>
      <c r="D88" s="87" t="s">
        <v>662</v>
      </c>
      <c r="E88" s="93">
        <v>5.18</v>
      </c>
      <c r="F88" s="93">
        <f t="shared" si="22"/>
        <v>57.58</v>
      </c>
      <c r="G88" s="130">
        <f t="shared" si="23"/>
        <v>298.26</v>
      </c>
      <c r="H88" s="143"/>
      <c r="I88" s="158">
        <v>47.71</v>
      </c>
      <c r="J88" s="144">
        <f t="shared" si="24"/>
        <v>57.58</v>
      </c>
      <c r="K88" s="143"/>
    </row>
    <row r="89" spans="1:11" ht="25.5" x14ac:dyDescent="0.2">
      <c r="A89" s="96" t="s">
        <v>167</v>
      </c>
      <c r="B89" s="94" t="s">
        <v>770</v>
      </c>
      <c r="C89" s="95" t="s">
        <v>771</v>
      </c>
      <c r="D89" s="87" t="s">
        <v>662</v>
      </c>
      <c r="E89" s="93">
        <v>58.69</v>
      </c>
      <c r="F89" s="93">
        <f t="shared" si="22"/>
        <v>11.75</v>
      </c>
      <c r="G89" s="130">
        <f t="shared" si="23"/>
        <v>689.6</v>
      </c>
      <c r="H89" s="143"/>
      <c r="I89" s="158">
        <v>9.74</v>
      </c>
      <c r="J89" s="144">
        <f t="shared" si="24"/>
        <v>11.75</v>
      </c>
      <c r="K89" s="143"/>
    </row>
    <row r="90" spans="1:11" ht="25.5" x14ac:dyDescent="0.2">
      <c r="A90" s="96" t="s">
        <v>168</v>
      </c>
      <c r="B90" s="94" t="s">
        <v>775</v>
      </c>
      <c r="C90" s="95" t="s">
        <v>772</v>
      </c>
      <c r="D90" s="108" t="s">
        <v>662</v>
      </c>
      <c r="E90" s="93">
        <v>5.18</v>
      </c>
      <c r="F90" s="93">
        <f t="shared" si="22"/>
        <v>12.66</v>
      </c>
      <c r="G90" s="130">
        <f t="shared" si="23"/>
        <v>65.569999999999993</v>
      </c>
      <c r="H90" s="143"/>
      <c r="I90" s="158">
        <v>10.49</v>
      </c>
      <c r="J90" s="144">
        <f t="shared" si="24"/>
        <v>12.66</v>
      </c>
      <c r="K90" s="143"/>
    </row>
    <row r="91" spans="1:11" ht="25.5" x14ac:dyDescent="0.2">
      <c r="A91" s="96" t="s">
        <v>169</v>
      </c>
      <c r="B91" s="94" t="s">
        <v>773</v>
      </c>
      <c r="C91" s="95" t="s">
        <v>774</v>
      </c>
      <c r="D91" s="87" t="s">
        <v>779</v>
      </c>
      <c r="E91" s="93">
        <v>2</v>
      </c>
      <c r="F91" s="93">
        <f t="shared" ref="F91:F93" si="25">J91</f>
        <v>327.18</v>
      </c>
      <c r="G91" s="130">
        <f t="shared" ref="G91:G93" si="26">TRUNC(E91*F91,2)</f>
        <v>654.36</v>
      </c>
      <c r="H91" s="143"/>
      <c r="I91" s="158">
        <v>271.07</v>
      </c>
      <c r="J91" s="144">
        <f t="shared" si="24"/>
        <v>327.18</v>
      </c>
      <c r="K91" s="143"/>
    </row>
    <row r="92" spans="1:11" ht="38.25" x14ac:dyDescent="0.2">
      <c r="A92" s="96" t="s">
        <v>776</v>
      </c>
      <c r="B92" s="94" t="s">
        <v>777</v>
      </c>
      <c r="C92" s="95" t="s">
        <v>778</v>
      </c>
      <c r="D92" s="87" t="s">
        <v>779</v>
      </c>
      <c r="E92" s="93">
        <v>1</v>
      </c>
      <c r="F92" s="93">
        <f t="shared" si="25"/>
        <v>218.91</v>
      </c>
      <c r="G92" s="130">
        <f t="shared" si="26"/>
        <v>218.91</v>
      </c>
      <c r="H92" s="143"/>
      <c r="I92" s="158">
        <v>181.37</v>
      </c>
      <c r="J92" s="144">
        <f t="shared" si="24"/>
        <v>218.91</v>
      </c>
      <c r="K92" s="143"/>
    </row>
    <row r="93" spans="1:11" x14ac:dyDescent="0.2">
      <c r="A93" s="96" t="s">
        <v>780</v>
      </c>
      <c r="B93" s="94" t="s">
        <v>781</v>
      </c>
      <c r="C93" s="95" t="s">
        <v>782</v>
      </c>
      <c r="D93" s="108" t="s">
        <v>779</v>
      </c>
      <c r="E93" s="93">
        <v>1</v>
      </c>
      <c r="F93" s="93">
        <f t="shared" si="25"/>
        <v>135.22</v>
      </c>
      <c r="G93" s="130">
        <f t="shared" si="26"/>
        <v>135.22</v>
      </c>
      <c r="H93" s="143"/>
      <c r="I93" s="158">
        <v>112.03</v>
      </c>
      <c r="J93" s="144">
        <f t="shared" si="24"/>
        <v>135.22</v>
      </c>
      <c r="K93" s="143"/>
    </row>
    <row r="94" spans="1:11" ht="25.5" x14ac:dyDescent="0.2">
      <c r="A94" s="96" t="s">
        <v>783</v>
      </c>
      <c r="B94" s="94" t="s">
        <v>784</v>
      </c>
      <c r="C94" s="95" t="s">
        <v>785</v>
      </c>
      <c r="D94" s="87" t="s">
        <v>779</v>
      </c>
      <c r="E94" s="93">
        <v>1</v>
      </c>
      <c r="F94" s="93">
        <f t="shared" ref="F94:F96" si="27">J94</f>
        <v>148.63999999999999</v>
      </c>
      <c r="G94" s="130">
        <f t="shared" ref="G94:G96" si="28">TRUNC(E94*F94,2)</f>
        <v>148.63999999999999</v>
      </c>
      <c r="H94" s="143"/>
      <c r="I94" s="158">
        <v>123.15</v>
      </c>
      <c r="J94" s="144">
        <f t="shared" si="24"/>
        <v>148.63999999999999</v>
      </c>
      <c r="K94" s="143"/>
    </row>
    <row r="95" spans="1:11" ht="25.5" x14ac:dyDescent="0.2">
      <c r="A95" s="96" t="s">
        <v>786</v>
      </c>
      <c r="B95" s="94" t="s">
        <v>787</v>
      </c>
      <c r="C95" s="95" t="s">
        <v>788</v>
      </c>
      <c r="D95" s="87" t="s">
        <v>779</v>
      </c>
      <c r="E95" s="93">
        <v>2</v>
      </c>
      <c r="F95" s="93">
        <f t="shared" si="27"/>
        <v>38.44</v>
      </c>
      <c r="G95" s="130">
        <f t="shared" si="28"/>
        <v>76.88</v>
      </c>
      <c r="H95" s="143"/>
      <c r="I95" s="158">
        <v>31.85</v>
      </c>
      <c r="J95" s="144">
        <f t="shared" si="24"/>
        <v>38.44</v>
      </c>
      <c r="K95" s="143"/>
    </row>
    <row r="96" spans="1:11" ht="38.25" x14ac:dyDescent="0.2">
      <c r="A96" s="96" t="s">
        <v>789</v>
      </c>
      <c r="B96" s="94" t="s">
        <v>790</v>
      </c>
      <c r="C96" s="95" t="s">
        <v>791</v>
      </c>
      <c r="D96" s="108" t="s">
        <v>779</v>
      </c>
      <c r="E96" s="93">
        <v>1</v>
      </c>
      <c r="F96" s="93">
        <f t="shared" si="27"/>
        <v>52.44</v>
      </c>
      <c r="G96" s="130">
        <f t="shared" si="28"/>
        <v>52.44</v>
      </c>
      <c r="H96" s="143"/>
      <c r="I96" s="158">
        <v>43.45</v>
      </c>
      <c r="J96" s="144">
        <f t="shared" si="24"/>
        <v>52.44</v>
      </c>
      <c r="K96" s="143"/>
    </row>
    <row r="97" spans="1:11" ht="25.5" x14ac:dyDescent="0.2">
      <c r="A97" s="96" t="s">
        <v>792</v>
      </c>
      <c r="B97" s="94" t="s">
        <v>793</v>
      </c>
      <c r="C97" s="95" t="s">
        <v>794</v>
      </c>
      <c r="D97" s="87" t="s">
        <v>779</v>
      </c>
      <c r="E97" s="93">
        <v>1</v>
      </c>
      <c r="F97" s="93">
        <f t="shared" ref="F97:F99" si="29">J97</f>
        <v>78.16</v>
      </c>
      <c r="G97" s="130">
        <f t="shared" ref="G97:G99" si="30">TRUNC(E97*F97,2)</f>
        <v>78.16</v>
      </c>
      <c r="H97" s="143"/>
      <c r="I97" s="158">
        <v>64.760000000000005</v>
      </c>
      <c r="J97" s="144">
        <f t="shared" si="24"/>
        <v>78.16</v>
      </c>
      <c r="K97" s="143"/>
    </row>
    <row r="98" spans="1:11" ht="25.5" x14ac:dyDescent="0.2">
      <c r="A98" s="96" t="s">
        <v>795</v>
      </c>
      <c r="B98" s="94" t="s">
        <v>796</v>
      </c>
      <c r="C98" s="95" t="s">
        <v>797</v>
      </c>
      <c r="D98" s="87" t="s">
        <v>779</v>
      </c>
      <c r="E98" s="93">
        <v>2</v>
      </c>
      <c r="F98" s="93">
        <f t="shared" si="29"/>
        <v>66.790000000000006</v>
      </c>
      <c r="G98" s="130">
        <f t="shared" si="30"/>
        <v>133.58000000000001</v>
      </c>
      <c r="H98" s="143"/>
      <c r="I98" s="158">
        <v>55.34</v>
      </c>
      <c r="J98" s="144">
        <f t="shared" si="24"/>
        <v>66.790000000000006</v>
      </c>
      <c r="K98" s="143"/>
    </row>
    <row r="99" spans="1:11" ht="25.5" x14ac:dyDescent="0.2">
      <c r="A99" s="96" t="s">
        <v>799</v>
      </c>
      <c r="B99" s="94" t="s">
        <v>798</v>
      </c>
      <c r="C99" s="95" t="s">
        <v>800</v>
      </c>
      <c r="D99" s="108" t="s">
        <v>779</v>
      </c>
      <c r="E99" s="93">
        <v>2</v>
      </c>
      <c r="F99" s="93">
        <f t="shared" si="29"/>
        <v>301.43</v>
      </c>
      <c r="G99" s="130">
        <f t="shared" si="30"/>
        <v>602.86</v>
      </c>
      <c r="H99" s="143"/>
      <c r="I99" s="158">
        <v>249.74</v>
      </c>
      <c r="J99" s="144">
        <f t="shared" si="24"/>
        <v>301.43</v>
      </c>
      <c r="K99" s="143"/>
    </row>
    <row r="100" spans="1:11" ht="25.5" x14ac:dyDescent="0.2">
      <c r="A100" s="96" t="s">
        <v>801</v>
      </c>
      <c r="B100" s="94" t="s">
        <v>802</v>
      </c>
      <c r="C100" s="95" t="s">
        <v>803</v>
      </c>
      <c r="D100" s="87" t="s">
        <v>779</v>
      </c>
      <c r="E100" s="93">
        <v>2</v>
      </c>
      <c r="F100" s="93">
        <f t="shared" ref="F100:F105" si="31">J100</f>
        <v>87.27</v>
      </c>
      <c r="G100" s="130">
        <f t="shared" ref="G100:G105" si="32">TRUNC(E100*F100,2)</f>
        <v>174.54</v>
      </c>
      <c r="H100" s="143"/>
      <c r="I100" s="158">
        <v>72.31</v>
      </c>
      <c r="J100" s="144">
        <f t="shared" si="24"/>
        <v>87.27</v>
      </c>
      <c r="K100" s="143"/>
    </row>
    <row r="101" spans="1:11" ht="38.25" x14ac:dyDescent="0.2">
      <c r="A101" s="96" t="s">
        <v>816</v>
      </c>
      <c r="B101" s="94" t="s">
        <v>804</v>
      </c>
      <c r="C101" s="95" t="s">
        <v>805</v>
      </c>
      <c r="D101" s="87" t="s">
        <v>779</v>
      </c>
      <c r="E101" s="93">
        <v>1</v>
      </c>
      <c r="F101" s="93">
        <f t="shared" si="31"/>
        <v>46.86</v>
      </c>
      <c r="G101" s="130">
        <f t="shared" si="32"/>
        <v>46.86</v>
      </c>
      <c r="H101" s="143"/>
      <c r="I101" s="158">
        <v>38.83</v>
      </c>
      <c r="J101" s="144">
        <f t="shared" si="24"/>
        <v>46.86</v>
      </c>
      <c r="K101" s="143"/>
    </row>
    <row r="102" spans="1:11" ht="25.5" x14ac:dyDescent="0.2">
      <c r="A102" s="96" t="s">
        <v>817</v>
      </c>
      <c r="B102" s="94" t="s">
        <v>806</v>
      </c>
      <c r="C102" s="95" t="s">
        <v>807</v>
      </c>
      <c r="D102" s="87" t="s">
        <v>779</v>
      </c>
      <c r="E102" s="93">
        <v>2</v>
      </c>
      <c r="F102" s="93">
        <f t="shared" si="31"/>
        <v>277.81</v>
      </c>
      <c r="G102" s="130">
        <f t="shared" si="32"/>
        <v>555.62</v>
      </c>
      <c r="H102" s="143"/>
      <c r="I102" s="158">
        <v>230.17</v>
      </c>
      <c r="J102" s="144">
        <f t="shared" si="24"/>
        <v>277.81</v>
      </c>
      <c r="K102" s="143"/>
    </row>
    <row r="103" spans="1:11" ht="25.5" x14ac:dyDescent="0.2">
      <c r="A103" s="96" t="s">
        <v>818</v>
      </c>
      <c r="B103" s="94" t="s">
        <v>808</v>
      </c>
      <c r="C103" s="95" t="s">
        <v>809</v>
      </c>
      <c r="D103" s="87" t="s">
        <v>779</v>
      </c>
      <c r="E103" s="93">
        <v>2</v>
      </c>
      <c r="F103" s="93">
        <f t="shared" si="31"/>
        <v>5.04</v>
      </c>
      <c r="G103" s="130">
        <f t="shared" si="32"/>
        <v>10.08</v>
      </c>
      <c r="H103" s="143"/>
      <c r="I103" s="158">
        <v>4.18</v>
      </c>
      <c r="J103" s="144">
        <f t="shared" si="24"/>
        <v>5.04</v>
      </c>
      <c r="K103" s="143"/>
    </row>
    <row r="104" spans="1:11" ht="25.5" x14ac:dyDescent="0.2">
      <c r="A104" s="96" t="s">
        <v>819</v>
      </c>
      <c r="B104" s="94" t="s">
        <v>810</v>
      </c>
      <c r="C104" s="95" t="s">
        <v>811</v>
      </c>
      <c r="D104" s="87" t="s">
        <v>779</v>
      </c>
      <c r="E104" s="93">
        <v>2</v>
      </c>
      <c r="F104" s="93">
        <f t="shared" si="31"/>
        <v>9.4700000000000006</v>
      </c>
      <c r="G104" s="130">
        <f t="shared" si="32"/>
        <v>18.940000000000001</v>
      </c>
      <c r="H104" s="143"/>
      <c r="I104" s="158">
        <v>7.85</v>
      </c>
      <c r="J104" s="144">
        <f t="shared" si="24"/>
        <v>9.4700000000000006</v>
      </c>
      <c r="K104" s="143"/>
    </row>
    <row r="105" spans="1:11" ht="25.5" x14ac:dyDescent="0.2">
      <c r="A105" s="96" t="s">
        <v>820</v>
      </c>
      <c r="B105" s="94" t="s">
        <v>812</v>
      </c>
      <c r="C105" s="95" t="s">
        <v>813</v>
      </c>
      <c r="D105" s="108" t="s">
        <v>779</v>
      </c>
      <c r="E105" s="93">
        <v>2</v>
      </c>
      <c r="F105" s="93">
        <f t="shared" si="31"/>
        <v>25.43</v>
      </c>
      <c r="G105" s="130">
        <f t="shared" si="32"/>
        <v>50.86</v>
      </c>
      <c r="H105" s="143"/>
      <c r="I105" s="158">
        <v>21.07</v>
      </c>
      <c r="J105" s="144">
        <f t="shared" si="24"/>
        <v>25.43</v>
      </c>
      <c r="K105" s="143"/>
    </row>
    <row r="106" spans="1:11" ht="51" x14ac:dyDescent="0.2">
      <c r="A106" s="96" t="s">
        <v>821</v>
      </c>
      <c r="B106" s="94" t="s">
        <v>814</v>
      </c>
      <c r="C106" s="95" t="s">
        <v>815</v>
      </c>
      <c r="D106" s="87" t="s">
        <v>779</v>
      </c>
      <c r="E106" s="93">
        <v>1</v>
      </c>
      <c r="F106" s="93">
        <f t="shared" ref="F106" si="33">J106</f>
        <v>26.87</v>
      </c>
      <c r="G106" s="130">
        <f t="shared" ref="G106" si="34">TRUNC(E106*F106,2)</f>
        <v>26.87</v>
      </c>
      <c r="H106" s="143"/>
      <c r="I106" s="158">
        <v>22.27</v>
      </c>
      <c r="J106" s="144">
        <f t="shared" si="24"/>
        <v>26.87</v>
      </c>
      <c r="K106" s="143"/>
    </row>
    <row r="107" spans="1:11" x14ac:dyDescent="0.2">
      <c r="A107" s="227"/>
      <c r="B107" s="228"/>
      <c r="C107" s="228"/>
      <c r="D107" s="228"/>
      <c r="E107" s="228"/>
      <c r="F107" s="89"/>
      <c r="G107" s="119">
        <f>SUM(G87:G106)</f>
        <v>6690.449999999998</v>
      </c>
      <c r="H107" s="145"/>
      <c r="I107" s="159"/>
      <c r="J107" s="146"/>
      <c r="K107" s="147"/>
    </row>
    <row r="108" spans="1:11" x14ac:dyDescent="0.2">
      <c r="A108" s="114"/>
      <c r="B108" s="115"/>
      <c r="C108" s="115"/>
      <c r="D108" s="115"/>
      <c r="E108" s="115"/>
      <c r="F108" s="115"/>
      <c r="G108" s="122"/>
      <c r="H108" s="143"/>
      <c r="I108" s="158"/>
      <c r="J108" s="144"/>
      <c r="K108" s="143"/>
    </row>
    <row r="109" spans="1:11" x14ac:dyDescent="0.2">
      <c r="A109" s="110" t="s">
        <v>615</v>
      </c>
      <c r="B109" s="111"/>
      <c r="C109" s="111" t="s">
        <v>822</v>
      </c>
      <c r="D109" s="111"/>
      <c r="E109" s="112"/>
      <c r="F109" s="112"/>
      <c r="G109" s="113"/>
      <c r="H109" s="143"/>
      <c r="I109" s="158"/>
      <c r="J109" s="144"/>
      <c r="K109" s="143"/>
    </row>
    <row r="110" spans="1:11" ht="38.25" x14ac:dyDescent="0.2">
      <c r="A110" s="96" t="s">
        <v>172</v>
      </c>
      <c r="B110" s="149">
        <v>97902</v>
      </c>
      <c r="C110" s="95" t="s">
        <v>825</v>
      </c>
      <c r="D110" s="87" t="s">
        <v>779</v>
      </c>
      <c r="E110" s="93">
        <v>4</v>
      </c>
      <c r="F110" s="93">
        <f t="shared" ref="F110:F117" si="35">J110</f>
        <v>217.87</v>
      </c>
      <c r="G110" s="130">
        <f t="shared" ref="G110:G117" si="36">TRUNC(E110*F110,2)</f>
        <v>871.48</v>
      </c>
      <c r="H110" s="143"/>
      <c r="I110" s="158">
        <v>180.51</v>
      </c>
      <c r="J110" s="144">
        <f t="shared" ref="J110:J117" si="37">TRUNC(I110*(1+$I$6),2)</f>
        <v>217.87</v>
      </c>
      <c r="K110" s="143"/>
    </row>
    <row r="111" spans="1:11" ht="38.25" x14ac:dyDescent="0.2">
      <c r="A111" s="96" t="s">
        <v>174</v>
      </c>
      <c r="B111" s="94" t="s">
        <v>826</v>
      </c>
      <c r="C111" s="95" t="s">
        <v>827</v>
      </c>
      <c r="D111" s="87" t="s">
        <v>779</v>
      </c>
      <c r="E111" s="93">
        <v>2</v>
      </c>
      <c r="F111" s="93">
        <f t="shared" si="35"/>
        <v>110.04</v>
      </c>
      <c r="G111" s="130">
        <f t="shared" si="36"/>
        <v>220.08</v>
      </c>
      <c r="H111" s="143"/>
      <c r="I111" s="158">
        <v>91.17</v>
      </c>
      <c r="J111" s="144">
        <f t="shared" si="37"/>
        <v>110.04</v>
      </c>
      <c r="K111" s="143"/>
    </row>
    <row r="112" spans="1:11" ht="38.25" x14ac:dyDescent="0.2">
      <c r="A112" s="96" t="s">
        <v>176</v>
      </c>
      <c r="B112" s="94" t="s">
        <v>828</v>
      </c>
      <c r="C112" s="95" t="s">
        <v>829</v>
      </c>
      <c r="D112" s="108" t="s">
        <v>779</v>
      </c>
      <c r="E112" s="93">
        <v>1</v>
      </c>
      <c r="F112" s="93">
        <f t="shared" si="35"/>
        <v>934.58</v>
      </c>
      <c r="G112" s="130">
        <f t="shared" si="36"/>
        <v>934.58</v>
      </c>
      <c r="H112" s="143"/>
      <c r="I112" s="158">
        <v>774.3</v>
      </c>
      <c r="J112" s="144">
        <f t="shared" si="37"/>
        <v>934.58</v>
      </c>
      <c r="K112" s="143"/>
    </row>
    <row r="113" spans="1:11" ht="51" x14ac:dyDescent="0.2">
      <c r="A113" s="96" t="s">
        <v>178</v>
      </c>
      <c r="B113" s="94" t="s">
        <v>830</v>
      </c>
      <c r="C113" s="95" t="s">
        <v>831</v>
      </c>
      <c r="D113" s="87" t="s">
        <v>779</v>
      </c>
      <c r="E113" s="93">
        <v>2</v>
      </c>
      <c r="F113" s="93">
        <f t="shared" si="35"/>
        <v>1046.0999999999999</v>
      </c>
      <c r="G113" s="130">
        <f t="shared" si="36"/>
        <v>2092.1999999999998</v>
      </c>
      <c r="H113" s="143"/>
      <c r="I113" s="158">
        <v>866.7</v>
      </c>
      <c r="J113" s="144">
        <f t="shared" si="37"/>
        <v>1046.0999999999999</v>
      </c>
      <c r="K113" s="143"/>
    </row>
    <row r="114" spans="1:11" ht="63.75" x14ac:dyDescent="0.2">
      <c r="A114" s="96" t="s">
        <v>180</v>
      </c>
      <c r="B114" s="94" t="s">
        <v>832</v>
      </c>
      <c r="C114" s="95" t="s">
        <v>833</v>
      </c>
      <c r="D114" s="87" t="s">
        <v>779</v>
      </c>
      <c r="E114" s="93">
        <v>1</v>
      </c>
      <c r="F114" s="93">
        <f t="shared" si="35"/>
        <v>636.70000000000005</v>
      </c>
      <c r="G114" s="130">
        <f t="shared" si="36"/>
        <v>636.70000000000005</v>
      </c>
      <c r="H114" s="143"/>
      <c r="I114" s="158">
        <v>527.51</v>
      </c>
      <c r="J114" s="144">
        <f t="shared" si="37"/>
        <v>636.70000000000005</v>
      </c>
      <c r="K114" s="143"/>
    </row>
    <row r="115" spans="1:11" ht="51" x14ac:dyDescent="0.2">
      <c r="A115" s="96" t="s">
        <v>182</v>
      </c>
      <c r="B115" s="94" t="s">
        <v>834</v>
      </c>
      <c r="C115" s="95" t="s">
        <v>835</v>
      </c>
      <c r="D115" s="108" t="s">
        <v>662</v>
      </c>
      <c r="E115" s="93">
        <v>1.9</v>
      </c>
      <c r="F115" s="93">
        <f t="shared" si="35"/>
        <v>62.86</v>
      </c>
      <c r="G115" s="130">
        <f t="shared" si="36"/>
        <v>119.43</v>
      </c>
      <c r="H115" s="143"/>
      <c r="I115" s="158">
        <v>52.08</v>
      </c>
      <c r="J115" s="144">
        <f t="shared" si="37"/>
        <v>62.86</v>
      </c>
      <c r="K115" s="143"/>
    </row>
    <row r="116" spans="1:11" ht="51" x14ac:dyDescent="0.2">
      <c r="A116" s="96" t="s">
        <v>823</v>
      </c>
      <c r="B116" s="94" t="s">
        <v>836</v>
      </c>
      <c r="C116" s="95" t="s">
        <v>837</v>
      </c>
      <c r="D116" s="87" t="s">
        <v>662</v>
      </c>
      <c r="E116" s="93">
        <v>1.1399999999999999</v>
      </c>
      <c r="F116" s="93">
        <f t="shared" si="35"/>
        <v>99.64</v>
      </c>
      <c r="G116" s="130">
        <f t="shared" si="36"/>
        <v>113.58</v>
      </c>
      <c r="H116" s="143"/>
      <c r="I116" s="158">
        <v>82.56</v>
      </c>
      <c r="J116" s="144">
        <f t="shared" si="37"/>
        <v>99.64</v>
      </c>
      <c r="K116" s="143"/>
    </row>
    <row r="117" spans="1:11" ht="51" x14ac:dyDescent="0.2">
      <c r="A117" s="96" t="s">
        <v>824</v>
      </c>
      <c r="B117" s="94" t="s">
        <v>838</v>
      </c>
      <c r="C117" s="95" t="s">
        <v>839</v>
      </c>
      <c r="D117" s="87" t="s">
        <v>662</v>
      </c>
      <c r="E117" s="93">
        <v>33.479999999999997</v>
      </c>
      <c r="F117" s="93">
        <f t="shared" si="35"/>
        <v>87.85</v>
      </c>
      <c r="G117" s="130">
        <f t="shared" si="36"/>
        <v>2941.21</v>
      </c>
      <c r="H117" s="143"/>
      <c r="I117" s="158">
        <v>72.790000000000006</v>
      </c>
      <c r="J117" s="144">
        <f t="shared" si="37"/>
        <v>87.85</v>
      </c>
      <c r="K117" s="143"/>
    </row>
    <row r="118" spans="1:11" x14ac:dyDescent="0.2">
      <c r="A118" s="227"/>
      <c r="B118" s="228"/>
      <c r="C118" s="228"/>
      <c r="D118" s="228"/>
      <c r="E118" s="228"/>
      <c r="F118" s="89"/>
      <c r="G118" s="119">
        <f>SUM(G110:G117)</f>
        <v>7929.26</v>
      </c>
      <c r="H118" s="145"/>
      <c r="I118" s="159"/>
      <c r="J118" s="146"/>
      <c r="K118" s="147"/>
    </row>
    <row r="119" spans="1:11" x14ac:dyDescent="0.2">
      <c r="A119" s="114"/>
      <c r="B119" s="115"/>
      <c r="C119" s="115"/>
      <c r="D119" s="115"/>
      <c r="E119" s="115"/>
      <c r="F119" s="115"/>
      <c r="G119" s="122"/>
      <c r="H119" s="143"/>
      <c r="I119" s="158"/>
      <c r="J119" s="144"/>
      <c r="K119" s="143"/>
    </row>
    <row r="120" spans="1:11" x14ac:dyDescent="0.2">
      <c r="A120" s="110" t="s">
        <v>616</v>
      </c>
      <c r="B120" s="111"/>
      <c r="C120" s="111" t="s">
        <v>429</v>
      </c>
      <c r="D120" s="111"/>
      <c r="E120" s="112"/>
      <c r="F120" s="112"/>
      <c r="G120" s="113"/>
      <c r="H120" s="143"/>
      <c r="I120" s="158"/>
      <c r="J120" s="144"/>
      <c r="K120" s="143"/>
    </row>
    <row r="121" spans="1:11" ht="25.5" x14ac:dyDescent="0.2">
      <c r="A121" s="96" t="s">
        <v>185</v>
      </c>
      <c r="B121" s="94" t="s">
        <v>851</v>
      </c>
      <c r="C121" s="95" t="s">
        <v>852</v>
      </c>
      <c r="D121" s="87" t="s">
        <v>662</v>
      </c>
      <c r="E121" s="93">
        <v>374.37</v>
      </c>
      <c r="F121" s="93">
        <f t="shared" ref="F121:F139" si="38">J121</f>
        <v>4.49</v>
      </c>
      <c r="G121" s="130">
        <f t="shared" ref="G121:G139" si="39">TRUNC(E121*F121,2)</f>
        <v>1680.92</v>
      </c>
      <c r="H121" s="143"/>
      <c r="I121" s="158">
        <v>3.72</v>
      </c>
      <c r="J121" s="144">
        <f t="shared" ref="J121:J139" si="40">TRUNC(I121*(1+$I$6),2)</f>
        <v>4.49</v>
      </c>
      <c r="K121" s="143"/>
    </row>
    <row r="122" spans="1:11" ht="25.5" x14ac:dyDescent="0.2">
      <c r="A122" s="96" t="s">
        <v>187</v>
      </c>
      <c r="B122" s="94" t="s">
        <v>853</v>
      </c>
      <c r="C122" s="95" t="s">
        <v>854</v>
      </c>
      <c r="D122" s="87" t="s">
        <v>662</v>
      </c>
      <c r="E122" s="93">
        <v>1044.28</v>
      </c>
      <c r="F122" s="93">
        <f t="shared" si="38"/>
        <v>7.37</v>
      </c>
      <c r="G122" s="130">
        <f t="shared" si="39"/>
        <v>7696.34</v>
      </c>
      <c r="H122" s="143"/>
      <c r="I122" s="158">
        <v>6.11</v>
      </c>
      <c r="J122" s="144">
        <f t="shared" si="40"/>
        <v>7.37</v>
      </c>
      <c r="K122" s="143"/>
    </row>
    <row r="123" spans="1:11" ht="25.5" x14ac:dyDescent="0.2">
      <c r="A123" s="96" t="s">
        <v>189</v>
      </c>
      <c r="B123" s="94" t="s">
        <v>855</v>
      </c>
      <c r="C123" s="95" t="s">
        <v>856</v>
      </c>
      <c r="D123" s="87" t="s">
        <v>662</v>
      </c>
      <c r="E123" s="93">
        <v>65.339999999999989</v>
      </c>
      <c r="F123" s="93">
        <f t="shared" si="38"/>
        <v>16.71</v>
      </c>
      <c r="G123" s="130">
        <f t="shared" si="39"/>
        <v>1091.83</v>
      </c>
      <c r="H123" s="143"/>
      <c r="I123" s="158">
        <v>13.85</v>
      </c>
      <c r="J123" s="144">
        <f t="shared" si="40"/>
        <v>16.71</v>
      </c>
      <c r="K123" s="143"/>
    </row>
    <row r="124" spans="1:11" ht="38.25" x14ac:dyDescent="0.2">
      <c r="A124" s="96" t="s">
        <v>191</v>
      </c>
      <c r="B124" s="94" t="s">
        <v>857</v>
      </c>
      <c r="C124" s="95" t="s">
        <v>858</v>
      </c>
      <c r="D124" s="108" t="s">
        <v>779</v>
      </c>
      <c r="E124" s="93">
        <v>28</v>
      </c>
      <c r="F124" s="93">
        <f t="shared" si="38"/>
        <v>39.450000000000003</v>
      </c>
      <c r="G124" s="130">
        <f t="shared" si="39"/>
        <v>1104.5999999999999</v>
      </c>
      <c r="H124" s="143"/>
      <c r="I124" s="158">
        <v>32.69</v>
      </c>
      <c r="J124" s="144">
        <f t="shared" si="40"/>
        <v>39.450000000000003</v>
      </c>
      <c r="K124" s="143"/>
    </row>
    <row r="125" spans="1:11" ht="25.5" x14ac:dyDescent="0.2">
      <c r="A125" s="96" t="s">
        <v>193</v>
      </c>
      <c r="B125" s="94" t="s">
        <v>859</v>
      </c>
      <c r="C125" s="95" t="s">
        <v>860</v>
      </c>
      <c r="D125" s="87" t="s">
        <v>779</v>
      </c>
      <c r="E125" s="93">
        <v>7</v>
      </c>
      <c r="F125" s="93">
        <f t="shared" si="38"/>
        <v>27.25</v>
      </c>
      <c r="G125" s="130">
        <f t="shared" si="39"/>
        <v>190.75</v>
      </c>
      <c r="H125" s="143"/>
      <c r="I125" s="158">
        <v>22.58</v>
      </c>
      <c r="J125" s="144">
        <f t="shared" si="40"/>
        <v>27.25</v>
      </c>
      <c r="K125" s="143"/>
    </row>
    <row r="126" spans="1:11" ht="25.5" x14ac:dyDescent="0.2">
      <c r="A126" s="96" t="s">
        <v>195</v>
      </c>
      <c r="B126" s="94" t="s">
        <v>861</v>
      </c>
      <c r="C126" s="95" t="s">
        <v>862</v>
      </c>
      <c r="D126" s="87" t="s">
        <v>779</v>
      </c>
      <c r="E126" s="93">
        <v>2</v>
      </c>
      <c r="F126" s="93">
        <f t="shared" si="38"/>
        <v>43.18</v>
      </c>
      <c r="G126" s="130">
        <f t="shared" si="39"/>
        <v>86.36</v>
      </c>
      <c r="H126" s="143"/>
      <c r="I126" s="158">
        <v>35.78</v>
      </c>
      <c r="J126" s="144">
        <f t="shared" si="40"/>
        <v>43.18</v>
      </c>
      <c r="K126" s="143"/>
    </row>
    <row r="127" spans="1:11" ht="25.5" x14ac:dyDescent="0.2">
      <c r="A127" s="96" t="s">
        <v>197</v>
      </c>
      <c r="B127" s="94" t="s">
        <v>863</v>
      </c>
      <c r="C127" s="95" t="s">
        <v>864</v>
      </c>
      <c r="D127" s="108" t="s">
        <v>779</v>
      </c>
      <c r="E127" s="93">
        <v>2</v>
      </c>
      <c r="F127" s="93">
        <f t="shared" si="38"/>
        <v>64.12</v>
      </c>
      <c r="G127" s="130">
        <f t="shared" si="39"/>
        <v>128.24</v>
      </c>
      <c r="H127" s="143"/>
      <c r="I127" s="158">
        <v>53.13</v>
      </c>
      <c r="J127" s="144">
        <f t="shared" si="40"/>
        <v>64.12</v>
      </c>
      <c r="K127" s="143"/>
    </row>
    <row r="128" spans="1:11" ht="25.5" x14ac:dyDescent="0.2">
      <c r="A128" s="96" t="s">
        <v>199</v>
      </c>
      <c r="B128" s="94" t="s">
        <v>865</v>
      </c>
      <c r="C128" s="95" t="s">
        <v>866</v>
      </c>
      <c r="D128" s="87" t="s">
        <v>779</v>
      </c>
      <c r="E128" s="93">
        <v>4</v>
      </c>
      <c r="F128" s="93">
        <f t="shared" si="38"/>
        <v>43.83</v>
      </c>
      <c r="G128" s="130">
        <f t="shared" si="39"/>
        <v>175.32</v>
      </c>
      <c r="H128" s="143"/>
      <c r="I128" s="158">
        <v>36.32</v>
      </c>
      <c r="J128" s="144">
        <f t="shared" si="40"/>
        <v>43.83</v>
      </c>
      <c r="K128" s="143"/>
    </row>
    <row r="129" spans="1:11" ht="25.5" x14ac:dyDescent="0.2">
      <c r="A129" s="96" t="s">
        <v>840</v>
      </c>
      <c r="B129" s="94" t="s">
        <v>867</v>
      </c>
      <c r="C129" s="95" t="s">
        <v>868</v>
      </c>
      <c r="D129" s="87" t="s">
        <v>779</v>
      </c>
      <c r="E129" s="93">
        <v>8</v>
      </c>
      <c r="F129" s="93">
        <f t="shared" si="38"/>
        <v>41.26</v>
      </c>
      <c r="G129" s="130">
        <f t="shared" si="39"/>
        <v>330.08</v>
      </c>
      <c r="H129" s="143"/>
      <c r="I129" s="158">
        <v>34.19</v>
      </c>
      <c r="J129" s="144">
        <f t="shared" si="40"/>
        <v>41.26</v>
      </c>
      <c r="K129" s="143"/>
    </row>
    <row r="130" spans="1:11" ht="25.5" x14ac:dyDescent="0.2">
      <c r="A130" s="96" t="s">
        <v>841</v>
      </c>
      <c r="B130" s="94" t="s">
        <v>869</v>
      </c>
      <c r="C130" s="95" t="s">
        <v>870</v>
      </c>
      <c r="D130" s="108" t="s">
        <v>779</v>
      </c>
      <c r="E130" s="93">
        <v>1</v>
      </c>
      <c r="F130" s="93">
        <f t="shared" si="38"/>
        <v>53.25</v>
      </c>
      <c r="G130" s="130">
        <f t="shared" si="39"/>
        <v>53.25</v>
      </c>
      <c r="H130" s="143"/>
      <c r="I130" s="158">
        <v>44.12</v>
      </c>
      <c r="J130" s="144">
        <f t="shared" si="40"/>
        <v>53.25</v>
      </c>
      <c r="K130" s="143"/>
    </row>
    <row r="131" spans="1:11" ht="25.5" x14ac:dyDescent="0.2">
      <c r="A131" s="96" t="s">
        <v>842</v>
      </c>
      <c r="B131" s="94" t="s">
        <v>871</v>
      </c>
      <c r="C131" s="95" t="s">
        <v>872</v>
      </c>
      <c r="D131" s="87" t="s">
        <v>779</v>
      </c>
      <c r="E131" s="93">
        <v>31</v>
      </c>
      <c r="F131" s="93">
        <f t="shared" si="38"/>
        <v>46.31</v>
      </c>
      <c r="G131" s="130">
        <f t="shared" si="39"/>
        <v>1435.61</v>
      </c>
      <c r="H131" s="143"/>
      <c r="I131" s="158">
        <v>38.369999999999997</v>
      </c>
      <c r="J131" s="144">
        <f t="shared" si="40"/>
        <v>46.31</v>
      </c>
      <c r="K131" s="143"/>
    </row>
    <row r="132" spans="1:11" ht="25.5" x14ac:dyDescent="0.2">
      <c r="A132" s="96" t="s">
        <v>843</v>
      </c>
      <c r="B132" s="94" t="s">
        <v>877</v>
      </c>
      <c r="C132" s="95" t="s">
        <v>885</v>
      </c>
      <c r="D132" s="108" t="s">
        <v>779</v>
      </c>
      <c r="E132" s="93">
        <v>2</v>
      </c>
      <c r="F132" s="93">
        <f t="shared" si="38"/>
        <v>14.24</v>
      </c>
      <c r="G132" s="130">
        <f t="shared" si="39"/>
        <v>28.48</v>
      </c>
      <c r="H132" s="143"/>
      <c r="I132" s="158">
        <v>11.8</v>
      </c>
      <c r="J132" s="144">
        <f t="shared" si="40"/>
        <v>14.24</v>
      </c>
      <c r="K132" s="143"/>
    </row>
    <row r="133" spans="1:11" ht="25.5" x14ac:dyDescent="0.2">
      <c r="A133" s="96" t="s">
        <v>844</v>
      </c>
      <c r="B133" s="94" t="s">
        <v>878</v>
      </c>
      <c r="C133" s="95" t="s">
        <v>886</v>
      </c>
      <c r="D133" s="87" t="s">
        <v>779</v>
      </c>
      <c r="E133" s="93">
        <v>2</v>
      </c>
      <c r="F133" s="93">
        <f t="shared" si="38"/>
        <v>15.5</v>
      </c>
      <c r="G133" s="130">
        <f t="shared" si="39"/>
        <v>31</v>
      </c>
      <c r="H133" s="143"/>
      <c r="I133" s="158">
        <v>12.85</v>
      </c>
      <c r="J133" s="144">
        <f t="shared" si="40"/>
        <v>15.5</v>
      </c>
      <c r="K133" s="143"/>
    </row>
    <row r="134" spans="1:11" ht="25.5" x14ac:dyDescent="0.2">
      <c r="A134" s="96" t="s">
        <v>845</v>
      </c>
      <c r="B134" s="94" t="s">
        <v>879</v>
      </c>
      <c r="C134" s="95" t="s">
        <v>887</v>
      </c>
      <c r="D134" s="108" t="s">
        <v>779</v>
      </c>
      <c r="E134" s="93">
        <v>1</v>
      </c>
      <c r="F134" s="93">
        <f t="shared" si="38"/>
        <v>17.010000000000002</v>
      </c>
      <c r="G134" s="130">
        <f t="shared" si="39"/>
        <v>17.010000000000002</v>
      </c>
      <c r="H134" s="143"/>
      <c r="I134" s="158">
        <v>14.1</v>
      </c>
      <c r="J134" s="144">
        <f t="shared" si="40"/>
        <v>17.010000000000002</v>
      </c>
      <c r="K134" s="143"/>
    </row>
    <row r="135" spans="1:11" ht="25.5" x14ac:dyDescent="0.2">
      <c r="A135" s="96" t="s">
        <v>846</v>
      </c>
      <c r="B135" s="94" t="s">
        <v>880</v>
      </c>
      <c r="C135" s="95" t="s">
        <v>888</v>
      </c>
      <c r="D135" s="108" t="s">
        <v>779</v>
      </c>
      <c r="E135" s="93">
        <v>3</v>
      </c>
      <c r="F135" s="93">
        <f t="shared" si="38"/>
        <v>67.3</v>
      </c>
      <c r="G135" s="130">
        <f t="shared" si="39"/>
        <v>201.9</v>
      </c>
      <c r="H135" s="143"/>
      <c r="I135" s="158">
        <v>55.76</v>
      </c>
      <c r="J135" s="144">
        <f t="shared" si="40"/>
        <v>67.3</v>
      </c>
      <c r="K135" s="143"/>
    </row>
    <row r="136" spans="1:11" ht="25.5" x14ac:dyDescent="0.2">
      <c r="A136" s="96" t="s">
        <v>847</v>
      </c>
      <c r="B136" s="94" t="s">
        <v>881</v>
      </c>
      <c r="C136" s="95" t="s">
        <v>889</v>
      </c>
      <c r="D136" s="108" t="s">
        <v>779</v>
      </c>
      <c r="E136" s="93">
        <v>1</v>
      </c>
      <c r="F136" s="93">
        <f t="shared" si="38"/>
        <v>68.489999999999995</v>
      </c>
      <c r="G136" s="130">
        <f t="shared" si="39"/>
        <v>68.489999999999995</v>
      </c>
      <c r="H136" s="143"/>
      <c r="I136" s="158">
        <v>56.75</v>
      </c>
      <c r="J136" s="144">
        <f t="shared" si="40"/>
        <v>68.489999999999995</v>
      </c>
      <c r="K136" s="143"/>
    </row>
    <row r="137" spans="1:11" ht="25.5" x14ac:dyDescent="0.2">
      <c r="A137" s="96" t="s">
        <v>848</v>
      </c>
      <c r="B137" s="94" t="s">
        <v>882</v>
      </c>
      <c r="C137" s="95" t="s">
        <v>890</v>
      </c>
      <c r="D137" s="108" t="s">
        <v>779</v>
      </c>
      <c r="E137" s="93">
        <v>2</v>
      </c>
      <c r="F137" s="93">
        <f t="shared" si="38"/>
        <v>83.52</v>
      </c>
      <c r="G137" s="130">
        <f t="shared" si="39"/>
        <v>167.04</v>
      </c>
      <c r="H137" s="143"/>
      <c r="I137" s="158">
        <v>69.2</v>
      </c>
      <c r="J137" s="144">
        <f t="shared" si="40"/>
        <v>83.52</v>
      </c>
      <c r="K137" s="143"/>
    </row>
    <row r="138" spans="1:11" ht="25.5" x14ac:dyDescent="0.2">
      <c r="A138" s="96" t="s">
        <v>849</v>
      </c>
      <c r="B138" s="94" t="s">
        <v>883</v>
      </c>
      <c r="C138" s="95" t="s">
        <v>891</v>
      </c>
      <c r="D138" s="108" t="s">
        <v>779</v>
      </c>
      <c r="E138" s="93">
        <v>1</v>
      </c>
      <c r="F138" s="93">
        <f t="shared" si="38"/>
        <v>159.78</v>
      </c>
      <c r="G138" s="130">
        <f t="shared" si="39"/>
        <v>159.78</v>
      </c>
      <c r="H138" s="143"/>
      <c r="I138" s="158">
        <v>132.38</v>
      </c>
      <c r="J138" s="144">
        <f t="shared" si="40"/>
        <v>159.78</v>
      </c>
      <c r="K138" s="143"/>
    </row>
    <row r="139" spans="1:11" ht="25.5" x14ac:dyDescent="0.2">
      <c r="A139" s="96" t="s">
        <v>850</v>
      </c>
      <c r="B139" s="94" t="s">
        <v>884</v>
      </c>
      <c r="C139" s="95" t="s">
        <v>892</v>
      </c>
      <c r="D139" s="108" t="s">
        <v>779</v>
      </c>
      <c r="E139" s="93">
        <v>1</v>
      </c>
      <c r="F139" s="93">
        <f t="shared" si="38"/>
        <v>2084.9699999999998</v>
      </c>
      <c r="G139" s="130">
        <f t="shared" si="39"/>
        <v>2084.9699999999998</v>
      </c>
      <c r="H139" s="143"/>
      <c r="I139" s="158">
        <v>1727.4</v>
      </c>
      <c r="J139" s="144">
        <f t="shared" si="40"/>
        <v>2084.9699999999998</v>
      </c>
      <c r="K139" s="143"/>
    </row>
    <row r="140" spans="1:11" x14ac:dyDescent="0.2">
      <c r="A140" s="227"/>
      <c r="B140" s="228"/>
      <c r="C140" s="228"/>
      <c r="D140" s="228"/>
      <c r="E140" s="228"/>
      <c r="F140" s="89"/>
      <c r="G140" s="119">
        <f>SUM(G121:G139)</f>
        <v>16731.97</v>
      </c>
      <c r="H140" s="145"/>
      <c r="I140" s="159"/>
      <c r="J140" s="146"/>
      <c r="K140" s="147"/>
    </row>
    <row r="141" spans="1:11" x14ac:dyDescent="0.2">
      <c r="A141" s="114"/>
      <c r="B141" s="115"/>
      <c r="C141" s="115"/>
      <c r="D141" s="115"/>
      <c r="E141" s="115"/>
      <c r="F141" s="115"/>
      <c r="G141" s="122"/>
      <c r="H141" s="143"/>
      <c r="I141" s="158"/>
      <c r="J141" s="144"/>
      <c r="K141" s="143"/>
    </row>
    <row r="142" spans="1:11" x14ac:dyDescent="0.2">
      <c r="A142" s="110" t="s">
        <v>617</v>
      </c>
      <c r="B142" s="111"/>
      <c r="C142" s="111" t="s">
        <v>895</v>
      </c>
      <c r="D142" s="111"/>
      <c r="E142" s="112"/>
      <c r="F142" s="112"/>
      <c r="G142" s="113"/>
      <c r="H142" s="143"/>
      <c r="I142" s="158"/>
      <c r="J142" s="144"/>
      <c r="K142" s="143"/>
    </row>
    <row r="143" spans="1:11" ht="25.5" x14ac:dyDescent="0.2">
      <c r="A143" s="96" t="s">
        <v>202</v>
      </c>
      <c r="B143" s="94" t="s">
        <v>893</v>
      </c>
      <c r="C143" s="95" t="s">
        <v>894</v>
      </c>
      <c r="D143" s="87" t="s">
        <v>662</v>
      </c>
      <c r="E143" s="93">
        <v>610</v>
      </c>
      <c r="F143" s="93">
        <f t="shared" ref="F143:F149" si="41">J143</f>
        <v>4.1500000000000004</v>
      </c>
      <c r="G143" s="130">
        <f t="shared" ref="G143:G149" si="42">TRUNC(E143*F143,2)</f>
        <v>2531.5</v>
      </c>
      <c r="H143" s="143"/>
      <c r="I143" s="158">
        <v>3.44</v>
      </c>
      <c r="J143" s="144">
        <f t="shared" ref="J143:J149" si="43">TRUNC(I143*(1+$I$6),2)</f>
        <v>4.1500000000000004</v>
      </c>
      <c r="K143" s="143"/>
    </row>
    <row r="144" spans="1:11" ht="25.5" x14ac:dyDescent="0.2">
      <c r="A144" s="96" t="s">
        <v>204</v>
      </c>
      <c r="B144" s="94" t="s">
        <v>896</v>
      </c>
      <c r="C144" s="95" t="s">
        <v>897</v>
      </c>
      <c r="D144" s="87" t="s">
        <v>662</v>
      </c>
      <c r="E144" s="93">
        <v>610</v>
      </c>
      <c r="F144" s="93">
        <f t="shared" si="41"/>
        <v>2.73</v>
      </c>
      <c r="G144" s="130">
        <f t="shared" si="42"/>
        <v>1665.3</v>
      </c>
      <c r="H144" s="143"/>
      <c r="I144" s="158">
        <v>2.27</v>
      </c>
      <c r="J144" s="144">
        <f t="shared" si="43"/>
        <v>2.73</v>
      </c>
      <c r="K144" s="143"/>
    </row>
    <row r="145" spans="1:11" x14ac:dyDescent="0.2">
      <c r="A145" s="96" t="s">
        <v>206</v>
      </c>
      <c r="B145" s="94" t="s">
        <v>873</v>
      </c>
      <c r="C145" s="95" t="s">
        <v>874</v>
      </c>
      <c r="D145" s="87" t="s">
        <v>779</v>
      </c>
      <c r="E145" s="93">
        <v>17</v>
      </c>
      <c r="F145" s="93">
        <f t="shared" si="41"/>
        <v>51.81</v>
      </c>
      <c r="G145" s="130">
        <f t="shared" si="42"/>
        <v>880.77</v>
      </c>
      <c r="H145" s="143"/>
      <c r="I145" s="158">
        <v>42.93</v>
      </c>
      <c r="J145" s="144">
        <f t="shared" si="43"/>
        <v>51.81</v>
      </c>
      <c r="K145" s="143"/>
    </row>
    <row r="146" spans="1:11" x14ac:dyDescent="0.2">
      <c r="A146" s="96" t="s">
        <v>208</v>
      </c>
      <c r="B146" s="94" t="s">
        <v>875</v>
      </c>
      <c r="C146" s="95" t="s">
        <v>876</v>
      </c>
      <c r="D146" s="87" t="s">
        <v>779</v>
      </c>
      <c r="E146" s="93">
        <v>17</v>
      </c>
      <c r="F146" s="93">
        <f t="shared" si="41"/>
        <v>33.61</v>
      </c>
      <c r="G146" s="130">
        <f t="shared" si="42"/>
        <v>571.37</v>
      </c>
      <c r="H146" s="143"/>
      <c r="I146" s="158">
        <v>27.85</v>
      </c>
      <c r="J146" s="144">
        <f t="shared" si="43"/>
        <v>33.61</v>
      </c>
      <c r="K146" s="143"/>
    </row>
    <row r="147" spans="1:11" ht="25.5" x14ac:dyDescent="0.2">
      <c r="A147" s="96" t="s">
        <v>210</v>
      </c>
      <c r="B147" s="94" t="s">
        <v>898</v>
      </c>
      <c r="C147" s="95" t="s">
        <v>900</v>
      </c>
      <c r="D147" s="87" t="s">
        <v>779</v>
      </c>
      <c r="E147" s="93">
        <v>1</v>
      </c>
      <c r="F147" s="93">
        <f t="shared" si="41"/>
        <v>699.44</v>
      </c>
      <c r="G147" s="130">
        <f t="shared" si="42"/>
        <v>699.44</v>
      </c>
      <c r="H147" s="143"/>
      <c r="I147" s="158">
        <v>579.49</v>
      </c>
      <c r="J147" s="144">
        <f t="shared" si="43"/>
        <v>699.44</v>
      </c>
      <c r="K147" s="143"/>
    </row>
    <row r="148" spans="1:11" ht="25.5" x14ac:dyDescent="0.2">
      <c r="A148" s="96" t="s">
        <v>212</v>
      </c>
      <c r="B148" s="94" t="s">
        <v>899</v>
      </c>
      <c r="C148" s="95" t="s">
        <v>901</v>
      </c>
      <c r="D148" s="87" t="s">
        <v>779</v>
      </c>
      <c r="E148" s="93">
        <v>1</v>
      </c>
      <c r="F148" s="93">
        <f t="shared" si="41"/>
        <v>999.85</v>
      </c>
      <c r="G148" s="130">
        <f t="shared" si="42"/>
        <v>999.85</v>
      </c>
      <c r="H148" s="143"/>
      <c r="I148" s="158">
        <v>828.38</v>
      </c>
      <c r="J148" s="144">
        <f t="shared" si="43"/>
        <v>999.85</v>
      </c>
      <c r="K148" s="143"/>
    </row>
    <row r="149" spans="1:11" x14ac:dyDescent="0.2">
      <c r="A149" s="96" t="s">
        <v>212</v>
      </c>
      <c r="B149" s="94" t="s">
        <v>921</v>
      </c>
      <c r="C149" s="95" t="s">
        <v>922</v>
      </c>
      <c r="D149" s="87" t="s">
        <v>779</v>
      </c>
      <c r="E149" s="93">
        <v>1</v>
      </c>
      <c r="F149" s="93">
        <f t="shared" si="41"/>
        <v>1724.04</v>
      </c>
      <c r="G149" s="130">
        <f t="shared" si="42"/>
        <v>1724.04</v>
      </c>
      <c r="H149" s="143"/>
      <c r="I149" s="158">
        <v>1428.37</v>
      </c>
      <c r="J149" s="144">
        <f t="shared" si="43"/>
        <v>1724.04</v>
      </c>
      <c r="K149" s="143"/>
    </row>
    <row r="150" spans="1:11" x14ac:dyDescent="0.2">
      <c r="A150" s="227"/>
      <c r="B150" s="228"/>
      <c r="C150" s="228"/>
      <c r="D150" s="228"/>
      <c r="E150" s="228"/>
      <c r="F150" s="89"/>
      <c r="G150" s="119">
        <f>SUM(G143:G149)</f>
        <v>9072.27</v>
      </c>
      <c r="H150" s="145"/>
      <c r="I150" s="159"/>
      <c r="J150" s="146"/>
      <c r="K150" s="147"/>
    </row>
    <row r="151" spans="1:11" x14ac:dyDescent="0.2">
      <c r="A151" s="114"/>
      <c r="B151" s="115"/>
      <c r="C151" s="115"/>
      <c r="D151" s="115"/>
      <c r="E151" s="115"/>
      <c r="F151" s="115"/>
      <c r="G151" s="122"/>
      <c r="H151" s="143"/>
      <c r="I151" s="158"/>
      <c r="J151" s="144"/>
      <c r="K151" s="143"/>
    </row>
    <row r="152" spans="1:11" x14ac:dyDescent="0.2">
      <c r="A152" s="114"/>
      <c r="B152" s="115"/>
      <c r="C152" s="115"/>
      <c r="D152" s="115"/>
      <c r="E152" s="115"/>
      <c r="F152" s="115"/>
      <c r="G152" s="122"/>
      <c r="H152" s="143"/>
      <c r="I152" s="158"/>
      <c r="J152" s="144"/>
      <c r="K152" s="143"/>
    </row>
    <row r="153" spans="1:11" x14ac:dyDescent="0.2">
      <c r="A153" s="110" t="s">
        <v>618</v>
      </c>
      <c r="B153" s="111"/>
      <c r="C153" s="111" t="s">
        <v>903</v>
      </c>
      <c r="D153" s="111"/>
      <c r="E153" s="112"/>
      <c r="F153" s="112"/>
      <c r="G153" s="113"/>
      <c r="H153" s="143"/>
      <c r="I153" s="158"/>
      <c r="J153" s="144"/>
      <c r="K153" s="143"/>
    </row>
    <row r="154" spans="1:11" ht="25.5" x14ac:dyDescent="0.2">
      <c r="A154" s="96" t="s">
        <v>225</v>
      </c>
      <c r="B154" s="94" t="s">
        <v>904</v>
      </c>
      <c r="C154" s="95" t="s">
        <v>908</v>
      </c>
      <c r="D154" s="87" t="s">
        <v>779</v>
      </c>
      <c r="E154" s="93">
        <v>3</v>
      </c>
      <c r="F154" s="93">
        <f t="shared" ref="F154:F157" si="44">J154</f>
        <v>334.38</v>
      </c>
      <c r="G154" s="130">
        <f t="shared" ref="G154:G157" si="45">TRUNC(E154*F154,2)</f>
        <v>1003.14</v>
      </c>
      <c r="H154" s="143"/>
      <c r="I154" s="158">
        <v>277.04000000000002</v>
      </c>
      <c r="J154" s="144">
        <f t="shared" ref="J154:J157" si="46">TRUNC(I154*(1+$I$6),2)</f>
        <v>334.38</v>
      </c>
      <c r="K154" s="143"/>
    </row>
    <row r="155" spans="1:11" ht="25.5" x14ac:dyDescent="0.2">
      <c r="A155" s="96" t="s">
        <v>227</v>
      </c>
      <c r="B155" s="94" t="s">
        <v>905</v>
      </c>
      <c r="C155" s="95" t="s">
        <v>909</v>
      </c>
      <c r="D155" s="87" t="s">
        <v>779</v>
      </c>
      <c r="E155" s="93">
        <v>7</v>
      </c>
      <c r="F155" s="93">
        <f t="shared" si="44"/>
        <v>36.35</v>
      </c>
      <c r="G155" s="130">
        <f t="shared" si="45"/>
        <v>254.45</v>
      </c>
      <c r="H155" s="143"/>
      <c r="I155" s="158">
        <v>30.12</v>
      </c>
      <c r="J155" s="144">
        <f t="shared" si="46"/>
        <v>36.35</v>
      </c>
      <c r="K155" s="143"/>
    </row>
    <row r="156" spans="1:11" ht="38.25" x14ac:dyDescent="0.2">
      <c r="A156" s="96" t="s">
        <v>228</v>
      </c>
      <c r="B156" s="94" t="s">
        <v>906</v>
      </c>
      <c r="C156" s="95" t="s">
        <v>910</v>
      </c>
      <c r="D156" s="87" t="s">
        <v>779</v>
      </c>
      <c r="E156" s="93">
        <v>4</v>
      </c>
      <c r="F156" s="93">
        <f t="shared" si="44"/>
        <v>54.36</v>
      </c>
      <c r="G156" s="130">
        <f t="shared" si="45"/>
        <v>217.44</v>
      </c>
      <c r="H156" s="143"/>
      <c r="I156" s="158">
        <v>45.04</v>
      </c>
      <c r="J156" s="144">
        <f t="shared" si="46"/>
        <v>54.36</v>
      </c>
      <c r="K156" s="143"/>
    </row>
    <row r="157" spans="1:11" ht="38.25" x14ac:dyDescent="0.2">
      <c r="A157" s="96" t="s">
        <v>230</v>
      </c>
      <c r="B157" s="94" t="s">
        <v>907</v>
      </c>
      <c r="C157" s="95" t="s">
        <v>911</v>
      </c>
      <c r="D157" s="87" t="s">
        <v>779</v>
      </c>
      <c r="E157" s="93">
        <v>3</v>
      </c>
      <c r="F157" s="93">
        <f t="shared" si="44"/>
        <v>17.420000000000002</v>
      </c>
      <c r="G157" s="130">
        <f t="shared" si="45"/>
        <v>52.26</v>
      </c>
      <c r="H157" s="143"/>
      <c r="I157" s="158">
        <v>14.44</v>
      </c>
      <c r="J157" s="144">
        <f t="shared" si="46"/>
        <v>17.420000000000002</v>
      </c>
      <c r="K157" s="143"/>
    </row>
    <row r="158" spans="1:11" x14ac:dyDescent="0.2">
      <c r="A158" s="227"/>
      <c r="B158" s="228"/>
      <c r="C158" s="228"/>
      <c r="D158" s="228"/>
      <c r="E158" s="228"/>
      <c r="F158" s="89"/>
      <c r="G158" s="119">
        <f>SUM(G154:G157)</f>
        <v>1527.29</v>
      </c>
      <c r="H158" s="145"/>
      <c r="I158" s="159"/>
      <c r="J158" s="146"/>
      <c r="K158" s="147"/>
    </row>
    <row r="159" spans="1:11" x14ac:dyDescent="0.2">
      <c r="A159" s="114"/>
      <c r="B159" s="115"/>
      <c r="C159" s="115"/>
      <c r="D159" s="115"/>
      <c r="E159" s="115"/>
      <c r="F159" s="115"/>
      <c r="G159" s="122"/>
      <c r="H159" s="143"/>
      <c r="I159" s="158"/>
      <c r="J159" s="144"/>
      <c r="K159" s="143"/>
    </row>
    <row r="160" spans="1:11" x14ac:dyDescent="0.2">
      <c r="A160" s="114"/>
      <c r="B160" s="115"/>
      <c r="C160" s="115"/>
      <c r="D160" s="115"/>
      <c r="E160" s="115"/>
      <c r="F160" s="115"/>
      <c r="G160" s="122"/>
      <c r="H160" s="143"/>
      <c r="I160" s="158"/>
      <c r="J160" s="144"/>
      <c r="K160" s="143"/>
    </row>
    <row r="161" spans="1:11" x14ac:dyDescent="0.2">
      <c r="A161" s="110" t="s">
        <v>619</v>
      </c>
      <c r="B161" s="111"/>
      <c r="C161" s="111" t="s">
        <v>902</v>
      </c>
      <c r="D161" s="111"/>
      <c r="E161" s="112"/>
      <c r="F161" s="112"/>
      <c r="G161" s="113"/>
      <c r="H161" s="143"/>
      <c r="I161" s="158"/>
      <c r="J161" s="144"/>
      <c r="K161" s="143"/>
    </row>
    <row r="162" spans="1:11" x14ac:dyDescent="0.2">
      <c r="A162" s="96" t="s">
        <v>202</v>
      </c>
      <c r="B162" s="94" t="s">
        <v>752</v>
      </c>
      <c r="C162" s="95" t="s">
        <v>741</v>
      </c>
      <c r="D162" s="87" t="s">
        <v>660</v>
      </c>
      <c r="E162" s="93">
        <v>24.6</v>
      </c>
      <c r="F162" s="93">
        <f t="shared" ref="F162:F167" si="47">J162</f>
        <v>6.02</v>
      </c>
      <c r="G162" s="130">
        <f t="shared" ref="G162:G167" si="48">TRUNC(E162*F162,2)</f>
        <v>148.09</v>
      </c>
      <c r="H162" s="143"/>
      <c r="I162" s="158">
        <v>4.99</v>
      </c>
      <c r="J162" s="144">
        <f t="shared" ref="J162:J167" si="49">TRUNC(I162*(1+$I$6),2)</f>
        <v>6.02</v>
      </c>
      <c r="K162" s="143"/>
    </row>
    <row r="163" spans="1:11" x14ac:dyDescent="0.2">
      <c r="A163" s="96" t="s">
        <v>204</v>
      </c>
      <c r="B163" s="121" t="s">
        <v>742</v>
      </c>
      <c r="C163" s="95" t="s">
        <v>743</v>
      </c>
      <c r="D163" s="87" t="s">
        <v>661</v>
      </c>
      <c r="E163" s="93">
        <v>277.92</v>
      </c>
      <c r="F163" s="93">
        <f t="shared" si="47"/>
        <v>5.41</v>
      </c>
      <c r="G163" s="130">
        <f t="shared" si="48"/>
        <v>1503.54</v>
      </c>
      <c r="H163" s="143"/>
      <c r="I163" s="158">
        <v>4.49</v>
      </c>
      <c r="J163" s="144">
        <f t="shared" si="49"/>
        <v>5.41</v>
      </c>
      <c r="K163" s="143"/>
    </row>
    <row r="164" spans="1:11" x14ac:dyDescent="0.2">
      <c r="A164" s="96" t="s">
        <v>206</v>
      </c>
      <c r="B164" s="94" t="s">
        <v>912</v>
      </c>
      <c r="C164" s="95" t="s">
        <v>913</v>
      </c>
      <c r="D164" s="87" t="s">
        <v>779</v>
      </c>
      <c r="E164" s="93">
        <v>1</v>
      </c>
      <c r="F164" s="93">
        <f t="shared" si="47"/>
        <v>818.8</v>
      </c>
      <c r="G164" s="130">
        <f t="shared" si="48"/>
        <v>818.8</v>
      </c>
      <c r="H164" s="143"/>
      <c r="I164" s="158">
        <v>678.38</v>
      </c>
      <c r="J164" s="144">
        <f t="shared" si="49"/>
        <v>818.8</v>
      </c>
      <c r="K164" s="143"/>
    </row>
    <row r="165" spans="1:11" ht="25.5" x14ac:dyDescent="0.2">
      <c r="A165" s="96" t="s">
        <v>208</v>
      </c>
      <c r="B165" s="94" t="s">
        <v>914</v>
      </c>
      <c r="C165" s="95" t="s">
        <v>918</v>
      </c>
      <c r="D165" s="87" t="s">
        <v>917</v>
      </c>
      <c r="E165" s="93">
        <v>240</v>
      </c>
      <c r="F165" s="93">
        <f t="shared" si="47"/>
        <v>104.69</v>
      </c>
      <c r="G165" s="130">
        <f t="shared" si="48"/>
        <v>25125.599999999999</v>
      </c>
      <c r="H165" s="143"/>
      <c r="I165" s="158">
        <v>86.74</v>
      </c>
      <c r="J165" s="144">
        <f t="shared" si="49"/>
        <v>104.69</v>
      </c>
      <c r="K165" s="143"/>
    </row>
    <row r="166" spans="1:11" x14ac:dyDescent="0.2">
      <c r="A166" s="96" t="s">
        <v>210</v>
      </c>
      <c r="B166" s="94" t="s">
        <v>915</v>
      </c>
      <c r="C166" s="95" t="s">
        <v>919</v>
      </c>
      <c r="D166" s="87" t="s">
        <v>917</v>
      </c>
      <c r="E166" s="93">
        <v>480</v>
      </c>
      <c r="F166" s="93">
        <f t="shared" si="47"/>
        <v>36.75</v>
      </c>
      <c r="G166" s="130">
        <f t="shared" si="48"/>
        <v>17640</v>
      </c>
      <c r="H166" s="143"/>
      <c r="I166" s="158">
        <v>30.45</v>
      </c>
      <c r="J166" s="144">
        <f t="shared" si="49"/>
        <v>36.75</v>
      </c>
      <c r="K166" s="143"/>
    </row>
    <row r="167" spans="1:11" x14ac:dyDescent="0.2">
      <c r="A167" s="96" t="s">
        <v>212</v>
      </c>
      <c r="B167" s="94" t="s">
        <v>916</v>
      </c>
      <c r="C167" s="95" t="s">
        <v>920</v>
      </c>
      <c r="D167" s="87" t="s">
        <v>917</v>
      </c>
      <c r="E167" s="93">
        <v>960</v>
      </c>
      <c r="F167" s="93">
        <f t="shared" si="47"/>
        <v>19.2</v>
      </c>
      <c r="G167" s="130">
        <f t="shared" si="48"/>
        <v>18432</v>
      </c>
      <c r="H167" s="143"/>
      <c r="I167" s="158">
        <v>15.91</v>
      </c>
      <c r="J167" s="144">
        <f t="shared" si="49"/>
        <v>19.2</v>
      </c>
      <c r="K167" s="143"/>
    </row>
    <row r="168" spans="1:11" x14ac:dyDescent="0.2">
      <c r="A168" s="227"/>
      <c r="B168" s="228"/>
      <c r="C168" s="228"/>
      <c r="D168" s="228"/>
      <c r="E168" s="228"/>
      <c r="F168" s="89"/>
      <c r="G168" s="119">
        <f>SUM(G162:G167)</f>
        <v>63668.03</v>
      </c>
      <c r="H168" s="145"/>
      <c r="I168" s="159"/>
      <c r="J168" s="146"/>
      <c r="K168" s="147"/>
    </row>
    <row r="169" spans="1:11" x14ac:dyDescent="0.2">
      <c r="A169" s="114"/>
      <c r="B169" s="115"/>
      <c r="C169" s="115"/>
      <c r="D169" s="115"/>
      <c r="E169" s="115"/>
      <c r="F169" s="115"/>
      <c r="G169" s="122"/>
      <c r="H169" s="143"/>
      <c r="I169" s="158"/>
      <c r="J169" s="144"/>
      <c r="K169" s="143"/>
    </row>
    <row r="170" spans="1:11" x14ac:dyDescent="0.2">
      <c r="A170" s="131"/>
      <c r="B170" s="126"/>
      <c r="C170" s="126"/>
      <c r="D170" s="126"/>
      <c r="E170" s="126"/>
      <c r="F170" s="126"/>
      <c r="G170" s="132"/>
      <c r="H170" s="143"/>
      <c r="I170" s="143"/>
      <c r="J170" s="143"/>
      <c r="K170" s="143"/>
    </row>
    <row r="171" spans="1:11" x14ac:dyDescent="0.2">
      <c r="A171" s="231" t="s">
        <v>667</v>
      </c>
      <c r="B171" s="232"/>
      <c r="C171" s="232"/>
      <c r="D171" s="232"/>
      <c r="E171" s="151"/>
      <c r="F171" s="151"/>
      <c r="G171" s="133">
        <f>SUM(G15:G169)/2</f>
        <v>324430.60000000009</v>
      </c>
      <c r="H171" s="143"/>
      <c r="I171" s="143"/>
      <c r="J171" s="143"/>
      <c r="K171" s="143"/>
    </row>
    <row r="172" spans="1:11" x14ac:dyDescent="0.2">
      <c r="A172" s="150"/>
      <c r="B172" s="151"/>
      <c r="C172" s="151"/>
      <c r="D172" s="151"/>
      <c r="E172" s="151"/>
      <c r="F172" s="151"/>
      <c r="G172" s="134"/>
      <c r="H172" s="143"/>
      <c r="I172" s="143"/>
      <c r="J172" s="143"/>
      <c r="K172" s="143"/>
    </row>
    <row r="173" spans="1:11" x14ac:dyDescent="0.2">
      <c r="A173" s="169"/>
      <c r="B173" s="170"/>
      <c r="C173" s="170"/>
      <c r="D173" s="170"/>
      <c r="E173" s="170"/>
      <c r="F173" s="170"/>
      <c r="G173" s="171"/>
      <c r="H173" s="143"/>
      <c r="I173" s="143"/>
      <c r="J173" s="143"/>
      <c r="K173" s="143"/>
    </row>
    <row r="174" spans="1:11" x14ac:dyDescent="0.2">
      <c r="A174" s="169"/>
      <c r="B174" s="170"/>
      <c r="C174" s="170"/>
      <c r="D174" s="170"/>
      <c r="E174" s="172"/>
      <c r="F174" s="172"/>
      <c r="G174" s="173"/>
      <c r="H174" s="143"/>
      <c r="I174" s="143"/>
      <c r="J174" s="143"/>
      <c r="K174" s="143"/>
    </row>
    <row r="175" spans="1:11" x14ac:dyDescent="0.2">
      <c r="A175" s="223"/>
      <c r="B175" s="224"/>
      <c r="C175" s="224"/>
      <c r="D175" s="224"/>
      <c r="E175" s="225"/>
      <c r="F175" s="225"/>
      <c r="G175" s="226"/>
      <c r="H175" s="148"/>
      <c r="I175" s="148"/>
      <c r="J175" s="148"/>
      <c r="K175" s="148"/>
    </row>
    <row r="176" spans="1:11" x14ac:dyDescent="0.2">
      <c r="A176" s="174"/>
      <c r="B176" s="175"/>
      <c r="C176" s="175"/>
      <c r="D176" s="175"/>
      <c r="E176" s="225"/>
      <c r="F176" s="225"/>
      <c r="G176" s="226"/>
      <c r="H176" s="143"/>
      <c r="I176" s="143"/>
      <c r="J176" s="143"/>
      <c r="K176" s="143"/>
    </row>
    <row r="177" spans="1:11" x14ac:dyDescent="0.2">
      <c r="A177" s="174"/>
      <c r="B177" s="175"/>
      <c r="C177" s="175"/>
      <c r="D177" s="175"/>
      <c r="E177" s="225"/>
      <c r="F177" s="225"/>
      <c r="G177" s="226"/>
      <c r="H177" s="143"/>
      <c r="I177" s="143"/>
      <c r="J177" s="143"/>
      <c r="K177" s="143"/>
    </row>
    <row r="178" spans="1:11" x14ac:dyDescent="0.2">
      <c r="A178" s="174"/>
      <c r="B178" s="175"/>
      <c r="C178" s="175"/>
      <c r="D178" s="175"/>
      <c r="E178" s="229"/>
      <c r="F178" s="229"/>
      <c r="G178" s="230"/>
      <c r="H178" s="143"/>
      <c r="I178" s="143"/>
      <c r="J178" s="143"/>
      <c r="K178" s="143"/>
    </row>
    <row r="179" spans="1:11" x14ac:dyDescent="0.2">
      <c r="A179" s="174"/>
      <c r="B179" s="175"/>
      <c r="C179" s="175"/>
      <c r="D179" s="175"/>
      <c r="E179" s="175"/>
      <c r="F179" s="175"/>
      <c r="G179" s="176"/>
      <c r="H179" s="143"/>
      <c r="I179" s="143"/>
      <c r="J179" s="143"/>
      <c r="K179" s="143"/>
    </row>
    <row r="180" spans="1:11" ht="52.5" customHeight="1" x14ac:dyDescent="0.2">
      <c r="A180" s="174"/>
      <c r="B180" s="175"/>
      <c r="C180" s="175"/>
      <c r="D180" s="175"/>
      <c r="E180" s="175"/>
      <c r="F180" s="175"/>
      <c r="G180" s="176"/>
      <c r="H180" s="143"/>
      <c r="I180" s="143"/>
      <c r="J180" s="143"/>
      <c r="K180" s="143"/>
    </row>
    <row r="181" spans="1:11" x14ac:dyDescent="0.2">
      <c r="A181" s="177"/>
      <c r="B181" s="178"/>
      <c r="C181" s="179"/>
      <c r="D181" s="175"/>
      <c r="E181" s="175"/>
      <c r="F181" s="175"/>
      <c r="G181" s="176"/>
      <c r="H181" s="143"/>
      <c r="I181" s="143"/>
      <c r="J181" s="143"/>
      <c r="K181" s="143"/>
    </row>
    <row r="182" spans="1:11" x14ac:dyDescent="0.2">
      <c r="A182" s="177"/>
      <c r="B182" s="180"/>
      <c r="C182" s="181"/>
      <c r="D182" s="175"/>
      <c r="E182" s="175"/>
      <c r="F182" s="175"/>
      <c r="G182" s="176"/>
      <c r="H182" s="143"/>
      <c r="I182" s="143"/>
      <c r="J182" s="143"/>
      <c r="K182" s="143"/>
    </row>
    <row r="183" spans="1:11" x14ac:dyDescent="0.2">
      <c r="A183" s="177"/>
      <c r="B183" s="178"/>
      <c r="C183" s="179"/>
      <c r="D183" s="175"/>
      <c r="E183" s="175"/>
      <c r="F183" s="175"/>
      <c r="G183" s="176"/>
      <c r="H183" s="143"/>
      <c r="I183" s="143"/>
      <c r="J183" s="143"/>
      <c r="K183" s="143"/>
    </row>
    <row r="184" spans="1:11" ht="13.5" thickBot="1" x14ac:dyDescent="0.25">
      <c r="A184" s="182"/>
      <c r="B184" s="183"/>
      <c r="C184" s="184"/>
      <c r="D184" s="185"/>
      <c r="E184" s="185"/>
      <c r="F184" s="185"/>
      <c r="G184" s="186"/>
      <c r="H184" s="143"/>
      <c r="I184" s="143"/>
      <c r="J184" s="143"/>
      <c r="K184" s="143"/>
    </row>
    <row r="185" spans="1:11" x14ac:dyDescent="0.2">
      <c r="H185" s="135"/>
      <c r="I185" s="135"/>
      <c r="J185" s="135"/>
      <c r="K185" s="135"/>
    </row>
    <row r="186" spans="1:11" x14ac:dyDescent="0.2">
      <c r="H186" s="135"/>
      <c r="I186" s="135"/>
      <c r="J186" s="135"/>
      <c r="K186" s="135"/>
    </row>
    <row r="187" spans="1:11" x14ac:dyDescent="0.2">
      <c r="H187" s="135"/>
      <c r="I187" s="135"/>
      <c r="J187" s="135"/>
      <c r="K187" s="135"/>
    </row>
    <row r="188" spans="1:11" x14ac:dyDescent="0.2">
      <c r="G188" s="104"/>
      <c r="H188" s="135"/>
      <c r="I188" s="135"/>
      <c r="J188" s="135"/>
      <c r="K188" s="135"/>
    </row>
    <row r="189" spans="1:11" x14ac:dyDescent="0.2">
      <c r="H189" s="135"/>
      <c r="I189" s="135"/>
      <c r="J189" s="135"/>
      <c r="K189" s="135"/>
    </row>
    <row r="190" spans="1:11" x14ac:dyDescent="0.2">
      <c r="H190" s="135"/>
      <c r="I190" s="135"/>
      <c r="J190" s="135"/>
      <c r="K190" s="135"/>
    </row>
    <row r="191" spans="1:11" x14ac:dyDescent="0.2">
      <c r="H191" s="135"/>
      <c r="I191" s="135"/>
      <c r="J191" s="135"/>
      <c r="K191" s="135"/>
    </row>
    <row r="192" spans="1:11" x14ac:dyDescent="0.2">
      <c r="H192" s="135"/>
      <c r="I192" s="135"/>
      <c r="J192" s="135"/>
      <c r="K192" s="135"/>
    </row>
    <row r="193" spans="8:11" x14ac:dyDescent="0.2">
      <c r="H193" s="135"/>
      <c r="I193" s="135"/>
      <c r="J193" s="135"/>
      <c r="K193" s="135"/>
    </row>
    <row r="194" spans="8:11" x14ac:dyDescent="0.2">
      <c r="H194" s="135"/>
      <c r="I194" s="135"/>
      <c r="J194" s="135"/>
      <c r="K194" s="135"/>
    </row>
    <row r="195" spans="8:11" x14ac:dyDescent="0.2">
      <c r="H195" s="135"/>
      <c r="I195" s="135"/>
      <c r="J195" s="135"/>
      <c r="K195" s="135"/>
    </row>
    <row r="196" spans="8:11" x14ac:dyDescent="0.2">
      <c r="H196" s="135"/>
      <c r="I196" s="135"/>
      <c r="J196" s="135"/>
      <c r="K196" s="135"/>
    </row>
    <row r="197" spans="8:11" x14ac:dyDescent="0.2">
      <c r="H197" s="135"/>
      <c r="I197" s="135"/>
      <c r="J197" s="135"/>
      <c r="K197" s="135"/>
    </row>
    <row r="198" spans="8:11" x14ac:dyDescent="0.2">
      <c r="H198" s="135"/>
      <c r="I198" s="135"/>
      <c r="J198" s="135"/>
      <c r="K198" s="135"/>
    </row>
    <row r="199" spans="8:11" x14ac:dyDescent="0.2">
      <c r="H199" s="135"/>
      <c r="I199" s="135"/>
      <c r="J199" s="135"/>
      <c r="K199" s="135"/>
    </row>
    <row r="200" spans="8:11" x14ac:dyDescent="0.2">
      <c r="H200" s="135"/>
      <c r="I200" s="135"/>
      <c r="J200" s="135"/>
      <c r="K200" s="135"/>
    </row>
  </sheetData>
  <sheetProtection algorithmName="SHA-512" hashValue="t3X25JzwJ1bUs7SUXpni4BwB3HXkBVBBKJi6xZsCjGS5bmIz2z++PJriJsYewAszlzaPTyUPNTa4quhx4S1zUg==" saltValue="UbDYdgmRSajmMuEeOW6QOw==" spinCount="100000" sheet="1" objects="1" scenarios="1"/>
  <mergeCells count="31">
    <mergeCell ref="A1:G1"/>
    <mergeCell ref="B9:C9"/>
    <mergeCell ref="D9:G9"/>
    <mergeCell ref="A10:G10"/>
    <mergeCell ref="A118:E118"/>
    <mergeCell ref="A76:E76"/>
    <mergeCell ref="A84:E84"/>
    <mergeCell ref="E178:G178"/>
    <mergeCell ref="A171:D171"/>
    <mergeCell ref="J11:J12"/>
    <mergeCell ref="A16:E16"/>
    <mergeCell ref="A41:E41"/>
    <mergeCell ref="A48:E48"/>
    <mergeCell ref="A11:A12"/>
    <mergeCell ref="B11:B12"/>
    <mergeCell ref="C11:C12"/>
    <mergeCell ref="D11:D12"/>
    <mergeCell ref="E11:E12"/>
    <mergeCell ref="F11:G11"/>
    <mergeCell ref="A140:E140"/>
    <mergeCell ref="A107:E107"/>
    <mergeCell ref="A58:E58"/>
    <mergeCell ref="A67:E67"/>
    <mergeCell ref="I11:I12"/>
    <mergeCell ref="A175:D175"/>
    <mergeCell ref="E175:G175"/>
    <mergeCell ref="E176:G176"/>
    <mergeCell ref="E177:G177"/>
    <mergeCell ref="A150:E150"/>
    <mergeCell ref="A168:E168"/>
    <mergeCell ref="A158:E158"/>
  </mergeCells>
  <phoneticPr fontId="23" type="noConversion"/>
  <conditionalFormatting sqref="I15:I169">
    <cfRule type="cellIs" dxfId="1" priority="2" operator="equal">
      <formula>$M$7</formula>
    </cfRule>
  </conditionalFormatting>
  <conditionalFormatting sqref="I13:I169">
    <cfRule type="cellIs" dxfId="0" priority="1" operator="greaterThan">
      <formula>0</formula>
    </cfRule>
  </conditionalFormatting>
  <printOptions horizontalCentered="1"/>
  <pageMargins left="0.78740157480314965" right="0.39370078740157483" top="0.39370078740157483" bottom="0.39370078740157483" header="0.31496062992125984" footer="0.31496062992125984"/>
  <pageSetup paperSize="9" scale="59" fitToHeight="11" orientation="portrait" r:id="rId1"/>
  <rowBreaks count="1" manualBreakCount="1">
    <brk id="61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2"/>
  <sheetViews>
    <sheetView view="pageBreakPreview" zoomScaleNormal="90" zoomScaleSheetLayoutView="100" workbookViewId="0">
      <selection activeCell="B16" sqref="B16"/>
    </sheetView>
  </sheetViews>
  <sheetFormatPr defaultColWidth="11.42578125" defaultRowHeight="12.75" x14ac:dyDescent="0.2"/>
  <cols>
    <col min="1" max="1" width="12.7109375" style="63" customWidth="1"/>
    <col min="2" max="2" width="60.7109375" style="60" customWidth="1"/>
    <col min="3" max="3" width="12.7109375" style="73" customWidth="1"/>
    <col min="4" max="8" width="15.7109375" style="61" customWidth="1"/>
    <col min="9" max="9" width="4" style="60" customWidth="1"/>
    <col min="10" max="16384" width="11.42578125" style="60"/>
  </cols>
  <sheetData>
    <row r="1" spans="1:11" ht="80.099999999999994" customHeight="1" x14ac:dyDescent="0.2"/>
    <row r="2" spans="1:11" ht="18.75" thickBot="1" x14ac:dyDescent="0.3">
      <c r="A2" s="251" t="s">
        <v>655</v>
      </c>
      <c r="B2" s="251"/>
      <c r="C2" s="251"/>
      <c r="D2" s="251"/>
      <c r="E2" s="251"/>
      <c r="F2" s="251"/>
      <c r="G2" s="251"/>
      <c r="H2" s="251"/>
    </row>
    <row r="3" spans="1:11" ht="84" customHeight="1" x14ac:dyDescent="0.2">
      <c r="A3" s="252" t="str">
        <f>'Planilha Orçamentária'!B3</f>
        <v xml:space="preserve">Construção do Prédio da Secretaria de Obras </v>
      </c>
      <c r="B3" s="253"/>
      <c r="C3" s="254"/>
      <c r="D3" s="244"/>
      <c r="E3" s="253"/>
      <c r="F3" s="253"/>
      <c r="G3" s="253"/>
      <c r="H3" s="253"/>
      <c r="I3" s="97"/>
    </row>
    <row r="4" spans="1:11" s="62" customFormat="1" x14ac:dyDescent="0.2">
      <c r="A4" s="102" t="s">
        <v>0</v>
      </c>
      <c r="B4" s="103" t="s">
        <v>653</v>
      </c>
      <c r="C4" s="98" t="s">
        <v>654</v>
      </c>
      <c r="D4" s="99" t="s">
        <v>645</v>
      </c>
      <c r="E4" s="100" t="s">
        <v>646</v>
      </c>
      <c r="F4" s="100" t="s">
        <v>647</v>
      </c>
      <c r="G4" s="101" t="s">
        <v>648</v>
      </c>
      <c r="H4" s="101" t="s">
        <v>659</v>
      </c>
    </row>
    <row r="5" spans="1:11" x14ac:dyDescent="0.2">
      <c r="A5" s="76" t="s">
        <v>605</v>
      </c>
      <c r="B5" s="71" t="str">
        <f>'Planilha Orçamentária'!C14</f>
        <v>SERVIÇOS PRELIMINARES</v>
      </c>
      <c r="C5" s="72">
        <f>'Planilha Orçamentária'!G16</f>
        <v>543.14</v>
      </c>
      <c r="D5" s="64">
        <f t="shared" ref="D5:D19" si="0">C5/$C$24</f>
        <v>1.6741330811581889E-3</v>
      </c>
      <c r="E5" s="64">
        <v>0.5</v>
      </c>
      <c r="F5" s="64">
        <v>0.5</v>
      </c>
      <c r="G5" s="91"/>
      <c r="H5" s="91"/>
      <c r="J5" s="66">
        <f t="shared" ref="J5:J12" si="1">SUM(E5:I5)</f>
        <v>1</v>
      </c>
      <c r="K5" s="66"/>
    </row>
    <row r="6" spans="1:11" x14ac:dyDescent="0.2">
      <c r="A6" s="76" t="s">
        <v>606</v>
      </c>
      <c r="B6" s="71" t="str">
        <f>'Planilha Orçamentária'!C18</f>
        <v>FUNDAÇÕES</v>
      </c>
      <c r="C6" s="68">
        <f>'Planilha Orçamentária'!G21</f>
        <v>574.71</v>
      </c>
      <c r="D6" s="64">
        <f t="shared" si="0"/>
        <v>1.7714420279714674E-3</v>
      </c>
      <c r="E6" s="64">
        <v>0.5</v>
      </c>
      <c r="F6" s="64">
        <v>0.5</v>
      </c>
      <c r="G6" s="91"/>
      <c r="H6" s="91"/>
      <c r="J6" s="66">
        <f t="shared" si="1"/>
        <v>1</v>
      </c>
      <c r="K6" s="66"/>
    </row>
    <row r="7" spans="1:11" x14ac:dyDescent="0.2">
      <c r="A7" s="76" t="s">
        <v>607</v>
      </c>
      <c r="B7" s="71" t="str">
        <f>'Planilha Orçamentária'!C23</f>
        <v>SUPERESTRUTURA</v>
      </c>
      <c r="C7" s="68">
        <f>'Planilha Orçamentária'!G36</f>
        <v>21101.72</v>
      </c>
      <c r="D7" s="64">
        <f t="shared" si="0"/>
        <v>6.5042323381333325E-2</v>
      </c>
      <c r="E7" s="64">
        <v>0.5</v>
      </c>
      <c r="F7" s="64">
        <v>0.5</v>
      </c>
      <c r="G7" s="91"/>
      <c r="H7" s="91"/>
      <c r="J7" s="66">
        <f t="shared" si="1"/>
        <v>1</v>
      </c>
      <c r="K7" s="66"/>
    </row>
    <row r="8" spans="1:11" x14ac:dyDescent="0.2">
      <c r="A8" s="76" t="s">
        <v>608</v>
      </c>
      <c r="B8" s="71" t="str">
        <f>'Planilha Orçamentária'!C38</f>
        <v>ALVENARIAS / FECHAMENTOS</v>
      </c>
      <c r="C8" s="68">
        <f>'Planilha Orçamentária'!G41</f>
        <v>6300.65</v>
      </c>
      <c r="D8" s="64">
        <f t="shared" si="0"/>
        <v>1.9420640346502455E-2</v>
      </c>
      <c r="E8" s="64">
        <v>0.5</v>
      </c>
      <c r="F8" s="64">
        <v>0.5</v>
      </c>
      <c r="G8" s="91"/>
      <c r="H8" s="91"/>
      <c r="J8" s="66">
        <f t="shared" si="1"/>
        <v>1</v>
      </c>
      <c r="K8" s="66"/>
    </row>
    <row r="9" spans="1:11" x14ac:dyDescent="0.2">
      <c r="A9" s="76" t="s">
        <v>609</v>
      </c>
      <c r="B9" s="71" t="str">
        <f>'Planilha Orçamentária'!C43</f>
        <v>COBERTURA</v>
      </c>
      <c r="C9" s="68">
        <f>'Planilha Orçamentária'!G48</f>
        <v>32110.13</v>
      </c>
      <c r="D9" s="64">
        <f t="shared" si="0"/>
        <v>9.8973802101281441E-2</v>
      </c>
      <c r="E9" s="64"/>
      <c r="F9" s="64">
        <v>0.5</v>
      </c>
      <c r="G9" s="91">
        <v>0.5</v>
      </c>
      <c r="H9" s="91"/>
      <c r="J9" s="66">
        <f t="shared" si="1"/>
        <v>1</v>
      </c>
      <c r="K9" s="66"/>
    </row>
    <row r="10" spans="1:11" x14ac:dyDescent="0.2">
      <c r="A10" s="76" t="s">
        <v>610</v>
      </c>
      <c r="B10" s="71" t="str">
        <f>'Planilha Orçamentária'!C50</f>
        <v xml:space="preserve">REVESTIMENTOS DE PAREDES INTERNAS / EXTERNAS </v>
      </c>
      <c r="C10" s="68">
        <f>'Planilha Orçamentária'!G58</f>
        <v>36535.29</v>
      </c>
      <c r="D10" s="64">
        <f t="shared" si="0"/>
        <v>0.11261357590806785</v>
      </c>
      <c r="E10" s="64"/>
      <c r="F10" s="64">
        <v>0.5</v>
      </c>
      <c r="G10" s="91">
        <v>0.5</v>
      </c>
      <c r="H10" s="91"/>
      <c r="J10" s="66">
        <f t="shared" si="1"/>
        <v>1</v>
      </c>
      <c r="K10" s="66"/>
    </row>
    <row r="11" spans="1:11" x14ac:dyDescent="0.2">
      <c r="A11" s="76" t="s">
        <v>611</v>
      </c>
      <c r="B11" s="71" t="str">
        <f>'Planilha Orçamentária'!C60</f>
        <v>PISOS</v>
      </c>
      <c r="C11" s="68">
        <f>'Planilha Orçamentária'!G67</f>
        <v>64691.12999999999</v>
      </c>
      <c r="D11" s="64">
        <f t="shared" si="0"/>
        <v>0.19939897777829829</v>
      </c>
      <c r="E11" s="64"/>
      <c r="F11" s="64">
        <v>0.5</v>
      </c>
      <c r="G11" s="91">
        <v>0.5</v>
      </c>
      <c r="H11" s="91"/>
      <c r="J11" s="66">
        <f t="shared" si="1"/>
        <v>1</v>
      </c>
      <c r="K11" s="66"/>
    </row>
    <row r="12" spans="1:11" x14ac:dyDescent="0.2">
      <c r="A12" s="76" t="s">
        <v>612</v>
      </c>
      <c r="B12" s="71" t="str">
        <f>'Planilha Orçamentária'!C69</f>
        <v>PINTURA</v>
      </c>
      <c r="C12" s="68">
        <f>'Planilha Orçamentária'!G76</f>
        <v>39435.51</v>
      </c>
      <c r="D12" s="64">
        <f t="shared" si="0"/>
        <v>0.12155299161053242</v>
      </c>
      <c r="E12" s="64"/>
      <c r="F12" s="64"/>
      <c r="G12" s="91">
        <v>0.5</v>
      </c>
      <c r="H12" s="77">
        <v>0.5</v>
      </c>
      <c r="J12" s="66">
        <f t="shared" si="1"/>
        <v>1</v>
      </c>
      <c r="K12" s="66"/>
    </row>
    <row r="13" spans="1:11" x14ac:dyDescent="0.2">
      <c r="A13" s="76" t="s">
        <v>613</v>
      </c>
      <c r="B13" s="71" t="str">
        <f>'Planilha Orçamentária'!C78</f>
        <v>PORTAS / JANELAS / VIDROS</v>
      </c>
      <c r="C13" s="68">
        <f>'Planilha Orçamentária'!G84</f>
        <v>17519.05</v>
      </c>
      <c r="D13" s="64">
        <f t="shared" si="0"/>
        <v>5.3999376137762581E-2</v>
      </c>
      <c r="E13" s="64"/>
      <c r="F13" s="64"/>
      <c r="G13" s="91">
        <v>0.5</v>
      </c>
      <c r="H13" s="77">
        <v>0.5</v>
      </c>
      <c r="J13" s="66"/>
      <c r="K13" s="66"/>
    </row>
    <row r="14" spans="1:11" x14ac:dyDescent="0.2">
      <c r="A14" s="76" t="s">
        <v>614</v>
      </c>
      <c r="B14" s="71" t="str">
        <f>'Planilha Orçamentária'!C86</f>
        <v>INSTALAÇÕES HIDRAULICAS</v>
      </c>
      <c r="C14" s="68">
        <f>'Planilha Orçamentária'!G107</f>
        <v>6690.449999999998</v>
      </c>
      <c r="D14" s="64">
        <f t="shared" si="0"/>
        <v>2.0622129971710427E-2</v>
      </c>
      <c r="E14" s="64">
        <v>0.25</v>
      </c>
      <c r="F14" s="64">
        <v>0.5</v>
      </c>
      <c r="G14" s="91">
        <v>0.25</v>
      </c>
      <c r="H14" s="91"/>
      <c r="J14" s="66">
        <f t="shared" ref="J14:J17" si="2">SUM(E14:I14)</f>
        <v>1</v>
      </c>
      <c r="K14" s="66"/>
    </row>
    <row r="15" spans="1:11" x14ac:dyDescent="0.2">
      <c r="A15" s="76" t="s">
        <v>615</v>
      </c>
      <c r="B15" s="71" t="str">
        <f>'Planilha Orçamentária'!C109</f>
        <v>INSTALAÇÕES SANITÁRIAS</v>
      </c>
      <c r="C15" s="68">
        <f>'Planilha Orçamentária'!G118</f>
        <v>7929.26</v>
      </c>
      <c r="D15" s="64">
        <f t="shared" si="0"/>
        <v>2.4440542908098061E-2</v>
      </c>
      <c r="E15" s="64">
        <v>0.25</v>
      </c>
      <c r="F15" s="64">
        <v>0.5</v>
      </c>
      <c r="G15" s="91">
        <v>0.25</v>
      </c>
      <c r="H15" s="91"/>
      <c r="J15" s="66">
        <f t="shared" si="2"/>
        <v>1</v>
      </c>
      <c r="K15" s="66"/>
    </row>
    <row r="16" spans="1:11" x14ac:dyDescent="0.2">
      <c r="A16" s="76" t="s">
        <v>616</v>
      </c>
      <c r="B16" s="71" t="str">
        <f>'Planilha Orçamentária'!C120</f>
        <v>INSTALAÇÕES ELETRICAS</v>
      </c>
      <c r="C16" s="68">
        <f>'Planilha Orçamentária'!G140</f>
        <v>16731.97</v>
      </c>
      <c r="D16" s="64">
        <f t="shared" si="0"/>
        <v>5.1573341109007596E-2</v>
      </c>
      <c r="E16" s="64">
        <v>0.25</v>
      </c>
      <c r="F16" s="64">
        <v>0.5</v>
      </c>
      <c r="G16" s="91">
        <v>0.25</v>
      </c>
      <c r="H16" s="91"/>
      <c r="J16" s="66">
        <f t="shared" si="2"/>
        <v>1</v>
      </c>
      <c r="K16" s="66"/>
    </row>
    <row r="17" spans="1:11" x14ac:dyDescent="0.2">
      <c r="A17" s="76" t="s">
        <v>617</v>
      </c>
      <c r="B17" s="71" t="str">
        <f>'Planilha Orçamentária'!C142</f>
        <v>INSTALAÇÕES LÓGICA</v>
      </c>
      <c r="C17" s="68">
        <f>'Planilha Orçamentária'!G150</f>
        <v>9072.27</v>
      </c>
      <c r="D17" s="64">
        <f t="shared" si="0"/>
        <v>2.7963669271640835E-2</v>
      </c>
      <c r="E17" s="64"/>
      <c r="F17" s="64">
        <v>0.25</v>
      </c>
      <c r="G17" s="91">
        <v>0.5</v>
      </c>
      <c r="H17" s="77">
        <v>0.25</v>
      </c>
      <c r="J17" s="66">
        <f t="shared" si="2"/>
        <v>1</v>
      </c>
      <c r="K17" s="66"/>
    </row>
    <row r="18" spans="1:11" x14ac:dyDescent="0.2">
      <c r="A18" s="76" t="s">
        <v>618</v>
      </c>
      <c r="B18" s="71" t="str">
        <f>'Planilha Orçamentária'!C153</f>
        <v>PREVENÇÃO E COMBATE A INCÊNDIO</v>
      </c>
      <c r="C18" s="68">
        <f>'Planilha Orçamentária'!G158</f>
        <v>1527.29</v>
      </c>
      <c r="D18" s="64">
        <f t="shared" si="0"/>
        <v>4.7076015640941382E-3</v>
      </c>
      <c r="E18" s="64"/>
      <c r="F18" s="64">
        <v>0.25</v>
      </c>
      <c r="G18" s="91">
        <v>0.5</v>
      </c>
      <c r="H18" s="77">
        <v>0.25</v>
      </c>
      <c r="J18" s="66"/>
      <c r="K18" s="66"/>
    </row>
    <row r="19" spans="1:11" x14ac:dyDescent="0.2">
      <c r="A19" s="76" t="s">
        <v>619</v>
      </c>
      <c r="B19" s="71" t="str">
        <f>'Planilha Orçamentária'!C161</f>
        <v>ADMINISTRAÇÃO DA OBRA E SERVIÇOS COMPLEMENTARES</v>
      </c>
      <c r="C19" s="68">
        <f>'Planilha Orçamentária'!G168</f>
        <v>63668.03</v>
      </c>
      <c r="D19" s="64">
        <f t="shared" si="0"/>
        <v>0.1962454528025408</v>
      </c>
      <c r="E19" s="64">
        <v>0.25</v>
      </c>
      <c r="F19" s="64">
        <v>0.25</v>
      </c>
      <c r="G19" s="91">
        <v>0.25</v>
      </c>
      <c r="H19" s="77">
        <v>0.25</v>
      </c>
      <c r="J19" s="66"/>
      <c r="K19" s="66"/>
    </row>
    <row r="20" spans="1:11" x14ac:dyDescent="0.2">
      <c r="A20" s="255"/>
      <c r="B20" s="256"/>
      <c r="C20" s="256"/>
      <c r="D20" s="256"/>
      <c r="E20" s="256"/>
      <c r="F20" s="256"/>
      <c r="G20" s="256"/>
      <c r="H20" s="256"/>
    </row>
    <row r="21" spans="1:11" x14ac:dyDescent="0.2">
      <c r="A21" s="78" t="s">
        <v>649</v>
      </c>
      <c r="B21" s="67"/>
      <c r="C21" s="68"/>
      <c r="E21" s="64">
        <f>SUMPRODUCT(E5:E19,$D$5:$D$19)</f>
        <v>0.11717463611632194</v>
      </c>
      <c r="F21" s="64">
        <f>SUMPRODUCT(F5:F19,$D$5:$D$19)</f>
        <v>0.35499463521628344</v>
      </c>
      <c r="G21" s="91">
        <f>SUMPRODUCT(G5:G19,$D$5:$D$19)</f>
        <v>0.38282536388367799</v>
      </c>
      <c r="H21" s="91">
        <f>SUMPRODUCT(H5:H19,$D$5:$D$19)</f>
        <v>0.14500536478371645</v>
      </c>
      <c r="J21" s="66"/>
    </row>
    <row r="22" spans="1:11" x14ac:dyDescent="0.2">
      <c r="A22" s="78" t="s">
        <v>650</v>
      </c>
      <c r="B22" s="67"/>
      <c r="C22" s="74"/>
      <c r="D22" s="64"/>
      <c r="E22" s="64">
        <f>E21</f>
        <v>0.11717463611632194</v>
      </c>
      <c r="F22" s="64">
        <f>F21+E22</f>
        <v>0.47216927133260539</v>
      </c>
      <c r="G22" s="64">
        <f t="shared" ref="G22:H22" si="3">G21+F22</f>
        <v>0.85499463521628338</v>
      </c>
      <c r="H22" s="64">
        <f t="shared" si="3"/>
        <v>0.99999999999999978</v>
      </c>
    </row>
    <row r="23" spans="1:11" x14ac:dyDescent="0.2">
      <c r="A23" s="78" t="s">
        <v>651</v>
      </c>
      <c r="B23" s="67"/>
      <c r="D23" s="64"/>
      <c r="E23" s="65">
        <f>E21*$C$24</f>
        <v>38015.037499999999</v>
      </c>
      <c r="F23" s="65">
        <f>F21*$C$24</f>
        <v>115171.12249999998</v>
      </c>
      <c r="G23" s="92">
        <f>G21*$C$24</f>
        <v>124200.2625</v>
      </c>
      <c r="H23" s="92">
        <f>H21*$C$24</f>
        <v>47044.177500000005</v>
      </c>
      <c r="J23" s="69"/>
    </row>
    <row r="24" spans="1:11" s="82" customFormat="1" ht="13.5" thickBot="1" x14ac:dyDescent="0.25">
      <c r="A24" s="79" t="s">
        <v>652</v>
      </c>
      <c r="B24" s="80"/>
      <c r="C24" s="106">
        <f>SUM(C5:C19)</f>
        <v>324430.60000000003</v>
      </c>
      <c r="D24" s="107">
        <f>SUM(D5:D19)</f>
        <v>0.99999999999999989</v>
      </c>
      <c r="E24" s="81">
        <f>E23</f>
        <v>38015.037499999999</v>
      </c>
      <c r="F24" s="81">
        <f>E24+F23</f>
        <v>153186.15999999997</v>
      </c>
      <c r="G24" s="81">
        <f t="shared" ref="G24:H24" si="4">F24+G23</f>
        <v>277386.42249999999</v>
      </c>
      <c r="H24" s="81">
        <f t="shared" si="4"/>
        <v>324430.59999999998</v>
      </c>
      <c r="J24" s="83"/>
    </row>
    <row r="26" spans="1:11" x14ac:dyDescent="0.2">
      <c r="B26" s="58"/>
    </row>
    <row r="27" spans="1:11" x14ac:dyDescent="0.2">
      <c r="B27" s="59"/>
    </row>
    <row r="28" spans="1:11" x14ac:dyDescent="0.2">
      <c r="B28" s="59"/>
    </row>
    <row r="29" spans="1:11" x14ac:dyDescent="0.2">
      <c r="B29" s="58"/>
      <c r="C29" s="75"/>
      <c r="D29" s="70"/>
    </row>
    <row r="30" spans="1:11" x14ac:dyDescent="0.2">
      <c r="B30" s="58"/>
      <c r="C30" s="75"/>
      <c r="D30" s="70"/>
      <c r="K30" s="69"/>
    </row>
    <row r="31" spans="1:11" x14ac:dyDescent="0.2">
      <c r="C31" s="75"/>
      <c r="D31" s="70"/>
    </row>
    <row r="32" spans="1:11" x14ac:dyDescent="0.2">
      <c r="C32" s="75"/>
      <c r="D32" s="70"/>
    </row>
  </sheetData>
  <mergeCells count="4">
    <mergeCell ref="A2:H2"/>
    <mergeCell ref="A3:C3"/>
    <mergeCell ref="D3:H3"/>
    <mergeCell ref="A20:H20"/>
  </mergeCells>
  <phoneticPr fontId="2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BM01</vt:lpstr>
      <vt:lpstr>RE01</vt:lpstr>
      <vt:lpstr>Planilha Orçamentária</vt:lpstr>
      <vt:lpstr>Cronograma Físico Finanaceiro</vt:lpstr>
      <vt:lpstr>'BM01'!Area_de_impressao</vt:lpstr>
      <vt:lpstr>'Cronograma Físico Finanaceiro'!Area_de_impressao</vt:lpstr>
      <vt:lpstr>'Planilha Orçamentária'!Area_de_impressao</vt:lpstr>
      <vt:lpstr>'BM01'!Titulos_de_impressao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2022-02-24T16:31:30Z</cp:lastPrinted>
  <dcterms:created xsi:type="dcterms:W3CDTF">2014-06-30T21:48:34Z</dcterms:created>
  <dcterms:modified xsi:type="dcterms:W3CDTF">2022-05-17T20:24:26Z</dcterms:modified>
</cp:coreProperties>
</file>