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UNCA PENDRIVE\2022\Edital Tomada  Preço\005 TP Construção sede Secret. Educação\"/>
    </mc:Choice>
  </mc:AlternateContent>
  <xr:revisionPtr revIDLastSave="0" documentId="13_ncr:1_{99F40851-D0EE-49F8-BF34-19219511A49E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MEMORIA DE CALCULO" sheetId="2" r:id="rId1"/>
    <sheet name="PLANILHA ORÇAMENTARIA" sheetId="3" r:id="rId2"/>
    <sheet name="CRONOGRAMA" sheetId="1" r:id="rId3"/>
  </sheets>
  <definedNames>
    <definedName name="_xlnm.Print_Titles" localSheetId="0">'MEMORIA DE CALCULO'!$1:$8</definedName>
    <definedName name="_xlnm.Print_Titles" localSheetId="1">'PLANILHA ORÇAMENTARIA'!$1:$6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7" i="2" l="1"/>
  <c r="F53" i="3"/>
  <c r="G53" i="3" s="1"/>
  <c r="F216" i="3" l="1"/>
  <c r="G216" i="3" s="1"/>
  <c r="F239" i="3" l="1"/>
  <c r="G239" i="3" s="1"/>
  <c r="F165" i="3"/>
  <c r="G165" i="3" s="1"/>
  <c r="F164" i="3"/>
  <c r="G164" i="3" s="1"/>
  <c r="F98" i="3" l="1"/>
  <c r="G98" i="3" s="1"/>
  <c r="F94" i="3" l="1"/>
  <c r="G94" i="3" s="1"/>
  <c r="F108" i="3"/>
  <c r="G108" i="3" s="1"/>
  <c r="F107" i="3"/>
  <c r="G107" i="3" s="1"/>
  <c r="F106" i="3"/>
  <c r="G106" i="3" s="1"/>
  <c r="F105" i="3"/>
  <c r="G105" i="3" s="1"/>
  <c r="F104" i="3"/>
  <c r="G104" i="3" s="1"/>
  <c r="F103" i="3"/>
  <c r="G103" i="3" s="1"/>
  <c r="F102" i="3"/>
  <c r="G102" i="3" s="1"/>
  <c r="F143" i="3"/>
  <c r="G143" i="3" s="1"/>
  <c r="F139" i="3"/>
  <c r="G139" i="3" s="1"/>
  <c r="F138" i="3"/>
  <c r="G138" i="3" s="1"/>
  <c r="F137" i="3"/>
  <c r="G137" i="3" s="1"/>
  <c r="F140" i="3"/>
  <c r="G140" i="3" s="1"/>
  <c r="F135" i="3"/>
  <c r="G135" i="3" s="1"/>
  <c r="F134" i="3"/>
  <c r="G134" i="3" s="1"/>
  <c r="F144" i="3"/>
  <c r="G144" i="3" s="1"/>
  <c r="F123" i="3"/>
  <c r="G123" i="3" s="1"/>
  <c r="F122" i="3"/>
  <c r="G122" i="3" s="1"/>
  <c r="F121" i="3"/>
  <c r="G121" i="3" s="1"/>
  <c r="F120" i="3"/>
  <c r="G120" i="3" s="1"/>
  <c r="F119" i="3"/>
  <c r="G119" i="3" s="1"/>
  <c r="F118" i="3"/>
  <c r="G118" i="3" s="1"/>
  <c r="F117" i="3"/>
  <c r="G117" i="3" s="1"/>
  <c r="F116" i="3"/>
  <c r="G116" i="3" s="1"/>
  <c r="F115" i="3"/>
  <c r="G115" i="3" s="1"/>
  <c r="F114" i="3"/>
  <c r="G114" i="3" s="1"/>
  <c r="F113" i="3"/>
  <c r="G113" i="3" s="1"/>
  <c r="F112" i="3"/>
  <c r="G112" i="3" s="1"/>
  <c r="F128" i="3"/>
  <c r="G128" i="3" s="1"/>
  <c r="F127" i="3"/>
  <c r="G127" i="3" s="1"/>
  <c r="L10" i="1" l="1"/>
  <c r="L12" i="1"/>
  <c r="L14" i="1"/>
  <c r="L16" i="1"/>
  <c r="L18" i="1"/>
  <c r="L20" i="1"/>
  <c r="L22" i="1"/>
  <c r="L24" i="1"/>
  <c r="L26" i="1"/>
  <c r="L28" i="1"/>
  <c r="L30" i="1"/>
  <c r="L32" i="1"/>
  <c r="L34" i="1"/>
  <c r="L36" i="1"/>
  <c r="L38" i="1"/>
  <c r="L40" i="1"/>
  <c r="L42" i="1"/>
  <c r="L44" i="1"/>
  <c r="F229" i="3" l="1"/>
  <c r="G229" i="3" s="1"/>
  <c r="F49" i="3"/>
  <c r="G49" i="3" s="1"/>
  <c r="F80" i="3" l="1"/>
  <c r="G80" i="3" s="1"/>
  <c r="F212" i="3"/>
  <c r="G212" i="3" s="1"/>
  <c r="F211" i="3"/>
  <c r="G211" i="3" s="1"/>
  <c r="B282" i="3"/>
  <c r="B43" i="1" s="1"/>
  <c r="B281" i="3"/>
  <c r="B41" i="1" s="1"/>
  <c r="F260" i="3"/>
  <c r="G260" i="3" s="1"/>
  <c r="F259" i="3"/>
  <c r="G259" i="3" s="1"/>
  <c r="G261" i="3" s="1"/>
  <c r="B280" i="3"/>
  <c r="B39" i="1" s="1"/>
  <c r="B279" i="3"/>
  <c r="B37" i="1" s="1"/>
  <c r="B278" i="3"/>
  <c r="B35" i="1" s="1"/>
  <c r="B277" i="3"/>
  <c r="B33" i="1" s="1"/>
  <c r="B276" i="3"/>
  <c r="B31" i="1" s="1"/>
  <c r="B275" i="3"/>
  <c r="B29" i="1" s="1"/>
  <c r="B274" i="3"/>
  <c r="B27" i="1" s="1"/>
  <c r="B273" i="3"/>
  <c r="B25" i="1" s="1"/>
  <c r="B272" i="3"/>
  <c r="B23" i="1" s="1"/>
  <c r="B271" i="3"/>
  <c r="B21" i="1" s="1"/>
  <c r="B270" i="3"/>
  <c r="B19" i="1" s="1"/>
  <c r="B269" i="3"/>
  <c r="B17" i="1" s="1"/>
  <c r="B268" i="3"/>
  <c r="B15" i="1" s="1"/>
  <c r="B267" i="3"/>
  <c r="B13" i="1" s="1"/>
  <c r="B266" i="3"/>
  <c r="B11" i="1" s="1"/>
  <c r="B265" i="3"/>
  <c r="B9" i="1" s="1"/>
  <c r="F206" i="3"/>
  <c r="G206" i="3" s="1"/>
  <c r="F205" i="3"/>
  <c r="G205" i="3" s="1"/>
  <c r="F199" i="3"/>
  <c r="G199" i="3" s="1"/>
  <c r="F198" i="3"/>
  <c r="G198" i="3" s="1"/>
  <c r="F42" i="3"/>
  <c r="G42" i="3" s="1"/>
  <c r="F19" i="3"/>
  <c r="G19" i="3" s="1"/>
  <c r="F18" i="3"/>
  <c r="G18" i="3" s="1"/>
  <c r="F17" i="3"/>
  <c r="G17" i="3" s="1"/>
  <c r="F16" i="3"/>
  <c r="G16" i="3" s="1"/>
  <c r="F15" i="3"/>
  <c r="G15" i="3" s="1"/>
  <c r="F14" i="3"/>
  <c r="G14" i="3" s="1"/>
  <c r="F25" i="3"/>
  <c r="G25" i="3" s="1"/>
  <c r="G26" i="3" s="1"/>
  <c r="G266" i="3" s="1"/>
  <c r="C11" i="1" s="1"/>
  <c r="G282" i="3" l="1"/>
  <c r="C43" i="1" s="1"/>
  <c r="C44" i="1" s="1"/>
  <c r="D11" i="1"/>
  <c r="G11" i="1"/>
  <c r="C12" i="1"/>
  <c r="H11" i="1"/>
  <c r="F11" i="1"/>
  <c r="I11" i="1"/>
  <c r="E11" i="1"/>
  <c r="J11" i="1"/>
  <c r="K11" i="1"/>
  <c r="G207" i="3"/>
  <c r="G277" i="3" s="1"/>
  <c r="C33" i="1" s="1"/>
  <c r="F185" i="3"/>
  <c r="F61" i="3"/>
  <c r="G61" i="3" s="1"/>
  <c r="F60" i="3"/>
  <c r="G60" i="3" s="1"/>
  <c r="F59" i="3"/>
  <c r="G59" i="3" s="1"/>
  <c r="F58" i="3"/>
  <c r="G58" i="3" s="1"/>
  <c r="F52" i="3"/>
  <c r="G52" i="3" s="1"/>
  <c r="F51" i="3"/>
  <c r="G51" i="3" s="1"/>
  <c r="F50" i="3"/>
  <c r="G50" i="3" s="1"/>
  <c r="F48" i="3"/>
  <c r="G48" i="3" s="1"/>
  <c r="F46" i="3"/>
  <c r="G46" i="3" s="1"/>
  <c r="F45" i="3"/>
  <c r="G45" i="3" s="1"/>
  <c r="F43" i="3"/>
  <c r="G43" i="3" s="1"/>
  <c r="F41" i="3"/>
  <c r="G41" i="3" s="1"/>
  <c r="F36" i="3"/>
  <c r="G36" i="3" s="1"/>
  <c r="F35" i="3"/>
  <c r="G35" i="3" s="1"/>
  <c r="F30" i="3"/>
  <c r="G30" i="3" s="1"/>
  <c r="F29" i="3"/>
  <c r="G29" i="3" s="1"/>
  <c r="G54" i="3" l="1"/>
  <c r="G269" i="3" s="1"/>
  <c r="C17" i="1" s="1"/>
  <c r="F43" i="1"/>
  <c r="J43" i="1"/>
  <c r="E43" i="1"/>
  <c r="G43" i="1"/>
  <c r="H43" i="1"/>
  <c r="I43" i="1"/>
  <c r="D43" i="1"/>
  <c r="K43" i="1"/>
  <c r="L11" i="1"/>
  <c r="E33" i="1"/>
  <c r="G33" i="1"/>
  <c r="K33" i="1"/>
  <c r="D33" i="1"/>
  <c r="F33" i="1"/>
  <c r="J33" i="1"/>
  <c r="H33" i="1"/>
  <c r="C34" i="1"/>
  <c r="I33" i="1"/>
  <c r="G31" i="3"/>
  <c r="G267" i="3" s="1"/>
  <c r="C13" i="1" s="1"/>
  <c r="G62" i="3"/>
  <c r="G270" i="3" s="1"/>
  <c r="C19" i="1" s="1"/>
  <c r="G37" i="3"/>
  <c r="G268" i="3" s="1"/>
  <c r="C15" i="1" s="1"/>
  <c r="L43" i="1" l="1"/>
  <c r="D19" i="1"/>
  <c r="F19" i="1"/>
  <c r="I19" i="1"/>
  <c r="C20" i="1"/>
  <c r="G19" i="1"/>
  <c r="K19" i="1"/>
  <c r="E19" i="1"/>
  <c r="J19" i="1"/>
  <c r="H19" i="1"/>
  <c r="D13" i="1"/>
  <c r="E13" i="1"/>
  <c r="K13" i="1"/>
  <c r="J13" i="1"/>
  <c r="C14" i="1"/>
  <c r="H13" i="1"/>
  <c r="I13" i="1"/>
  <c r="F13" i="1"/>
  <c r="G13" i="1"/>
  <c r="L33" i="1"/>
  <c r="D17" i="1"/>
  <c r="F17" i="1"/>
  <c r="K17" i="1"/>
  <c r="G17" i="1"/>
  <c r="J17" i="1"/>
  <c r="E17" i="1"/>
  <c r="C18" i="1"/>
  <c r="I17" i="1"/>
  <c r="H17" i="1"/>
  <c r="D15" i="1"/>
  <c r="G15" i="1"/>
  <c r="K15" i="1"/>
  <c r="E15" i="1"/>
  <c r="H15" i="1"/>
  <c r="C16" i="1"/>
  <c r="F15" i="1"/>
  <c r="I15" i="1"/>
  <c r="J15" i="1"/>
  <c r="F228" i="3"/>
  <c r="G228" i="3" s="1"/>
  <c r="F240" i="3"/>
  <c r="G240" i="3" s="1"/>
  <c r="F158" i="3"/>
  <c r="G158" i="3" s="1"/>
  <c r="F157" i="3"/>
  <c r="G157" i="3" s="1"/>
  <c r="F156" i="3"/>
  <c r="G156" i="3" s="1"/>
  <c r="F155" i="3"/>
  <c r="G155" i="3" s="1"/>
  <c r="F191" i="3"/>
  <c r="G191" i="3" s="1"/>
  <c r="F190" i="3"/>
  <c r="G190" i="3" s="1"/>
  <c r="F189" i="3"/>
  <c r="G189" i="3" s="1"/>
  <c r="F188" i="3"/>
  <c r="G188" i="3" s="1"/>
  <c r="F187" i="3"/>
  <c r="G187" i="3" s="1"/>
  <c r="F186" i="3"/>
  <c r="G186" i="3" s="1"/>
  <c r="L15" i="1" l="1"/>
  <c r="L17" i="1"/>
  <c r="L13" i="1"/>
  <c r="L19" i="1"/>
  <c r="F154" i="3"/>
  <c r="G154" i="3" s="1"/>
  <c r="F153" i="3"/>
  <c r="G153" i="3" s="1"/>
  <c r="F145" i="3"/>
  <c r="G145" i="3" s="1"/>
  <c r="F142" i="3"/>
  <c r="G142" i="3" s="1"/>
  <c r="F141" i="3"/>
  <c r="G141" i="3" s="1"/>
  <c r="F136" i="3"/>
  <c r="G136" i="3" s="1"/>
  <c r="F133" i="3"/>
  <c r="G133" i="3" s="1"/>
  <c r="F132" i="3"/>
  <c r="G132" i="3" s="1"/>
  <c r="F168" i="3"/>
  <c r="G168" i="3" s="1"/>
  <c r="F167" i="3"/>
  <c r="G167" i="3" s="1"/>
  <c r="F178" i="3"/>
  <c r="G178" i="3" s="1"/>
  <c r="F177" i="3"/>
  <c r="G177" i="3" s="1"/>
  <c r="F176" i="3"/>
  <c r="G176" i="3" s="1"/>
  <c r="F193" i="3"/>
  <c r="G193" i="3" s="1"/>
  <c r="F192" i="3"/>
  <c r="G192" i="3" s="1"/>
  <c r="G185" i="3"/>
  <c r="F184" i="3"/>
  <c r="G184" i="3" s="1"/>
  <c r="F183" i="3"/>
  <c r="G183" i="3" s="1"/>
  <c r="F182" i="3"/>
  <c r="G182" i="3" s="1"/>
  <c r="F181" i="3"/>
  <c r="G181" i="3" s="1"/>
  <c r="F126" i="3"/>
  <c r="F109" i="3"/>
  <c r="F101" i="3"/>
  <c r="F100" i="3"/>
  <c r="F97" i="3"/>
  <c r="F87" i="3"/>
  <c r="F86" i="3"/>
  <c r="F85" i="3"/>
  <c r="F84" i="3"/>
  <c r="F83" i="3"/>
  <c r="F82" i="3"/>
  <c r="F81" i="3"/>
  <c r="F255" i="3"/>
  <c r="G255" i="3" s="1"/>
  <c r="G256" i="3" s="1"/>
  <c r="G281" i="3" s="1"/>
  <c r="C41" i="1" s="1"/>
  <c r="F250" i="3"/>
  <c r="G250" i="3" s="1"/>
  <c r="F249" i="3"/>
  <c r="G249" i="3" s="1"/>
  <c r="F246" i="3"/>
  <c r="G246" i="3" s="1"/>
  <c r="F245" i="3"/>
  <c r="G245" i="3" s="1"/>
  <c r="F244" i="3"/>
  <c r="G244" i="3" s="1"/>
  <c r="F213" i="3"/>
  <c r="G213" i="3" s="1"/>
  <c r="F215" i="3"/>
  <c r="G215" i="3" s="1"/>
  <c r="F214" i="3"/>
  <c r="G214" i="3" s="1"/>
  <c r="F230" i="3"/>
  <c r="G230" i="3" s="1"/>
  <c r="F227" i="3"/>
  <c r="G227" i="3" s="1"/>
  <c r="F226" i="3"/>
  <c r="G226" i="3" s="1"/>
  <c r="F225" i="3"/>
  <c r="G225" i="3" s="1"/>
  <c r="F224" i="3"/>
  <c r="G224" i="3" s="1"/>
  <c r="F223" i="3"/>
  <c r="G223" i="3" s="1"/>
  <c r="F222" i="3"/>
  <c r="G222" i="3" s="1"/>
  <c r="F238" i="3"/>
  <c r="G238" i="3" s="1"/>
  <c r="F237" i="3"/>
  <c r="G237" i="3" s="1"/>
  <c r="F241" i="3"/>
  <c r="G241" i="3" s="1"/>
  <c r="F173" i="3"/>
  <c r="G173" i="3" s="1"/>
  <c r="F172" i="3"/>
  <c r="G172" i="3" s="1"/>
  <c r="F171" i="3"/>
  <c r="G171" i="3" s="1"/>
  <c r="F163" i="3"/>
  <c r="G163" i="3" s="1"/>
  <c r="F162" i="3"/>
  <c r="G162" i="3" s="1"/>
  <c r="F161" i="3"/>
  <c r="G161" i="3" s="1"/>
  <c r="F166" i="3"/>
  <c r="G166" i="3" s="1"/>
  <c r="F75" i="3"/>
  <c r="F74" i="3"/>
  <c r="F73" i="3"/>
  <c r="F67" i="3"/>
  <c r="F13" i="3"/>
  <c r="F12" i="3"/>
  <c r="F11" i="3"/>
  <c r="G251" i="3" l="1"/>
  <c r="G280" i="3" s="1"/>
  <c r="C39" i="1" s="1"/>
  <c r="G194" i="3"/>
  <c r="G275" i="3" s="1"/>
  <c r="C29" i="1" s="1"/>
  <c r="G231" i="3"/>
  <c r="G279" i="3" s="1"/>
  <c r="C37" i="1" s="1"/>
  <c r="G217" i="3"/>
  <c r="G278" i="3" s="1"/>
  <c r="C35" i="1" s="1"/>
  <c r="E41" i="1"/>
  <c r="J41" i="1"/>
  <c r="F41" i="1"/>
  <c r="D41" i="1"/>
  <c r="C42" i="1"/>
  <c r="H41" i="1"/>
  <c r="I41" i="1"/>
  <c r="G41" i="1"/>
  <c r="K41" i="1"/>
  <c r="F200" i="3"/>
  <c r="G200" i="3" s="1"/>
  <c r="G201" i="3" s="1"/>
  <c r="G126" i="3"/>
  <c r="G109" i="3"/>
  <c r="G101" i="3"/>
  <c r="G100" i="3"/>
  <c r="G97" i="3"/>
  <c r="G87" i="3"/>
  <c r="G86" i="3"/>
  <c r="G85" i="3"/>
  <c r="G84" i="3"/>
  <c r="G83" i="3"/>
  <c r="G82" i="3"/>
  <c r="G81" i="3"/>
  <c r="G75" i="3"/>
  <c r="G74" i="3"/>
  <c r="G73" i="3"/>
  <c r="G67" i="3"/>
  <c r="G68" i="3" s="1"/>
  <c r="G271" i="3" s="1"/>
  <c r="C21" i="1" s="1"/>
  <c r="G13" i="3"/>
  <c r="G12" i="3"/>
  <c r="F131" i="3"/>
  <c r="G131" i="3" s="1"/>
  <c r="G11" i="3"/>
  <c r="G20" i="3" l="1"/>
  <c r="G146" i="3"/>
  <c r="G274" i="3" s="1"/>
  <c r="C27" i="1" s="1"/>
  <c r="G89" i="3"/>
  <c r="G76" i="3"/>
  <c r="E37" i="1"/>
  <c r="C38" i="1"/>
  <c r="I37" i="1"/>
  <c r="G37" i="1"/>
  <c r="F37" i="1"/>
  <c r="D37" i="1"/>
  <c r="J37" i="1"/>
  <c r="K37" i="1"/>
  <c r="H37" i="1"/>
  <c r="D21" i="1"/>
  <c r="K21" i="1"/>
  <c r="C22" i="1"/>
  <c r="I21" i="1"/>
  <c r="H21" i="1"/>
  <c r="F21" i="1"/>
  <c r="G21" i="1"/>
  <c r="E21" i="1"/>
  <c r="J21" i="1"/>
  <c r="E29" i="1"/>
  <c r="H29" i="1"/>
  <c r="F29" i="1"/>
  <c r="D29" i="1"/>
  <c r="K29" i="1"/>
  <c r="I29" i="1"/>
  <c r="C30" i="1"/>
  <c r="J29" i="1"/>
  <c r="G29" i="1"/>
  <c r="E39" i="1"/>
  <c r="H39" i="1"/>
  <c r="D39" i="1"/>
  <c r="I39" i="1"/>
  <c r="G39" i="1"/>
  <c r="C40" i="1"/>
  <c r="K39" i="1"/>
  <c r="F39" i="1"/>
  <c r="J39" i="1"/>
  <c r="L41" i="1"/>
  <c r="E35" i="1"/>
  <c r="I35" i="1"/>
  <c r="G35" i="1"/>
  <c r="F35" i="1"/>
  <c r="C36" i="1"/>
  <c r="D35" i="1"/>
  <c r="J35" i="1"/>
  <c r="K35" i="1"/>
  <c r="H35" i="1"/>
  <c r="G276" i="3"/>
  <c r="C31" i="1" s="1"/>
  <c r="G265" i="3"/>
  <c r="C9" i="1" s="1"/>
  <c r="G273" i="3"/>
  <c r="C25" i="1" s="1"/>
  <c r="G272" i="3"/>
  <c r="C23" i="1" s="1"/>
  <c r="L37" i="1" l="1"/>
  <c r="L21" i="1"/>
  <c r="E27" i="1"/>
  <c r="K27" i="1"/>
  <c r="D27" i="1"/>
  <c r="J27" i="1"/>
  <c r="H27" i="1"/>
  <c r="I27" i="1"/>
  <c r="C28" i="1"/>
  <c r="G27" i="1"/>
  <c r="F27" i="1"/>
  <c r="E31" i="1"/>
  <c r="F31" i="1"/>
  <c r="F45" i="1" s="1"/>
  <c r="D31" i="1"/>
  <c r="J31" i="1"/>
  <c r="K31" i="1"/>
  <c r="H31" i="1"/>
  <c r="I31" i="1"/>
  <c r="G31" i="1"/>
  <c r="C32" i="1"/>
  <c r="D23" i="1"/>
  <c r="H23" i="1"/>
  <c r="C24" i="1"/>
  <c r="I23" i="1"/>
  <c r="I45" i="1" s="1"/>
  <c r="F23" i="1"/>
  <c r="K23" i="1"/>
  <c r="J23" i="1"/>
  <c r="E23" i="1"/>
  <c r="G23" i="1"/>
  <c r="E25" i="1"/>
  <c r="D25" i="1"/>
  <c r="D45" i="1" s="1"/>
  <c r="J25" i="1"/>
  <c r="K25" i="1"/>
  <c r="H25" i="1"/>
  <c r="I25" i="1"/>
  <c r="G25" i="1"/>
  <c r="F25" i="1"/>
  <c r="C26" i="1"/>
  <c r="D9" i="1"/>
  <c r="G9" i="1"/>
  <c r="J9" i="1"/>
  <c r="C10" i="1"/>
  <c r="I9" i="1"/>
  <c r="H9" i="1"/>
  <c r="F9" i="1"/>
  <c r="K9" i="1"/>
  <c r="E9" i="1"/>
  <c r="L35" i="1"/>
  <c r="L39" i="1"/>
  <c r="L29" i="1"/>
  <c r="F283" i="3"/>
  <c r="E45" i="1" l="1"/>
  <c r="K45" i="1"/>
  <c r="J45" i="1"/>
  <c r="H45" i="1"/>
  <c r="G45" i="1"/>
  <c r="J46" i="1"/>
  <c r="F46" i="1"/>
  <c r="L23" i="1"/>
  <c r="L9" i="1"/>
  <c r="L25" i="1"/>
  <c r="L31" i="1"/>
  <c r="L27" i="1"/>
  <c r="D281" i="3"/>
  <c r="D278" i="3"/>
  <c r="D279" i="3"/>
  <c r="D280" i="3"/>
  <c r="D268" i="3"/>
  <c r="D276" i="3"/>
  <c r="D277" i="3"/>
  <c r="D269" i="3"/>
  <c r="D271" i="3"/>
  <c r="D273" i="3"/>
  <c r="D265" i="3"/>
  <c r="D267" i="3"/>
  <c r="D274" i="3"/>
  <c r="D282" i="3"/>
  <c r="D283" i="3"/>
  <c r="D270" i="3"/>
  <c r="D272" i="3"/>
  <c r="D266" i="3"/>
  <c r="D275" i="3"/>
  <c r="L45" i="1" l="1"/>
  <c r="G46" i="1"/>
  <c r="D46" i="1"/>
  <c r="D47" i="1" s="1"/>
  <c r="H46" i="1"/>
  <c r="K46" i="1"/>
  <c r="I46" i="1"/>
  <c r="E46" i="1"/>
  <c r="E47" i="1" l="1"/>
  <c r="F47" i="1" l="1"/>
  <c r="G47" i="1" l="1"/>
  <c r="H47" i="1" l="1"/>
  <c r="I47" i="1" l="1"/>
  <c r="J47" i="1" l="1"/>
  <c r="K47" i="1" l="1"/>
  <c r="L47" i="1" l="1"/>
  <c r="K49" i="1" s="1"/>
  <c r="L49" i="1" s="1"/>
  <c r="F48" i="1" l="1"/>
  <c r="J48" i="1"/>
  <c r="E48" i="1"/>
  <c r="I48" i="1"/>
  <c r="H48" i="1"/>
  <c r="D49" i="1"/>
  <c r="D48" i="1"/>
  <c r="K48" i="1"/>
  <c r="G48" i="1"/>
  <c r="E49" i="1"/>
  <c r="F49" i="1"/>
  <c r="G49" i="1"/>
  <c r="H49" i="1"/>
  <c r="I49" i="1"/>
  <c r="J49" i="1"/>
</calcChain>
</file>

<file path=xl/sharedStrings.xml><?xml version="1.0" encoding="utf-8"?>
<sst xmlns="http://schemas.openxmlformats.org/spreadsheetml/2006/main" count="1148" uniqueCount="466">
  <si>
    <r>
      <rPr>
        <b/>
        <sz val="5.5"/>
        <rFont val="Arial"/>
        <family val="2"/>
      </rPr>
      <t>ITENS</t>
    </r>
  </si>
  <si>
    <r>
      <rPr>
        <b/>
        <sz val="5.5"/>
        <rFont val="Arial"/>
        <family val="2"/>
      </rPr>
      <t>ATIVIDADES</t>
    </r>
  </si>
  <si>
    <r>
      <rPr>
        <b/>
        <sz val="5.5"/>
        <rFont val="Arial"/>
        <family val="2"/>
      </rPr>
      <t>TOTAL</t>
    </r>
  </si>
  <si>
    <r>
      <rPr>
        <b/>
        <sz val="5.5"/>
        <rFont val="Arial"/>
        <family val="2"/>
      </rPr>
      <t>VALOR TOTAL DOS SERVIÇOS</t>
    </r>
  </si>
  <si>
    <r>
      <rPr>
        <b/>
        <sz val="5.5"/>
        <rFont val="Arial"/>
        <family val="2"/>
      </rPr>
      <t>TOTAL DO DESEMBOLSO MENSAL</t>
    </r>
  </si>
  <si>
    <r>
      <rPr>
        <b/>
        <sz val="5.5"/>
        <rFont val="Arial"/>
        <family val="2"/>
      </rPr>
      <t>TOTAL DO DESEMBOLSO ACUMULADO</t>
    </r>
  </si>
  <si>
    <r>
      <rPr>
        <b/>
        <sz val="5.5"/>
        <rFont val="Arial"/>
        <family val="2"/>
      </rPr>
      <t>PERCENTUAL MENSAL</t>
    </r>
  </si>
  <si>
    <r>
      <rPr>
        <b/>
        <sz val="5.5"/>
        <rFont val="Arial"/>
        <family val="2"/>
      </rPr>
      <t>PERCENTUAL MENSAL ACUMULADO</t>
    </r>
  </si>
  <si>
    <r>
      <rPr>
        <sz val="7"/>
        <rFont val="Arial MT"/>
        <family val="2"/>
      </rPr>
      <t>.</t>
    </r>
  </si>
  <si>
    <r>
      <rPr>
        <b/>
        <sz val="7"/>
        <color rgb="FFFF0000"/>
        <rFont val="Arial"/>
        <family val="2"/>
      </rPr>
      <t>DESONERADO</t>
    </r>
  </si>
  <si>
    <r>
      <rPr>
        <sz val="7"/>
        <rFont val="Arial MT"/>
        <family val="2"/>
      </rPr>
      <t>Nº PLANILHA</t>
    </r>
  </si>
  <si>
    <r>
      <rPr>
        <sz val="7"/>
        <rFont val="Arial MT"/>
        <family val="2"/>
      </rPr>
      <t>B.D.I. = 28,34%</t>
    </r>
  </si>
  <si>
    <r>
      <rPr>
        <b/>
        <sz val="7"/>
        <rFont val="Arial"/>
        <family val="2"/>
      </rPr>
      <t>SERVIÇOS GERAIS DE CANTEIRO</t>
    </r>
  </si>
  <si>
    <r>
      <rPr>
        <sz val="7"/>
        <rFont val="Arial MT"/>
        <family val="2"/>
      </rPr>
      <t>CODIGO</t>
    </r>
  </si>
  <si>
    <r>
      <rPr>
        <sz val="7"/>
        <rFont val="Arial MT"/>
        <family val="2"/>
      </rPr>
      <t>S E R V I C O S</t>
    </r>
  </si>
  <si>
    <r>
      <rPr>
        <sz val="7"/>
        <rFont val="Arial MT"/>
        <family val="2"/>
      </rPr>
      <t>UN</t>
    </r>
  </si>
  <si>
    <r>
      <rPr>
        <sz val="7"/>
        <rFont val="Arial MT"/>
        <family val="2"/>
      </rPr>
      <t>QUANT</t>
    </r>
  </si>
  <si>
    <r>
      <rPr>
        <sz val="7"/>
        <rFont val="Arial MT"/>
        <family val="2"/>
      </rPr>
      <t>PR S BDI</t>
    </r>
  </si>
  <si>
    <r>
      <rPr>
        <sz val="7"/>
        <rFont val="Arial MT"/>
        <family val="2"/>
      </rPr>
      <t>PR UNIT</t>
    </r>
  </si>
  <si>
    <r>
      <rPr>
        <sz val="7"/>
        <rFont val="Arial MT"/>
        <family val="2"/>
      </rPr>
      <t>TOTAL</t>
    </r>
  </si>
  <si>
    <r>
      <rPr>
        <sz val="7"/>
        <rFont val="Arial MT"/>
        <family val="2"/>
      </rPr>
      <t>PLACA DE OBRA EM CHAPA GALVANIZADA N. 22, ADESIVADA /M2</t>
    </r>
  </si>
  <si>
    <r>
      <rPr>
        <sz val="7"/>
        <rFont val="Arial MT"/>
        <family val="2"/>
      </rPr>
      <t>M²</t>
    </r>
  </si>
  <si>
    <r>
      <rPr>
        <sz val="7"/>
        <rFont val="Arial MT"/>
        <family val="2"/>
      </rPr>
      <t xml:space="preserve">REGULARIZACAO DO SOLO COM IRREGULARIDADES ATE 0,20 M
</t>
    </r>
    <r>
      <rPr>
        <sz val="7"/>
        <rFont val="Arial MT"/>
        <family val="2"/>
      </rPr>
      <t>/M2</t>
    </r>
  </si>
  <si>
    <r>
      <rPr>
        <sz val="7"/>
        <rFont val="Arial MT"/>
        <family val="2"/>
      </rPr>
      <t xml:space="preserve">LOCACAO CONVENCIONAL DE OBRA, ATRAVES DE GABARITO DE TABUAS CORRIDAS PONTALETADAS A CADA 2,00M, 2
</t>
    </r>
    <r>
      <rPr>
        <sz val="7"/>
        <rFont val="Arial MT"/>
        <family val="2"/>
      </rPr>
      <t>UTILIZAÇÕES /M</t>
    </r>
  </si>
  <si>
    <r>
      <rPr>
        <sz val="7"/>
        <rFont val="Arial MT"/>
        <family val="2"/>
      </rPr>
      <t>M</t>
    </r>
  </si>
  <si>
    <r>
      <rPr>
        <b/>
        <sz val="7"/>
        <rFont val="Arial"/>
        <family val="2"/>
      </rPr>
      <t>SUBTOTAL</t>
    </r>
  </si>
  <si>
    <r>
      <rPr>
        <sz val="7"/>
        <rFont val="Arial MT"/>
        <family val="2"/>
      </rPr>
      <t>M³</t>
    </r>
  </si>
  <si>
    <r>
      <rPr>
        <b/>
        <sz val="7"/>
        <rFont val="Arial"/>
        <family val="2"/>
      </rPr>
      <t>FUNDAÇÃO</t>
    </r>
  </si>
  <si>
    <r>
      <rPr>
        <b/>
        <sz val="7"/>
        <rFont val="Arial"/>
        <family val="2"/>
      </rPr>
      <t>SERVIÇOS EM TERRA</t>
    </r>
  </si>
  <si>
    <r>
      <rPr>
        <sz val="7"/>
        <rFont val="Arial MT"/>
        <family val="2"/>
      </rPr>
      <t>REATERRO MANUAL APILOADO COM SOQUETE. AF_10/2017 /M3</t>
    </r>
  </si>
  <si>
    <r>
      <rPr>
        <sz val="7"/>
        <rFont val="Arial MT"/>
        <family val="2"/>
      </rPr>
      <t>KG</t>
    </r>
  </si>
  <si>
    <r>
      <rPr>
        <b/>
        <sz val="7"/>
        <rFont val="Arial"/>
        <family val="2"/>
      </rPr>
      <t>IMPERMEABILIZAÇÃO</t>
    </r>
  </si>
  <si>
    <r>
      <rPr>
        <sz val="7"/>
        <rFont val="Arial MT"/>
        <family val="2"/>
      </rPr>
      <t xml:space="preserve">IMPERMEABILIZACAO COM REVESTIMENTO SEMI-FLEXIVEL
</t>
    </r>
    <r>
      <rPr>
        <sz val="7"/>
        <rFont val="Arial MT"/>
        <family val="2"/>
      </rPr>
      <t>VIAPLUS 1000, VIAPOL OU SIMILAR, CONSUMO DE 2KG/M2 /M2</t>
    </r>
  </si>
  <si>
    <r>
      <rPr>
        <b/>
        <sz val="7"/>
        <rFont val="Arial"/>
        <family val="2"/>
      </rPr>
      <t>ESTRUTURA DE COBERTURA</t>
    </r>
  </si>
  <si>
    <r>
      <rPr>
        <b/>
        <sz val="7"/>
        <rFont val="Arial"/>
        <family val="2"/>
      </rPr>
      <t>COBERTURA</t>
    </r>
  </si>
  <si>
    <r>
      <rPr>
        <b/>
        <sz val="7"/>
        <rFont val="Arial"/>
        <family val="2"/>
      </rPr>
      <t>ESQUADRIAS E FERRAGENS</t>
    </r>
  </si>
  <si>
    <r>
      <rPr>
        <b/>
        <sz val="7"/>
        <rFont val="Arial"/>
        <family val="2"/>
      </rPr>
      <t>INSTALAÇÕES ELÉTRICAS</t>
    </r>
  </si>
  <si>
    <r>
      <rPr>
        <b/>
        <sz val="7"/>
        <rFont val="Arial"/>
        <family val="2"/>
      </rPr>
      <t>INSTALAÇÕES HIDROSSANITÁRIAS E ÁGUAS PLUVIAIS</t>
    </r>
  </si>
  <si>
    <r>
      <rPr>
        <sz val="7"/>
        <rFont val="Arial MT"/>
        <family val="2"/>
      </rPr>
      <t>(COMPOSIÇÃO REPRESENTATIVA) DO SERVIÇO DE INSTALAÇÃO DE TUBOS DE PVC,SOLDÁVEL, ÁGUA FRIA, DN 25 MM (INSTALADO EM RAMAL, SUB-RAMAL OU RAMAL DE DISTRIBUIÇÃO), INCLUSIVE CONEXÕES, CORTES E FIXAÇÕES, PARA PRÉDIOS.AF_10/2015</t>
    </r>
  </si>
  <si>
    <r>
      <rPr>
        <sz val="7"/>
        <rFont val="Arial MT"/>
        <family val="2"/>
      </rPr>
      <t>(COMPOSIÇÃO REPRESENTATIVA) DO SERVIÇO DE INSTALAÇÃO DE TUBOS DE PVC,SOLDÁVEL, ÁGUA FRIA, DN 50 MM (INSTALADO EM RAMAL, SUB-RAMAL OU RAMAL DE DISTRIBUIÇÃO), INCLUSIVE CONEXÕES, CORTES E FIXAÇÕES, PARA PRÉDIOS.AF_10/2015</t>
    </r>
  </si>
  <si>
    <r>
      <rPr>
        <sz val="7"/>
        <rFont val="Arial MT"/>
        <family val="2"/>
      </rPr>
      <t>LOUÇAS</t>
    </r>
  </si>
  <si>
    <r>
      <rPr>
        <sz val="7"/>
        <rFont val="Arial MT"/>
        <family val="2"/>
      </rPr>
      <t xml:space="preserve">BACIA SANITARIA SIFONADA DE LOUCA BRANCA, LINHA RAVENA, REF. P 9.17 DA DECA OU SIMILAR, INCLUSIVE PERTENCES, COM TUBO DE LIGACAO E COBERTURA DE BOLSA CROMADOS
</t>
    </r>
    <r>
      <rPr>
        <sz val="7"/>
        <rFont val="Arial MT"/>
        <family val="2"/>
      </rPr>
      <t>(ESTEVES OU SIMILAR) /UN</t>
    </r>
  </si>
  <si>
    <r>
      <rPr>
        <sz val="7"/>
        <rFont val="Arial MT"/>
        <family val="2"/>
      </rPr>
      <t xml:space="preserve">ASSENTO SANITARIO PARA BACIA RAVENA REF. AP 01.17 DA
</t>
    </r>
    <r>
      <rPr>
        <sz val="7"/>
        <rFont val="Arial MT"/>
        <family val="2"/>
      </rPr>
      <t>DECA OU SIMILAR  /UN</t>
    </r>
  </si>
  <si>
    <r>
      <rPr>
        <sz val="7"/>
        <rFont val="Arial MT"/>
        <family val="2"/>
      </rPr>
      <t xml:space="preserve">SABONETEIRA PLÁSTICA TIPO DISPENSER PARA SABONETE LÍQUIDO COM RESERVATÓRIO 800 A 1500 ML, INCLUSO FIXAÇÃO.
</t>
    </r>
    <r>
      <rPr>
        <sz val="7"/>
        <rFont val="Arial MT"/>
        <family val="2"/>
      </rPr>
      <t>AF_01/2020</t>
    </r>
  </si>
  <si>
    <r>
      <rPr>
        <sz val="7"/>
        <rFont val="Arial MT"/>
        <family val="2"/>
      </rPr>
      <t xml:space="preserve">PAPELEIRA PLASTICA TIPO DISPENSER PARA PAPEL HIGIENICO
</t>
    </r>
    <r>
      <rPr>
        <sz val="7"/>
        <rFont val="Arial MT"/>
        <family val="2"/>
      </rPr>
      <t>ROLAO - FORNECIMENTO E INSTALAÇÃO</t>
    </r>
  </si>
  <si>
    <r>
      <rPr>
        <sz val="7"/>
        <rFont val="Arial MT"/>
        <family val="2"/>
      </rPr>
      <t xml:space="preserve">TOALHEIRO PLÁSTICO TIPO DISPENSER PARA PAPEL TOALHA
</t>
    </r>
    <r>
      <rPr>
        <sz val="7"/>
        <rFont val="Arial MT"/>
        <family val="2"/>
      </rPr>
      <t>INTERFOLHADO - FORNECIMENTO E INSTALAÇÃO</t>
    </r>
  </si>
  <si>
    <r>
      <rPr>
        <sz val="7"/>
        <rFont val="Arial MT"/>
        <family val="2"/>
      </rPr>
      <t xml:space="preserve">REGISTRO DE GAVETA BRUTO, LATAO, ROSCAVEL, 3/4", COM ACABAMENTO E CANOPLA CROMADOS. FORNECIDO E
</t>
    </r>
    <r>
      <rPr>
        <sz val="7"/>
        <rFont val="Arial MT"/>
        <family val="2"/>
      </rPr>
      <t>INSTALADO EM RAMAL DE AGUA. AF_12/2014 /UN</t>
    </r>
  </si>
  <si>
    <r>
      <rPr>
        <sz val="7"/>
        <rFont val="Arial MT"/>
        <family val="2"/>
      </rPr>
      <t xml:space="preserve">REGISTRO DE GAVETA BRUTO, LATAO, ROSCAVEL, 1 1/2, COM ACABAMENTO E CANOPLA CROMADOS, INSTALADO EM RESERVACAO DE AGUA DE EDIFICACAO QUE POSSUA RESERVATORIO DE FIBRA/FIBROCIMENTO FORNECIMENTO E
</t>
    </r>
    <r>
      <rPr>
        <sz val="7"/>
        <rFont val="Arial MT"/>
        <family val="2"/>
      </rPr>
      <t>INSTALACAO. AF_06/2016 /UN</t>
    </r>
  </si>
  <si>
    <r>
      <rPr>
        <sz val="7"/>
        <rFont val="Arial MT"/>
        <family val="2"/>
      </rPr>
      <t xml:space="preserve">ACABAMENTO ANTIVANDALISMO PARA VALVULA DE DESCARGA,
</t>
    </r>
    <r>
      <rPr>
        <sz val="7"/>
        <rFont val="Arial MT"/>
        <family val="2"/>
      </rPr>
      <t>DOCOL OU SIMILAR /UN</t>
    </r>
  </si>
  <si>
    <r>
      <rPr>
        <sz val="7"/>
        <rFont val="Arial MT"/>
        <family val="2"/>
      </rPr>
      <t xml:space="preserve">VALVULA DE DESCARGA 1 1/2" SEM ACABAMENTO (BASE),
</t>
    </r>
    <r>
      <rPr>
        <sz val="7"/>
        <rFont val="Arial MT"/>
        <family val="2"/>
      </rPr>
      <t>DOCOL OU SIMILAR /UN</t>
    </r>
  </si>
  <si>
    <r>
      <rPr>
        <sz val="7"/>
        <rFont val="Arial MT"/>
        <family val="2"/>
      </rPr>
      <t xml:space="preserve">TUBO DE DESCARGA DE PVC, PARA VALVULA DE DESCARGA
</t>
    </r>
    <r>
      <rPr>
        <sz val="7"/>
        <rFont val="Arial MT"/>
        <family val="2"/>
      </rPr>
      <t>(TUBO PONTA AZUL) /UN</t>
    </r>
  </si>
  <si>
    <r>
      <rPr>
        <sz val="7"/>
        <rFont val="Arial MT"/>
        <family val="2"/>
      </rPr>
      <t>ESGOTO</t>
    </r>
  </si>
  <si>
    <r>
      <rPr>
        <sz val="7"/>
        <rFont val="Arial MT"/>
        <family val="2"/>
      </rPr>
      <t xml:space="preserve">TUBO PVC ESGOTO PREDIAL DN 40MM, INCLUSIVE CONEXOES -
</t>
    </r>
    <r>
      <rPr>
        <sz val="7"/>
        <rFont val="Arial MT"/>
        <family val="2"/>
      </rPr>
      <t>FORNECIMENTO E INSTALACAO /M</t>
    </r>
  </si>
  <si>
    <r>
      <rPr>
        <sz val="7"/>
        <rFont val="Arial MT"/>
        <family val="2"/>
      </rPr>
      <t xml:space="preserve">TUBO PVC ESGOTO PREDIAL DN 50MM, INCLUSIVE CONEXOES -
</t>
    </r>
    <r>
      <rPr>
        <sz val="7"/>
        <rFont val="Arial MT"/>
        <family val="2"/>
      </rPr>
      <t>FORNECIMENTO E INSTALACAO /M</t>
    </r>
  </si>
  <si>
    <r>
      <rPr>
        <sz val="7"/>
        <rFont val="Arial MT"/>
        <family val="2"/>
      </rPr>
      <t xml:space="preserve">TUBO PVC ESGOTO PREDIAL DN 100MM, INCLUSIVE CONEXOES -
</t>
    </r>
    <r>
      <rPr>
        <sz val="7"/>
        <rFont val="Arial MT"/>
        <family val="2"/>
      </rPr>
      <t>FORNECIMENTO E INSTALACAO /M</t>
    </r>
  </si>
  <si>
    <r>
      <rPr>
        <sz val="7"/>
        <rFont val="Arial MT"/>
        <family val="2"/>
      </rPr>
      <t xml:space="preserve">ESCAVACAO (MANUAL) DE VALAS, PARA ASSENTAMENTO DE
</t>
    </r>
    <r>
      <rPr>
        <sz val="7"/>
        <rFont val="Arial MT"/>
        <family val="2"/>
      </rPr>
      <t>TUBOS, COM DIAMETROS DE (100 A 150)MM /M</t>
    </r>
  </si>
  <si>
    <r>
      <rPr>
        <sz val="7"/>
        <rFont val="Arial MT"/>
        <family val="2"/>
      </rPr>
      <t>REATERRO (MANUAL) DE VALAS /M</t>
    </r>
  </si>
  <si>
    <r>
      <rPr>
        <sz val="7"/>
        <rFont val="Arial MT"/>
        <family val="2"/>
      </rPr>
      <t xml:space="preserve">CAIXA SIFONADA (TIGRE, FORTILIT OU SIMILAR) COM PORTA
</t>
    </r>
    <r>
      <rPr>
        <sz val="7"/>
        <rFont val="Arial MT"/>
        <family val="2"/>
      </rPr>
      <t>GRELHA DE PVC NAS DIMENSOES DE (150 X 150 X 50)MM /UN</t>
    </r>
  </si>
  <si>
    <r>
      <rPr>
        <b/>
        <sz val="7"/>
        <rFont val="Arial"/>
        <family val="2"/>
      </rPr>
      <t>REVESTIMENTO DE PAREDES</t>
    </r>
  </si>
  <si>
    <r>
      <rPr>
        <b/>
        <sz val="7"/>
        <rFont val="Arial"/>
        <family val="2"/>
      </rPr>
      <t>REVESTIMENTO DE FORROS</t>
    </r>
  </si>
  <si>
    <r>
      <rPr>
        <b/>
        <sz val="7"/>
        <rFont val="Arial"/>
        <family val="2"/>
      </rPr>
      <t>REVESTIMENTO DE PISOS</t>
    </r>
  </si>
  <si>
    <r>
      <rPr>
        <b/>
        <sz val="7"/>
        <rFont val="Arial"/>
        <family val="2"/>
      </rPr>
      <t>PINTURA</t>
    </r>
  </si>
  <si>
    <r>
      <rPr>
        <sz val="7"/>
        <rFont val="Arial MT"/>
        <family val="2"/>
      </rPr>
      <t xml:space="preserve">APLICACAO DE FUNDO SELADOR ACRILICO EM TETO, UMA
</t>
    </r>
    <r>
      <rPr>
        <sz val="7"/>
        <rFont val="Arial MT"/>
        <family val="2"/>
      </rPr>
      <t>DEMAO. AF_06/2014 /M2</t>
    </r>
  </si>
  <si>
    <r>
      <rPr>
        <sz val="7"/>
        <rFont val="Arial MT"/>
        <family val="2"/>
      </rPr>
      <t xml:space="preserve">APLICACAO DE FUNDO SELADOR ACRILICO EM PAREDES, UMA
</t>
    </r>
    <r>
      <rPr>
        <sz val="7"/>
        <rFont val="Arial MT"/>
        <family val="2"/>
      </rPr>
      <t>DEMAO. AF_06/2014 /M2</t>
    </r>
  </si>
  <si>
    <r>
      <rPr>
        <sz val="7"/>
        <rFont val="Arial MT"/>
        <family val="2"/>
      </rPr>
      <t xml:space="preserve">APLICAÇÃO E LIXAMENTO DE MASSA LÁTEX EM TETO, DUAS
</t>
    </r>
    <r>
      <rPr>
        <sz val="7"/>
        <rFont val="Arial MT"/>
        <family val="2"/>
      </rPr>
      <t>DEMÃOS. AF_06/2014</t>
    </r>
  </si>
  <si>
    <r>
      <rPr>
        <sz val="7"/>
        <rFont val="Arial MT"/>
        <family val="2"/>
      </rPr>
      <t xml:space="preserve">APLICACAO E LIXAMENTO DE MASSA LATEX EM PAREDES, DUAS
</t>
    </r>
    <r>
      <rPr>
        <sz val="7"/>
        <rFont val="Arial MT"/>
        <family val="2"/>
      </rPr>
      <t>DEMAOS. AF_06/2014 /M2</t>
    </r>
  </si>
  <si>
    <r>
      <rPr>
        <sz val="7"/>
        <rFont val="Arial MT"/>
        <family val="2"/>
      </rPr>
      <t xml:space="preserve">APLICACAO MANUAL DE PINTURA COM TINTA LATEX ACRILICA EM
</t>
    </r>
    <r>
      <rPr>
        <sz val="7"/>
        <rFont val="Arial MT"/>
        <family val="2"/>
      </rPr>
      <t>PAREDES, DUAS DEMAOS. AF_06/2014 /M2</t>
    </r>
  </si>
  <si>
    <r>
      <rPr>
        <sz val="7"/>
        <rFont val="Arial MT"/>
        <family val="2"/>
      </rPr>
      <t xml:space="preserve">APLICAÇÃO MANUAL DE PINTURA COM TINTA LÁTEX ACRÍLICA
</t>
    </r>
    <r>
      <rPr>
        <sz val="7"/>
        <rFont val="Arial MT"/>
        <family val="2"/>
      </rPr>
      <t>EM TETO, DUAS DEMÃOS. AF_06/2014</t>
    </r>
  </si>
  <si>
    <r>
      <rPr>
        <sz val="7"/>
        <rFont val="Arial MT"/>
        <family val="2"/>
      </rPr>
      <t xml:space="preserve">PINTURA COM TINTA ALQUIDICA DE ACABAMENTO (ESMALTE SINTETICO BRILHANTE) PULVERIZADA SOBRE SUPERFICIES METALICAS (EXCETO PERFIL) EXECUTADO EM OBRA (02
</t>
    </r>
    <r>
      <rPr>
        <sz val="7"/>
        <rFont val="Arial MT"/>
        <family val="2"/>
      </rPr>
      <t>DEMAOS). AF_01/2020 /M2</t>
    </r>
  </si>
  <si>
    <r>
      <rPr>
        <b/>
        <sz val="7"/>
        <rFont val="Arial"/>
        <family val="2"/>
      </rPr>
      <t>ACESSIBILIDADE</t>
    </r>
  </si>
  <si>
    <r>
      <rPr>
        <sz val="7"/>
        <rFont val="Arial MT"/>
        <family val="2"/>
      </rPr>
      <t xml:space="preserve">ASSENTO UNIVERSAL PARA BACIA SANITARIA, EM POLIPROPILENO LINHA EVOLUTION SOFT CLOSE DA TUPAN OU
</t>
    </r>
    <r>
      <rPr>
        <sz val="7"/>
        <rFont val="Arial MT"/>
        <family val="2"/>
      </rPr>
      <t>SIMILAR /UN</t>
    </r>
  </si>
  <si>
    <r>
      <rPr>
        <sz val="7"/>
        <rFont val="Arial MT"/>
        <family val="2"/>
      </rPr>
      <t xml:space="preserve">VASO SANITARIO SIFONADO CONVENCIONAL PARA PCD SEM FURO FRONTAL COM LOUCA BRANCA SEM ASSENTO, INCLUSO CONJUNTO DE LIGACAO PARA BACIA SANITARIA AJUSTAVEL -
</t>
    </r>
    <r>
      <rPr>
        <sz val="7"/>
        <rFont val="Arial MT"/>
        <family val="2"/>
      </rPr>
      <t>FORNECIMENTO E INSTALACAO. AF_10/2016 /UN</t>
    </r>
  </si>
  <si>
    <r>
      <rPr>
        <sz val="7"/>
        <rFont val="Arial MT"/>
        <family val="2"/>
      </rPr>
      <t>ACABAMENTO PARA VALVULA DE DESCARGA PARA DEFICIENTE FISICO VD BENEFIT COD 00184906 DA DOCOL OU SIMILAR /UN</t>
    </r>
  </si>
  <si>
    <r>
      <rPr>
        <sz val="7"/>
        <rFont val="Arial MT"/>
        <family val="2"/>
      </rPr>
      <t>ACESSÓRIOS</t>
    </r>
  </si>
  <si>
    <r>
      <rPr>
        <sz val="7"/>
        <rFont val="Arial MT"/>
        <family val="2"/>
      </rPr>
      <t xml:space="preserve">BARRA DE APOIO RETA, EM ACO INOX POLIDO, COMPRIMENTO 80
</t>
    </r>
    <r>
      <rPr>
        <sz val="7"/>
        <rFont val="Arial MT"/>
        <family val="2"/>
      </rPr>
      <t>CM, FIXADA NA PAREDE - FORNECIMENTO E INSTALACAO. AF_01/2020 /UM</t>
    </r>
  </si>
  <si>
    <r>
      <rPr>
        <sz val="7"/>
        <rFont val="Arial MT"/>
        <family val="2"/>
      </rPr>
      <t xml:space="preserve">PUXADOR PARA PCD, FIXADO NA PORTA - FORNECIMENTO E
</t>
    </r>
    <r>
      <rPr>
        <sz val="7"/>
        <rFont val="Arial MT"/>
        <family val="2"/>
      </rPr>
      <t>INSTALAÇÃO. AF_01/2020</t>
    </r>
  </si>
  <si>
    <r>
      <rPr>
        <sz val="7"/>
        <rFont val="Arial MT"/>
        <family val="2"/>
      </rPr>
      <t xml:space="preserve">PLACA TATIL EM ACRILICO COM LETRA EM ALTO RELEVO E BRAILLE (30X9)CM PARA SINALIZACAO DE PORTAS, FIXADAS POR ADESIVOS CUPLA FACE, TB-26 DA TOTAL ACESSIBILIDADE OU
</t>
    </r>
    <r>
      <rPr>
        <sz val="7"/>
        <rFont val="Arial MT"/>
        <family val="2"/>
      </rPr>
      <t>SIMILAR /UN</t>
    </r>
  </si>
  <si>
    <r>
      <rPr>
        <sz val="7"/>
        <rFont val="Arial MT"/>
        <family val="2"/>
      </rPr>
      <t>REVESTIMENTO DE PISOS</t>
    </r>
  </si>
  <si>
    <r>
      <rPr>
        <sz val="7"/>
        <rFont val="Arial MT"/>
        <family val="2"/>
      </rPr>
      <t xml:space="preserve">PISO TATIL ALERTA EM PLACAS DE BORRACHAS SINTETICA FLEXIVEL DE 25 X 25 X 5MM, ASSENTADO SOBRE AREAS
</t>
    </r>
    <r>
      <rPr>
        <sz val="7"/>
        <rFont val="Arial MT"/>
        <family val="2"/>
      </rPr>
      <t>INTERNAS COLADO SOBRE PISO EXISTENTE /UN</t>
    </r>
  </si>
  <si>
    <r>
      <rPr>
        <sz val="7"/>
        <rFont val="Arial MT"/>
        <family val="2"/>
      </rPr>
      <t xml:space="preserve">PISO TATIL DIRECIONAL EM PLACAS DE BORRACHA SINTETICA FLEXIVEL DE 25 X 25 X 5MM, ASSENTADO SOBRE AREAS
</t>
    </r>
    <r>
      <rPr>
        <sz val="7"/>
        <rFont val="Arial MT"/>
        <family val="2"/>
      </rPr>
      <t>INTERNAS COLADO SOBRE PISO EXISTENTE /M</t>
    </r>
  </si>
  <si>
    <r>
      <rPr>
        <b/>
        <sz val="7"/>
        <rFont val="Arial"/>
        <family val="2"/>
      </rPr>
      <t>LIMPEZA</t>
    </r>
  </si>
  <si>
    <r>
      <rPr>
        <sz val="7"/>
        <rFont val="Arial MT"/>
        <family val="2"/>
      </rPr>
      <t>LIMPEZA FINAL DA OBRA /M2</t>
    </r>
  </si>
  <si>
    <r>
      <rPr>
        <b/>
        <sz val="7"/>
        <rFont val="Arial"/>
        <family val="2"/>
      </rPr>
      <t>TOTAL GERAL</t>
    </r>
  </si>
  <si>
    <r>
      <rPr>
        <sz val="7"/>
        <rFont val="Arial MT"/>
        <family val="2"/>
      </rPr>
      <t>RESUMO</t>
    </r>
  </si>
  <si>
    <r>
      <rPr>
        <sz val="7"/>
        <rFont val="Arial MT"/>
        <family val="2"/>
      </rPr>
      <t>%</t>
    </r>
  </si>
  <si>
    <t>MUNICÍPIO DE RIBAS DO RIO PARDO</t>
  </si>
  <si>
    <t>SECRETARIA DE  EDUCAÇÃO</t>
  </si>
  <si>
    <t>MUNICÍPIO DE RIBAS DO RIO PARDO -  ESTADO DE MATO GROSSO DO SUL</t>
  </si>
  <si>
    <t>M</t>
  </si>
  <si>
    <t>RUFO CHAPA GALVANIZADO 35 CM #26</t>
  </si>
  <si>
    <t>CALHA CHAPA GALVANIZADA 50CM #24</t>
  </si>
  <si>
    <t>JANELA DE CORRER COM VIDRO TEMPERADO 8MM COMP PERFIL DE ALUMINIO ANODIZADO NATURAL E FERRAGENS FOSCA</t>
  </si>
  <si>
    <t>M²</t>
  </si>
  <si>
    <t>ELETRODUTO FLEXIVEL CORRUGADO  DN 25MM(3/4) PARA CIRCUITOS</t>
  </si>
  <si>
    <t>TOTAL</t>
  </si>
  <si>
    <t>SUBTOTAL</t>
  </si>
  <si>
    <r>
      <rPr>
        <sz val="7"/>
        <rFont val="Arial MT"/>
        <family val="2"/>
      </rPr>
      <t>REVESTIMENTO CERAMICO PARA PAREDES INTERNAS COM PLACAS TIPO ESMALTADA EXTRA DE DIMENSOES 33X45 CM APLICADAS EM AMBIENTES DE AREA MAIOR QUE 5 M2 NA
ALTURA INTEIRA DAS PAREDES. AF_06/2014 /M2</t>
    </r>
  </si>
  <si>
    <t>LAVATÓRIO LOUÇA BRANCA COM COLUNA 45X55CM OU EQUIVALENTE PADRÃO MEDIO UM INCLUSO SIFÃO TIPO GARRAFA VALVULA E ENGATE FLEXIVEL DE 40 CM EM METAL CROMADO COM TORNEIRA CROMADA DE MESA PADRÃO MEDIO FORNECIMENTO E INSTALAÇÃO</t>
  </si>
  <si>
    <t>TORNEIRAS E REGISTROS</t>
  </si>
  <si>
    <t>SOLEIRA DE GRANITO,  LARGURA 15CM /ESPESSURA 2,0 CM AF09/2020</t>
  </si>
  <si>
    <t>REVESTIMENTO CERÃMICO PARA PISO COMPLACAS TIPO ESMALTADA EXTRA DIMENSÃO 60X60 CM APLICADA EM AMBIENTES DE ARÉA MAIOR QUE 10CM</t>
  </si>
  <si>
    <t xml:space="preserve">RODAPE CERÃMICO DE 7CM DE ALTURA COM PLACAS TIPO ESMALTADA EXTRA </t>
  </si>
  <si>
    <t>PORTA METALICA MISTA AÇO/VIDRO FORNECIMENTO E EXECUÇÃO</t>
  </si>
  <si>
    <t>JANELA BASCULANTE COM VIDRO TEMPERADO 8MM C/ PERFIL DE ALUMINIO ANODIZADO NATURAL FERRAGENS FOSCA</t>
  </si>
  <si>
    <t>FECHADURA CILINDRO DE EMBUTIR PORTA BANHEIRO</t>
  </si>
  <si>
    <t>UN</t>
  </si>
  <si>
    <t>PORTA PIVOTANTE 2 FOLHA COM VIDRO TEMPÉRADO  INCOLOR 10MM INCLUSIVE PUXADOR CROMADO</t>
  </si>
  <si>
    <t>ESTRUTURA COBERTURA COM LIGAÇÕES SOLDADAS INCLUSO CHPAS  E PERFIS METALICOS</t>
  </si>
  <si>
    <t>TELHAMENTO COM TELHA TERMOACUSTICA E =30 MM COM ATE 2 AGUAS INCLUSO IÇAMENTO AF 07/2019
ATE 2 AGUAS, INCLUSO ICAMENTO. AF_07/2019 /M2</t>
  </si>
  <si>
    <t>CAIXA ENTERRADA HIDRAULICA RETANGULAR EM ALVENARIA COM TIJOLOS CERAMICOS MACICOS, DIMENSOES INTERNAS:
0,62X0,0,62 M PARA REDE DE ESGOTO. AF_12/2020</t>
  </si>
  <si>
    <t>CURVA 90 40MM COM ANEL</t>
  </si>
  <si>
    <t>JOELHO 90 40MM</t>
  </si>
  <si>
    <t>JOELHO 90 50MM</t>
  </si>
  <si>
    <t>JUNÇÃO SIMPLES  SN 100MM</t>
  </si>
  <si>
    <t>TE SN 100MM X 50MM</t>
  </si>
  <si>
    <t>BUCHA DE REDUÇÃO LONGA 50X40MM</t>
  </si>
  <si>
    <t>BANCADA GRANITO CINZA 150X60 CM COM CUBA DE EMBUTIR DE AÇO VALVULA AMERICANA EM METAL SIFÃO TIPO GARRAFA EM METAL ENGATE FLEXIVEL 30 CM TORNEIRA DE MESA 1/2 OU 3/4 PARA PIA DE COZINHA PADRÃO ALTO</t>
  </si>
  <si>
    <t xml:space="preserve">TANQUE DE LOUÇA BRANCA COM COLUNA 30 L OU EQUIVALENTE  INCLUSIVO SIFÃO TIPO GARRAFA EM METAL CROMADO VALVULA METALICA E TORNEIRA DE METAL CROMADO PADRÃO MEDIO FORNECIMENTO E INSTALAÇÃO  </t>
  </si>
  <si>
    <t>TORNEIRA METALICA PARA PNE  CROMADA DE MESA PARA LAVATORIO COM SENSOR  DE PRESENÇA A PILHA  COM ARREJADOR EMBUTIDO</t>
  </si>
  <si>
    <t>AGUA FRIA DISTRIBUIÇÃO E ALIMENTAÇÃO</t>
  </si>
  <si>
    <t xml:space="preserve">CAIXA DE AGUA EM POLIETILENO 1.000 LITROS </t>
  </si>
  <si>
    <t>TORNEIRA  DE BOIA DE CAIXA DE AGUA AGUA 3/4 COM HAST E TORNEIRA METALICO</t>
  </si>
  <si>
    <t>CR</t>
  </si>
  <si>
    <t>(COMPOSIÇÃO REPRESENTATIVA) DO SERVIÇO DE INSTALAÇÃO DE TUBOS DE PVC,SOLDÁVEL, ÁGUA FRIA, DN 32 MM (INSTALADO EM RAMAL, SUB-RAMAL OU RAMAL DE DISTRIBUIÇÃO), INCLUSIVE CONEXÕES, CORTES E FIXAÇÕES, PARA PRÉDIOS.AF_10/2015</t>
  </si>
  <si>
    <t>REGISTRO DE GAVETA BRUTO, LATAO, ROSCAVEL, 1 , FORNECIMENTO E INSTALAÇÃO</t>
  </si>
  <si>
    <t>PINTURA VERNIZ EM ESQUADRIAS DE MADEIRA</t>
  </si>
  <si>
    <t>Total</t>
  </si>
  <si>
    <t>DIVERSOS</t>
  </si>
  <si>
    <t>LOUÇAS</t>
  </si>
  <si>
    <r>
      <rPr>
        <b/>
        <sz val="7"/>
        <rFont val="Arial"/>
        <family val="2"/>
      </rPr>
      <t>ESTRUTURA DE CONCRETO</t>
    </r>
  </si>
  <si>
    <r>
      <rPr>
        <sz val="7"/>
        <rFont val="Arial MT"/>
        <family val="2"/>
      </rPr>
      <t xml:space="preserve">FABRICACAO, MONTAGEM E DESMONTAGEM DE FORMA PARA FUNDACAO COM TABUAS E SARRAFOS, COM
</t>
    </r>
    <r>
      <rPr>
        <sz val="7"/>
        <rFont val="Arial MT"/>
        <family val="2"/>
      </rPr>
      <t>REAPROVEITAMENTO DE 2X /M2</t>
    </r>
  </si>
  <si>
    <r>
      <rPr>
        <sz val="7"/>
        <rFont val="Arial MT"/>
        <family val="2"/>
      </rPr>
      <t xml:space="preserve">ARMACAO DE ACO CA-60 DIAM. 3,4 A 6,0MM - FORNECIMENTO /
</t>
    </r>
    <r>
      <rPr>
        <sz val="7"/>
        <rFont val="Arial MT"/>
        <family val="2"/>
      </rPr>
      <t>CORTE (C/PERDA DE 10%) / DOBRA / COLOCACAO /KG</t>
    </r>
  </si>
  <si>
    <r>
      <rPr>
        <sz val="7"/>
        <rFont val="Arial MT"/>
        <family val="2"/>
      </rPr>
      <t xml:space="preserve">ARMACAO ACO CA-50, MEDIA, DIAM. 6,3 (1/4) A 12,5MM(1/2) - FORNECIMENTO / CORTE (PERDA DE 10%) / DOBRA /
</t>
    </r>
    <r>
      <rPr>
        <sz val="7"/>
        <rFont val="Arial MT"/>
        <family val="2"/>
      </rPr>
      <t>COLOCACAO /KG</t>
    </r>
  </si>
  <si>
    <r>
      <rPr>
        <sz val="7"/>
        <rFont val="Arial MT"/>
        <family val="2"/>
      </rPr>
      <t xml:space="preserve">LANCAMENTO/APLICACAO MANUAL DE CONCRETO EM
</t>
    </r>
    <r>
      <rPr>
        <sz val="7"/>
        <rFont val="Arial MT"/>
        <family val="2"/>
      </rPr>
      <t>FUNDACOES /M3</t>
    </r>
  </si>
  <si>
    <r>
      <rPr>
        <sz val="7"/>
        <rFont val="Arial MT"/>
        <family val="2"/>
      </rPr>
      <t xml:space="preserve">LANCAMENTO/APLICACAO MANUAL DE CONCRETO EM
</t>
    </r>
    <r>
      <rPr>
        <sz val="7"/>
        <rFont val="Arial MT"/>
        <family val="2"/>
      </rPr>
      <t>ESTRUTURAS /M3</t>
    </r>
  </si>
  <si>
    <r>
      <rPr>
        <sz val="7"/>
        <rFont val="Arial MT"/>
        <family val="2"/>
      </rPr>
      <t xml:space="preserve">ESTACA BROCA DE CONCRETO, DIAMETRO DE 25CM, ESCAVACAO MANUAL COM TRADO CONCHA, COM ARMADURA DE
</t>
    </r>
    <r>
      <rPr>
        <sz val="7"/>
        <rFont val="Arial MT"/>
        <family val="2"/>
      </rPr>
      <t>ARRANQUE. AF_05/2020 /M</t>
    </r>
  </si>
  <si>
    <r>
      <rPr>
        <sz val="7"/>
        <rFont val="Arial MT"/>
        <family val="2"/>
      </rPr>
      <t>CORTE E PREPARO EM CABECA DE ESTACA /UN</t>
    </r>
  </si>
  <si>
    <r>
      <rPr>
        <sz val="7"/>
        <rFont val="Arial MT"/>
        <family val="2"/>
      </rPr>
      <t xml:space="preserve">ESCAVACAO DE VALAS EM SOLO DE QUALQUER CATEGORIA, NA(S) PROFUNDIDADE(S):- ATE 2,00 M (SEM PRESENCA DE AGUA)
</t>
    </r>
    <r>
      <rPr>
        <sz val="7"/>
        <rFont val="Arial MT"/>
        <family val="2"/>
      </rPr>
      <t>/M3</t>
    </r>
  </si>
  <si>
    <t>FORMAS</t>
  </si>
  <si>
    <t>CONCRETO</t>
  </si>
  <si>
    <t>FERRAGEM</t>
  </si>
  <si>
    <r>
      <rPr>
        <b/>
        <sz val="7"/>
        <rFont val="Arial"/>
        <family val="2"/>
      </rPr>
      <t>ALVENARIA</t>
    </r>
  </si>
  <si>
    <r>
      <rPr>
        <sz val="7"/>
        <rFont val="Arial MT"/>
        <family val="2"/>
      </rPr>
      <t xml:space="preserve">ALVENARIA DE ELEVACAO COM TIJOLO CERAMICO FURADO (9X19X19)CM, 1/2 VEZ (ESPESSURA DE 9CM), ASSENTADA COM ARGAMASSA MISTA DE CIMENTO, CAL HIDRATADA E AREIA SEM
</t>
    </r>
    <r>
      <rPr>
        <sz val="7"/>
        <rFont val="Arial MT"/>
        <family val="2"/>
      </rPr>
      <t>PENEIRAR, NO TRACO 1:2:8 /M2</t>
    </r>
  </si>
  <si>
    <r>
      <rPr>
        <sz val="7"/>
        <rFont val="Arial MT"/>
        <family val="2"/>
      </rPr>
      <t xml:space="preserve">VERGA PRE-MOLDADA PARA PORTAS COM ATE 1,5 M DE VAO.
</t>
    </r>
    <r>
      <rPr>
        <sz val="7"/>
        <rFont val="Arial MT"/>
        <family val="2"/>
      </rPr>
      <t>AF_03/2016 /M</t>
    </r>
  </si>
  <si>
    <r>
      <rPr>
        <sz val="7"/>
        <rFont val="Arial MT"/>
        <family val="2"/>
      </rPr>
      <t xml:space="preserve">VERGA MOLDADA IN LOCO EM CONCRETO PARA JANELAS COM
</t>
    </r>
    <r>
      <rPr>
        <sz val="7"/>
        <rFont val="Arial MT"/>
        <family val="2"/>
      </rPr>
      <t>MAIS DE 1,5 M DE VÃO. AF_03/2016</t>
    </r>
  </si>
  <si>
    <r>
      <rPr>
        <sz val="7"/>
        <rFont val="Arial MT"/>
        <family val="2"/>
      </rPr>
      <t xml:space="preserve">CONTRAVERGA MOLDADA IN LOCO EM CONCRETO PARA VÃOS
</t>
    </r>
    <r>
      <rPr>
        <sz val="7"/>
        <rFont val="Arial MT"/>
        <family val="2"/>
      </rPr>
      <t>DE MAIS DE 1,5 M DE COMPRIMENTO. AF_03/2016</t>
    </r>
  </si>
  <si>
    <t xml:space="preserve">LAJE PRE-FABRICADA PROTENDIDA BETA 16,CAPA=4CM EM CONCRETO USINADO BOMBEADO FCK=25,0MPA, CONTR. A, CONS=0,0601M3/M2, PREENC. EPS/CERAMICA H16-40,INTEREIXO 48CM, SOBRECARGA=350KG/M2, VAOS ATE 7,30M, VIGUETAS 5 FIOS DE ACO(EXCL. ESCOR. E FERRAGENS) /M2 </t>
  </si>
  <si>
    <t>SINAP : Junho/ 2022</t>
  </si>
  <si>
    <t>SEPRO Janeiro/ 2022 AGESUL</t>
  </si>
  <si>
    <t>FONTE: SINAP/SEPRO</t>
  </si>
  <si>
    <r>
      <rPr>
        <sz val="7"/>
        <rFont val="Arial MT"/>
        <family val="2"/>
      </rPr>
      <t xml:space="preserve">KIT CAVALETE PARA MEDICAO DE AGUA - ENTRADA PRINCIPAL, EM PVC SOLDAVEL DN 25 (3/4") FORNECIMENTO E INSTALACAO
</t>
    </r>
    <r>
      <rPr>
        <sz val="7"/>
        <rFont val="Arial MT"/>
        <family val="2"/>
      </rPr>
      <t>(EXCLUSIVE HIDROMETRO), AF_11/2016 /UN</t>
    </r>
  </si>
  <si>
    <r>
      <rPr>
        <sz val="7"/>
        <rFont val="Arial MT"/>
        <family val="2"/>
      </rPr>
      <t>INSTALACAO PROVISORIA DE AGUA E ESGOTO /UN</t>
    </r>
  </si>
  <si>
    <r>
      <rPr>
        <sz val="7"/>
        <rFont val="Arial MT"/>
        <family val="2"/>
      </rPr>
      <t>INSTALACAO PROVISORIA DE LUZ (PADRAO MONTADO) /UN</t>
    </r>
  </si>
  <si>
    <r>
      <rPr>
        <sz val="7"/>
        <rFont val="Arial MT"/>
        <family val="2"/>
      </rPr>
      <t xml:space="preserve">LOCACAO DE CONTAINER PARA DEPOSITO DE (2,30 X 6,00)M,
</t>
    </r>
    <r>
      <rPr>
        <sz val="7"/>
        <rFont val="Arial MT"/>
        <family val="2"/>
      </rPr>
      <t>ALT. 2,50M, SEM DIVISORIAS INTERNAS E SEM SANITARIO, EXC TRANSP/CARGA/DESCARGA /MÊS</t>
    </r>
  </si>
  <si>
    <r>
      <rPr>
        <sz val="7"/>
        <rFont val="Arial MT"/>
        <family val="2"/>
      </rPr>
      <t>MÊS</t>
    </r>
  </si>
  <si>
    <r>
      <rPr>
        <sz val="7"/>
        <rFont val="Arial MT"/>
        <family val="2"/>
      </rPr>
      <t>LOCACAO DE CONTAINER 2,30 X 6,00 M, ALT. 2,50 M, COM 1 SANITARIO, PARA ESCRITORIO, COMPLETO, SEM DIVISORIAS INTERNAS, EXCLUSIVE TRANSPORTE/CARGA/DESCARGA /MÊS</t>
    </r>
  </si>
  <si>
    <r>
      <rPr>
        <sz val="7"/>
        <rFont val="Arial MT"/>
        <family val="2"/>
      </rPr>
      <t xml:space="preserve">LOCACAO DE CONTAINER 2,30 X 4,30 M, ALT. 2,50 M, PARA
</t>
    </r>
    <r>
      <rPr>
        <sz val="7"/>
        <rFont val="Arial MT"/>
        <family val="2"/>
      </rPr>
      <t>SANITARIO, COM 3 BACIAS, 4 CHUVEIROS, 1 LAVATORIO E 1 MICTORIO, EXCLUSIVE TRANSPORTE/CARGA/DESCARGA /MES</t>
    </r>
  </si>
  <si>
    <t>MONTAGEM E DESMONTAGEM DE FÔRMA DE PILARES RETANGULARES E ESTRUTURAS SIMILARES(VIGAS) , PÉ-DIREITO
SIMPLES, EM MADEIRA SERRADA, 4 UTILIZAÇÕES. AF_12/2015</t>
  </si>
  <si>
    <t>FABRICAÇÃO DE FORMA PARA VIGAS EM CHAPA DE MADEIRA COMPENSADA A,E 10MM AF 09/2020</t>
  </si>
  <si>
    <t>PR S BDI</t>
  </si>
  <si>
    <r>
      <rPr>
        <sz val="7"/>
        <rFont val="Arial MT"/>
        <family val="2"/>
      </rPr>
      <t xml:space="preserve">CHAPISCO PARA PAREDES EXTERNAS E INTERNAS COM
</t>
    </r>
    <r>
      <rPr>
        <sz val="7"/>
        <rFont val="Arial MT"/>
        <family val="2"/>
      </rPr>
      <t>ARGAMASSA DE CIMENTO E AREIA NO TRACO 1:3 /M2</t>
    </r>
  </si>
  <si>
    <r>
      <rPr>
        <sz val="7"/>
        <rFont val="Arial MT"/>
        <family val="2"/>
      </rPr>
      <t xml:space="preserve">EMBOCO OU MASSA ÚNICA EM ARGAMASSA TRACO 1:2:8, PREPARO MECANICO COM BETONEIRA 400 L, APLICADA MANUALMENTE EM PANOS DE FACHADA COM PRESENCA DE
</t>
    </r>
    <r>
      <rPr>
        <sz val="7"/>
        <rFont val="Arial MT"/>
        <family val="2"/>
      </rPr>
      <t>VAOS, ESPESSURA DE 25 MM. AF_06/2014</t>
    </r>
  </si>
  <si>
    <r>
      <rPr>
        <sz val="7"/>
        <rFont val="Arial MT"/>
        <family val="2"/>
      </rPr>
      <t xml:space="preserve">CHAPISCO PARA TETO COM ARGAMASSA DE CIMENTO E AREIA
</t>
    </r>
    <r>
      <rPr>
        <sz val="7"/>
        <rFont val="Arial MT"/>
        <family val="2"/>
      </rPr>
      <t>NO TRACO 1:3 /M2</t>
    </r>
  </si>
  <si>
    <r>
      <rPr>
        <sz val="7"/>
        <rFont val="Arial MT"/>
        <family val="2"/>
      </rPr>
      <t>EMBOCO PARA FORRO, EMPREGANDO ARGAMASSA MISTA DE CIMENTO, CAL E AREIA NO TRACO 1:2:9, ESPESSURA DE 2 CM /M2</t>
    </r>
  </si>
  <si>
    <r>
      <rPr>
        <b/>
        <sz val="7"/>
        <rFont val="Arial"/>
        <family val="2"/>
      </rPr>
      <t>ADMINISTRAÇÃO LOCAL</t>
    </r>
  </si>
  <si>
    <r>
      <rPr>
        <sz val="7"/>
        <rFont val="Arial MT"/>
        <family val="2"/>
      </rPr>
      <t xml:space="preserve">ENGENHEIRO CIVIL DE OBRA PLENO COM ENCARGOS
</t>
    </r>
    <r>
      <rPr>
        <sz val="7"/>
        <rFont val="Arial MT"/>
        <family val="2"/>
      </rPr>
      <t>COMPLEMENTARES /H</t>
    </r>
  </si>
  <si>
    <r>
      <rPr>
        <sz val="7"/>
        <rFont val="Arial MT"/>
        <family val="2"/>
      </rPr>
      <t>H</t>
    </r>
  </si>
  <si>
    <r>
      <rPr>
        <sz val="7"/>
        <rFont val="Arial MT"/>
        <family val="2"/>
      </rPr>
      <t>MESTRE DE OBRAS COM ENCARGOS COMPLEMENTARES /H</t>
    </r>
  </si>
  <si>
    <t>14*4*8</t>
  </si>
  <si>
    <t>3*4*8</t>
  </si>
  <si>
    <t>ADMINISTRAÇÃO LOCAL</t>
  </si>
  <si>
    <r>
      <rPr>
        <sz val="7"/>
        <rFont val="Arial MT"/>
        <family val="2"/>
      </rPr>
      <t xml:space="preserve">APILOAMENTO DE SOLO, PARA RECEBIMENTO DE LASTRO, COM
</t>
    </r>
    <r>
      <rPr>
        <sz val="7"/>
        <rFont val="Arial MT"/>
        <family val="2"/>
      </rPr>
      <t>MACO DE 30 KG /M2</t>
    </r>
  </si>
  <si>
    <r>
      <rPr>
        <sz val="7"/>
        <rFont val="Arial MT"/>
        <family val="2"/>
      </rPr>
      <t xml:space="preserve">CONTRAPISO EM CONCRETO FCK=15MPa, TRACO 1:3,4:3,5
</t>
    </r>
    <r>
      <rPr>
        <sz val="7"/>
        <rFont val="Arial MT"/>
        <family val="2"/>
      </rPr>
      <t>(CIMENTO, AREIA MEDIA E BRITA 1), ESPESSURA DE 5CM /M2</t>
    </r>
  </si>
  <si>
    <t>KIT PORTA LISA MADEIRA COM BATENTE GUARNIÇÃO E DOBRADIÇA FECHADURA  80X2,10 CM</t>
  </si>
  <si>
    <t>PORTA LISA MADEIRA COM BATENTE GUARNIÇÃO E DOBRADIÇA FECHADURA  70X2,10 CM</t>
  </si>
  <si>
    <t>CONCRETO FCK = 25MPA, TRACO 1:2,3:2,7 (CIMENTO/ AREIA - FUNDAÇÃO
MEDIA/ BRITA 1)  - PREPARO MECANICO COM BETONEIRA 400 L. AF_07/2016 /M3</t>
  </si>
  <si>
    <t>CONCRETO FCK = 15MPA, TRACO 1:2,3:2,7 (CIMENTO/ AREIA-
MEDIA/ BRITA 1)  - PREPARO MECANICO COM BETONEIRA 400 L. AF_07/2016 /M3</t>
  </si>
  <si>
    <t xml:space="preserve"> APLICAÇÃO MANUAL DE PINTURA COM TINTA TEXTURIZADA ACRÍLICA EM PAREDES EXTE    M2    EXTERNAS DE CASAS, DUAS CORES. AF_06/2014
</t>
  </si>
  <si>
    <t>OBRA: CONSTRUÇÃO DA  SEDE DE SECRETARIA DE EDUCAÇÃO</t>
  </si>
  <si>
    <t>LOCAL: RUA ABDON BUNAZAR -VILA NOSSA SENHORA DA CONCEIÇÃO II  MUNICÍPIO DE RIBAS DO RIO PARDO/MS</t>
  </si>
  <si>
    <t>CABO ISOLADO, CU/PVC 0,6/1,0kV, 25MM2 (Preta)</t>
  </si>
  <si>
    <t>CABO ISOLADO, CU/PVC 0,6/1,0kV, 25MM2 (Verde)</t>
  </si>
  <si>
    <t>CABO DE COBRE FLEXIVEL ISOLADO, 2,5 MM2, ANTI-CHAMA 450/750 V, PARA CIRCUITOS TERMINAIS - FORNECIMENTO E INSTALAÇÃO  AF-12/2015 (BRANCO)</t>
  </si>
  <si>
    <t>CABO DE COBRE FLEXIVEL ISOLADO, 2,5 MM2, ANTI-CHAMA 450/750 V, PARA CIRCUITOS TERMINAIS - FORNECIMENTO E INSTALAÇÃO  AF-12/2015 (AZUL )</t>
  </si>
  <si>
    <t>CABO ISOLADO, CU/PVC 0,6/1,0kV, 25MM2 (Azul )</t>
  </si>
  <si>
    <t>CABO DE COBRE FLEXIVEL ISOLADO, 2,5 MM2, ANTI-CHAMA 450/750 V, PARA CIRCUITOS TERMINAIS - FORNECIMENTO E INSTALAÇÃO  AF-12/2015 (VERMELHO)</t>
  </si>
  <si>
    <t>CABO DE COBRE FLEXIVEL ISOLADO, 2,5 MM2, ANTI-CHAMA 450/750 V, PARA CIRCUITOS TERMINAIS - FORNECIMENTO E INSTALAÇÃO  AF-12/2015 (VERDE)</t>
  </si>
  <si>
    <t>CABO DE COBRE FLEXIVEL ISOLADO, 4 MM2, ANTI-CHAMA 450/750 V, PARA CIRCUITOS TERMINAIS - FORNECIMENTO E INSTALACAO.AF_12/2015  (VERMELHO)</t>
  </si>
  <si>
    <t>CABO DE COBRE FLEXIVEL ISOLADO, 4 MM2, ANTI-CHAMA 450/750 V, PARA CIRCUITOS TERMINAIS - FORNECIMENTO E INSTALACAO.AF_12/2015  (AZUL)</t>
  </si>
  <si>
    <t>CABO DE COBRE FLEXIVEL ISOLADO, 4 MM2, ANTI-CHAMA 450/750 V, PARA CIRCUITOS TERMINAIS - FORNECIMENTO E INSTALACAO.AF_12/2015  (VERDE)</t>
  </si>
  <si>
    <t>CABO DE COBRE FLEXIVEL ISOLADO, 6 MM2, ANTI-CHAMA 450/750 V, PARA CIRCUITOS TERMINAIS - FORNECIMENTO E INSTALACAO.AF_12/2015 (VERMELHO)</t>
  </si>
  <si>
    <t>CABO DE COBRE FLEXIVEL ISOLADO, 6 MM2, ANTI-CHAMA 450/750 V, PARA CIRCUITOS TERMINAIS - FORNECIMENTO E INSTALACAO.AF_12/2015 (VERDE)</t>
  </si>
  <si>
    <t>ELETRODUTOS</t>
  </si>
  <si>
    <t>FIOS E CABOS DE COBRE</t>
  </si>
  <si>
    <t>CAIXA OCTOGONAL 4" X 4" FUNDO MOVEL DUPLO METALICA, INSTALADA EM PAREDE - FORNECIMENTO E INSTALACAO.
AF_12/2015 /UN</t>
  </si>
  <si>
    <t>CAIXA RETANGULAR 4" X 4" ALTA (2,00 M DO PISO), METALICA, INSTALADA EM PAREDE - FORNECIMENTO E INSTALACAO.
AF_12/2015 /UN</t>
  </si>
  <si>
    <r>
      <rPr>
        <sz val="7"/>
        <rFont val="Arial MT"/>
        <family val="2"/>
      </rPr>
      <t>DISJUNTOR MONOPOLAR TIPO DIN, CORRENTE NOMINAL DE 16A -
FORNECIMENTO E INSTALACAO. AF_04/2016 /UN</t>
    </r>
  </si>
  <si>
    <t>DISJUNTOR BIPOLAR TIPO DIN, CORRENTE NOMINAL DE 20A -
FORNECIMENTO E INSTALACAO. AF_04/2016 /UN</t>
  </si>
  <si>
    <t>DISJUNTOR MONOPOLAR TIPO DIN, CORRENTE NOMINAL DE 20A -
FORNECIMENTO E INSTALACAO. AF_04/2016 /UN</t>
  </si>
  <si>
    <t>DISJUNTOR BIPOLAR TIPO DIN, CORRENTE NOMINAL DE 25A -
FORNECIMENTO E INSTALACAO. AF_04/2016 /UN</t>
  </si>
  <si>
    <r>
      <rPr>
        <sz val="7"/>
        <rFont val="Arial MT"/>
        <family val="2"/>
      </rPr>
      <t>CAIXA RETANGULAR 4" X 2" ALTA (2,00 M DO PISO), METALICA, INSTALADA EM PAREDE - FORNECIMENTO E INSTALACAO.
AF_12/2015 /UN</t>
    </r>
  </si>
  <si>
    <r>
      <rPr>
        <sz val="7"/>
        <rFont val="Arial MT"/>
        <family val="2"/>
      </rPr>
      <t>CAIXA RETANGULAR 4" X 2" BAIXA (0,30 M DO PISO), METALICA, INSTALADA EM PAREDE - FORNECIMENTO E INSTALACAO.
AF_12/2015 /UN</t>
    </r>
  </si>
  <si>
    <r>
      <rPr>
        <sz val="7"/>
        <rFont val="Arial MT"/>
        <family val="2"/>
      </rPr>
      <t>CAIXA RETANGULAR 4" X 2" MEDIA (1,30 M DO PISO), METALICA,
INSTALADA EM PAREDE - FORNECIMENTO E INSTALACAO. AF_12/2015 /UN</t>
    </r>
  </si>
  <si>
    <t>DISJUNTOR BIPOLAR TIPO DIN, CORRENTE NOMINAL DE 40A -
FORNECIMENTO E INSTALACAO. AF_04/2016 /UN</t>
  </si>
  <si>
    <t>DISPOSITIVO CONTRA SURTO 45 Ka</t>
  </si>
  <si>
    <t>QUADROS, DISJUNTORES E CAIXAS</t>
  </si>
  <si>
    <t>CAIXA RETANGULAR 4" X 4" MEDIA (1,30 M DO PISO), METALICA,
INSTALADA EM PAREDE - FORNECIMENTO E INSTALACAO. AF_12/2015 /UN</t>
  </si>
  <si>
    <t>INTERRUPTORES E TOMADAS</t>
  </si>
  <si>
    <t>INTERRUPTOR SIMPLES (4 MODULOS), 10A/250V, INCLUINDO SUPORTE E PLACA - FORNECIMENTO E INSTALACAO. AF_12/2015/UN</t>
  </si>
  <si>
    <t>INTERRUPTOR SIMPLES (3 MODULOS), 10A/250V, INCLUINDO SUPORTE E PLACA - FORNECIMENTO E INSTALACAO. AF_12/2015/UN</t>
  </si>
  <si>
    <t>INTERRUPTOR SIMPLES (2 MODULOS), 10A/250V, INCLUINDO SUPORTE E PLACA - FORNECIMENTO E INSTALACAO. AF_12/2015/UN</t>
  </si>
  <si>
    <t>INTERRUPTOR SIMPLES (1 MODULO), 10A/250V, INCLUINDO SUPORTE E PLACA - FORNECIMENTO E INSTALACAO. AF_12/2015/UN</t>
  </si>
  <si>
    <t>TOMADA ALTA DE EMBUTIR (1 MODULO), 2P+T 10 A, INCLUINDO SUPORTE E PLACA - FORNECIMENTO E INSTALACAO. AF_12/2015 COM INDENTIFICÃO 220( 2,00M)</t>
  </si>
  <si>
    <t>TOMADA BAIXA DE EMBUTIR (1 MODULO), 2P+T 10 A, INCLUINDO SUPORTE E PLACA - FORNECIMENTO E INSTALACAO. AF_12/2015/UM -(0,30M)</t>
  </si>
  <si>
    <t>TOMADA TIPO RJ 45, PARA CAIXA 4X2</t>
  </si>
  <si>
    <t>TOMADA PARA CABO COAXIAL DE TV  CAIXA 4X2</t>
  </si>
  <si>
    <t>LUMINÁRIAS E ACESSÓRIOS</t>
  </si>
  <si>
    <t>ENTRADA DE ENERGIA</t>
  </si>
  <si>
    <t>ENTRADA DE SERVIÇO DE BAIXA TENSÃO  C/ CX DE MEDIÇÃO INDIRETA E CAIXA P/ DIJUNTOR PADRÃO ENERGISA INSTALADO EM MURETA DE ALV. (1 1/2 VEZ) MED (2,20X2,00)M, NA(S) ESPECIFICAÇÕES TRIFASICO (60,1 a 75) Kw ANEXO E 0,33/UM</t>
  </si>
  <si>
    <t>DISPOSITIVO DRT TETRAPOLAR 75A PADRÃO DIN- CURVA C</t>
  </si>
  <si>
    <t>LUMINARIA ARANDELA TIPO TARTARUGA DE SOBREPOR COM 1 LAPMADA LED 6W</t>
  </si>
  <si>
    <t>LUMINARIA TIPO CALHA  DE SOBREPOR COM 2 LAMPADAS TUBULARES FLUORESCENTE DE 36 W COM REATOR DE PARTIDA RAPIDA. FORNECIMENTO E INSTALAÇÃO  AF 02/02</t>
  </si>
  <si>
    <t>INTERRUPTOR SIMPLES (6 MODULOS), 10A/250V, INCLUINDO SUPORTE E PLACA - FORNECIMENTO E INSTALACAO. AF_12/2015/UN</t>
  </si>
  <si>
    <t>CONJUNTO DE DUAS TOMADA BAIXA DE EMBUTIR (2 MODULO), 2P+T 10 A, INCLUINDO SUPORTE E PLACA - FORNECIMENTO E INSTALACAO. AF_12/2015/UN</t>
  </si>
  <si>
    <t>ELETRODUTO FLEXIVEL CORRUGADO  DN 32MM (1) PARA CIRCUITOS</t>
  </si>
  <si>
    <t>ELETRODUTO RIGIDO   DN 60MM (2) PARA CIRCUITOS</t>
  </si>
  <si>
    <t>QUADRO DE DISTRIBUIÇÃO DE ENERGIA DE EMBUTIR,  PARA 30  DISJUNTORES COM TRILHO DIN  COM  BARRAMENTO TRIFÁSICO E NEUTRO, FORNECIMENTO E INSTALAÇÃO -COD 90.43.13 REF QDETN II 34 DIN 100 A</t>
  </si>
  <si>
    <t>DISJUNTOR TRIPOLAR TIPO DIN, CORRENTE NOMINAL DE 75A -
FORNECIMENTO E INSTALACAO. AF_04/2016 /UN</t>
  </si>
  <si>
    <t>BANCADA DE GRANITO CINZA POLIDO DE 0,50X0,60M PARA LAVATORIO FORNECIMENTO E INSTALAÇÃO</t>
  </si>
  <si>
    <t>CUBA DE IMBUTIR OVAL EM LOUÇA 35X50  INCLUSO VALVULA  EM METAL CROMADO E SIFÇAO FLEXIVEL EM PVC</t>
  </si>
  <si>
    <t>CONSTRUÇÃO SEDE SECRETARIA DE  EDUCAÇAÇÃO</t>
  </si>
  <si>
    <t>KIT PORTA LISA MADEIRA COM BATENTE GUARNIÇÃO E DOBRADIÇA  FECHADURA 90X2,10 CM</t>
  </si>
  <si>
    <t xml:space="preserve">EXECUÇÃO CALÇADA MOLDADA IN LOCO CONCRETO </t>
  </si>
  <si>
    <t>SERVIÇOS EM TERRA (MANUAL)</t>
  </si>
  <si>
    <t xml:space="preserve">ESCORAMENTO PARA LAJES DE EDIFICAÇÕES  </t>
  </si>
  <si>
    <t>FUNDAÇÃO</t>
  </si>
  <si>
    <t>SERVIÇOS EM TERRA</t>
  </si>
  <si>
    <t>ESTRUTURA DE CONCRETO</t>
  </si>
  <si>
    <t>IMPERMEABILIZAÇÃO</t>
  </si>
  <si>
    <t>ALVENARIA</t>
  </si>
  <si>
    <t>ESTRUTURA DE COBERTURA</t>
  </si>
  <si>
    <t>COBERTURA</t>
  </si>
  <si>
    <t>ESQUADRIAS E FERRAGENS</t>
  </si>
  <si>
    <t>INSTALAÇÕES ELÉTRICAS</t>
  </si>
  <si>
    <t>REVESTIMENTO DE PAREDES</t>
  </si>
  <si>
    <t>REVESTIMENTO DE FORROS</t>
  </si>
  <si>
    <t>REVESTIMENTO DE PISOS</t>
  </si>
  <si>
    <t>AREA DA CONSTRUÇÃO</t>
  </si>
  <si>
    <t>INSTALACAO PROVISORIA DE AGUA E ESGOTO /UN</t>
  </si>
  <si>
    <t>INSTALACAO PROVISORIA DE LUZ (PADRAO MONTADO) /UN</t>
  </si>
  <si>
    <t>6 meses</t>
  </si>
  <si>
    <t>CONSTRUÇÃO</t>
  </si>
  <si>
    <t>(5,5*11+5,00*21 +4,50*3+4,00x4+3,00*6)</t>
  </si>
  <si>
    <t>AREA DA CONSTRUÇÃO - CONFORME  PROJETO ESTRUTURAL</t>
  </si>
  <si>
    <t>(0,60*0,60*0,40*17)</t>
  </si>
  <si>
    <t>(144,64*,70 )101,25</t>
  </si>
  <si>
    <t>(0,60*4,5*45)</t>
  </si>
  <si>
    <t>(150,47*,50+ 105,10*,50)</t>
  </si>
  <si>
    <t>PILARES</t>
  </si>
  <si>
    <t>CONTRUÇÃO</t>
  </si>
  <si>
    <t>(KG)</t>
  </si>
  <si>
    <t>KG</t>
  </si>
  <si>
    <t>PINTURA</t>
  </si>
  <si>
    <t>ACESSIBILIDADE</t>
  </si>
  <si>
    <t>LIMPEZA</t>
  </si>
  <si>
    <t>BLOCAS</t>
  </si>
  <si>
    <t>(0,60*0,60*0,40)*17 = 2,448</t>
  </si>
  <si>
    <t>CONSTRUÇÃO - CONFORME  PROJETO ESTRUTURAL</t>
  </si>
  <si>
    <t>(0,14*0,35*154,48=  7,37</t>
  </si>
  <si>
    <t>5m (11x) 25*12 =1,65 M3</t>
  </si>
  <si>
    <t>5,5m (4x) 25*12 =0,66 M3</t>
  </si>
  <si>
    <t>4,5m (20x) 25*12 =2,70 M3</t>
  </si>
  <si>
    <t>3,1m (1x) 25*25=0,19 M3</t>
  </si>
  <si>
    <t>3m (11x) 25*12 =0,83 M3</t>
  </si>
  <si>
    <t>*VIGA COBERTURA</t>
  </si>
  <si>
    <t>(0,12*0,30*150,470=  5,416</t>
  </si>
  <si>
    <t>*VIGA COROAMENTO</t>
  </si>
  <si>
    <t>(0,25*0,12*105,10=  2,525</t>
  </si>
  <si>
    <t>2,75,22</t>
  </si>
  <si>
    <t>ESCORAMENTO EM MADEIRA PARA LAJES DE EDIFICACOES COM PONTALETES /M2</t>
  </si>
  <si>
    <t xml:space="preserve">AREA DE LAJE - CONFORME PROJETO </t>
  </si>
  <si>
    <t>(150,47*0,82)</t>
  </si>
  <si>
    <t>(46,30) *5,00) +(98,47*4,50)- 25,70-25,30 = 674,61 -25,20-25,30 = 624,11</t>
  </si>
  <si>
    <t xml:space="preserve"> </t>
  </si>
  <si>
    <t>(1,20*8)+(1,10*3)+(1,30*1)+(1,30X1)=</t>
  </si>
  <si>
    <t>(2,00*9)+(1,9*3)+(120*1)+(1,60*1)+(0,9*3) =32,80</t>
  </si>
  <si>
    <t>(0,4*11) =4,4</t>
  </si>
  <si>
    <t xml:space="preserve"> ESTRUTURA DE
COBERTURA</t>
  </si>
  <si>
    <t>CONFORME  AREA PROJETO</t>
  </si>
  <si>
    <t>RUFO METALICO</t>
  </si>
  <si>
    <t>CALHA METALICA</t>
  </si>
  <si>
    <t>JANELA DE CORRER COM VIDRO TEMPERADO 8MM COMP PERFIL DE ALUMINIO ANODIZADO NATURAL</t>
  </si>
  <si>
    <t>JANELA DE BASCULANTE COM VIDRO TEMPERADO 8MM COMP PERFIL DE ALUMINIO ANODIZADO NATURAL</t>
  </si>
  <si>
    <t>(,50*,40)*3</t>
  </si>
  <si>
    <t>DE ALUMINIO</t>
  </si>
  <si>
    <t>(2,00*1,00)*09 + (1,50*1,00)*03 + (1,00*1,00)*01 + (1,20*1,00)*01 =24,70</t>
  </si>
  <si>
    <t>CONTRUÇÃO BANH. PNE</t>
  </si>
  <si>
    <t>PISO INTERNO</t>
  </si>
  <si>
    <t>CONSTRUÇÃO - paredes e oitão</t>
  </si>
  <si>
    <t>BANHEIROS  COPA</t>
  </si>
  <si>
    <t>((40,38*3,00)-(17,29)=121,14-17,29=103,85</t>
  </si>
  <si>
    <t>(perimetro*altura-aberturas)</t>
  </si>
  <si>
    <t xml:space="preserve">(37,14+13,26+13,24+13,24+14,68+7,60+6,56+33,92+11,48+7,20+7,00+7,74+23,12+19,45)= 215,67*3=  647,01-68,12 = 578,89 m2   </t>
  </si>
  <si>
    <t>(15,75+9,90+15,750+8,00+1,00+5,90) *4,5 = 253,35   +  ( 1,70+10,8+6,70+2,8)*5,00) = 110  +   (6,43 +10,67) *0,5 = 8,55  +( 4,20+1,8) *1 = 6,00  + (11,52 ) x1,40 =16,12  + (15,75+15,75+9,6)* 0,40 =16,44 - 36,73</t>
  </si>
  <si>
    <t xml:space="preserve"> CONSTRUIR - </t>
  </si>
  <si>
    <t>EMBOCO OU MASSA ÚNICA EM ARGAMASSA TRACO 1:2:8, PREPARO MECANICO COM BETONEIRA 400 L, APLICADA MANUALMENTE EM PAREDES EXTERNAS E INTERNAS
VAOS, ESPESSURA DE 25 MM. AF_06/2014</t>
  </si>
  <si>
    <t>Inspeção escolar</t>
  </si>
  <si>
    <t>Transporte Escolar</t>
  </si>
  <si>
    <t>Conselho de educação</t>
  </si>
  <si>
    <t>Sala  Secretario</t>
  </si>
  <si>
    <t>Sala Cutura</t>
  </si>
  <si>
    <t>Banh. PNE</t>
  </si>
  <si>
    <t>WC - publico</t>
  </si>
  <si>
    <t>Plenario</t>
  </si>
  <si>
    <t>Copa</t>
  </si>
  <si>
    <t>DML</t>
  </si>
  <si>
    <t>WC Funcionarios 02</t>
  </si>
  <si>
    <t>WC.Funcionarios 01</t>
  </si>
  <si>
    <t>Recepção</t>
  </si>
  <si>
    <t>Abrigo Recepção</t>
  </si>
  <si>
    <t>Varanda Fundo</t>
  </si>
  <si>
    <t>(7,57+8,37+74,22+10,97+10,97+10,97+13,36+3,6+2,62+68,24+8,1+3,2+3+3,71+23,12+10,10)=263,10</t>
  </si>
  <si>
    <t>PINTURA DO TETO</t>
  </si>
  <si>
    <t xml:space="preserve">APLICACAO DE FUNDO SELADOR ACRILICO EM TETO, </t>
  </si>
  <si>
    <t>(37,14+13,26+13,24+13,24+14,68+7,60+6,56+33,92+11,48+7,20+7,00+7,74+23,12+19,45)= 215,67*3=  647,01-68,12 = 578,89 m2    -   ((40,38*3,00)-(17,29)=121,14-17,29=103,85</t>
  </si>
  <si>
    <t xml:space="preserve">CALÇADA </t>
  </si>
  <si>
    <t>(2,615*2,00)</t>
  </si>
  <si>
    <t>S E R V I C O S</t>
  </si>
  <si>
    <t xml:space="preserve">CONSTRUÇÃO </t>
  </si>
  <si>
    <t>(COMPOSIÇÃO REPRESENTATIVA) DO SERVIÇO DE INSTALAÇÃO DE TUBOS DE PVC,SOLDÁVEL, ÁGUA FRIA, DN 50 MM (INSTALADO EM RAMAL, SUB-RAMAL OU RAMAL DE DISTRIBUIÇÃO), INCLUSIVE CONEXÕES, CORTES E FIXAÇÕES, PARA PRÉDIOS.AF_10/2015</t>
  </si>
  <si>
    <t>CONFORME PROJETO HIDROSSANITÁRIO</t>
  </si>
  <si>
    <t>(COMPOSIÇÃO REPRESENTATIVA) DO SERVIÇO DE INSTALAÇÃO DE TUBOS DE PVC,SOLDÁVEL, ÁGUA FRIA, DN32 MM (INSTALADO EM RAMAL, SUB-RAMAL OU RAMAL DE DISTRIBUIÇÃO), INCLUSIVE CONEXÕES, CORTES E FIXAÇÕES, PARA PRÉDIOS.AF_10/2015</t>
  </si>
  <si>
    <t>(COMPOSIÇÃO REPRESENTATIVA) DO SERVIÇO DE INSTALAÇÃO DE TUBOS DE PVC,SOLDÁVEL, ÁGUA FRIA, DN25MM (INSTALADO EM RAMAL, SUB-RAMAL OU RAMAL DE DISTRIBUIÇÃO), INCLUSIVE CONEXÕES, CORTES E FIXAÇÕES, PARA PRÉDIOS.AF_10/2015</t>
  </si>
  <si>
    <t>BANHEIROS</t>
  </si>
  <si>
    <t>CONFORME PROJETO HIDROSSANITÁRIO - ventilação</t>
  </si>
  <si>
    <t>Circ.</t>
  </si>
  <si>
    <t>DESONERADO</t>
  </si>
  <si>
    <t>c</t>
  </si>
  <si>
    <t>REATERRO MANUAL APILOADO COM SOQUETE. AF_10/2017 /M3</t>
  </si>
  <si>
    <t>M³</t>
  </si>
  <si>
    <t>CONFORME PROJETO HIDROSSANITÁRIO - caixas de  passagem</t>
  </si>
  <si>
    <t>*VIGA BALDRAME</t>
  </si>
  <si>
    <t>(0,30*0,30*0,30*6)</t>
  </si>
  <si>
    <t>(145,75*,0,22*0,30)9,62</t>
  </si>
  <si>
    <t>(0,25*0,25X3*1415/4,00)*213</t>
  </si>
  <si>
    <t>ESTADO DO MATO GROSSO DO SUL</t>
  </si>
  <si>
    <t>Nº PLANILHA</t>
  </si>
  <si>
    <t>B.D.I. = 28,34%</t>
  </si>
  <si>
    <t>LOCAL: NO MUNICÍPIO DE RIBAS DO RIO PARDO/MS</t>
  </si>
  <si>
    <t>SERVIÇOS GERAIS DE CANTEIRO</t>
  </si>
  <si>
    <t>CODIGO</t>
  </si>
  <si>
    <t>QUANT</t>
  </si>
  <si>
    <t>PLACA DE OBRA EM CHAPA GALVANIZADA N. 22, ADESIVADA /M2</t>
  </si>
  <si>
    <t>(comprimento*altura)</t>
  </si>
  <si>
    <t>(4,00*2,00)</t>
  </si>
  <si>
    <t>LIMPEZA MANUAL DE VEGETAÇÃO EM TERRENO COM ENXADA</t>
  </si>
  <si>
    <t>(AREA)</t>
  </si>
  <si>
    <t>REGULARIZACAO DO SOLO COM IRREGULARIDADES ATE 0,20 M
/M2</t>
  </si>
  <si>
    <t>KIT CAVALETE PARA MEDICAO DE AGUA - ENTRADA PRINCIPAL, EM PVC SOLDAVEL DN 25 (3/4") FORNECIMENTO E INSTALACAO
(EXCLUSIVE HIDROMETRO), AF_11/2016 /UN</t>
  </si>
  <si>
    <t>LOCACAO CONVENCIONAL DE OBRA, ATRAVES DE GABARITO DE TABUAS CORRIDAS PONTALETADAS A CADA 2,00M, 2
UTILIZAÇÕES /M</t>
  </si>
  <si>
    <t>LOCACAO DE CONTAINER PARA DEPOSITO DE (2,30 X 6,00)M, ALT.
2,50M, SEM DIVISORIAS INTERNAS E SEM SANITARIO, EXC TRANSP/CARGA/DESCARGA /MÊS</t>
  </si>
  <si>
    <t>MÊS</t>
  </si>
  <si>
    <t>(mês)</t>
  </si>
  <si>
    <t>LOCACAO DE CONTAINER 2,30 X 6,00 M, ALT. 2,50 M, COM 1 SANITARIO, PARA ESCRITORIO, COMPLETO, SEM DIVISORIAS INTERNAS, EXCLUSIVE TRANSPORTE/CARGA/DESCARGA /MÊS</t>
  </si>
  <si>
    <t>LOCACAO DE CONTAINER 2,30 X 4,30 M, ALT. 2,50 M, PARA SANITARIO, COM 3 BACIAS, 4 CHUVEIROS, 1 LAVATORIO E 1
MICTORIO, EXCLUSIVE TRANSPORTE/CARGA/DESCARGA /MES</t>
  </si>
  <si>
    <t>ESTACA BROCA DE CONCRETO, DIAMETRO DE 25CM, ESCAVACAO MANUAL COM TRADO CONCHA, COM ARMADURA DE
ARRANQUE. AF_05/2020 /M</t>
  </si>
  <si>
    <t>(profundidade*quantidade)</t>
  </si>
  <si>
    <t>CORTE E PREPARO EM CABECA DE ESTACA /UN</t>
  </si>
  <si>
    <t>BLOCO DE SALAS DE AULA - CONFORME  PROJETO ESTRUTURAL</t>
  </si>
  <si>
    <t>(quantidade)</t>
  </si>
  <si>
    <t>ESCAVACAO DE VALAS EM SOLO DE QUALQUER CATEGORIA, NA(S) PROFUNDIDADE(S):- ATE 2,00 M (SEM PRESENCA DE AGUA)
/M3</t>
  </si>
  <si>
    <t>(VOLUME)</t>
  </si>
  <si>
    <t>*BLOCOS</t>
  </si>
  <si>
    <t>MONTAGEM E DESMONTAGEM DE FÔRMA DE PILARES RETANGULARES E ESTRUTURAS SIMILARES , PÉ-DIREITO
SIMPLES, EM MADEIRA SERRADA, 4 UTILIZAÇÕES. AF_12/2015</t>
  </si>
  <si>
    <t>*VIGA RESPALDO + VIGA DE COROAMENTO</t>
  </si>
  <si>
    <t>ARMACAO DE ACO CA-60 DIAM. 3,4 A 6,0MM - FORNECIMENTO /
CORTE (C/PERDA DE 10%) / DOBRA / COLOCACAO /KG</t>
  </si>
  <si>
    <t>*ESTACAS</t>
  </si>
  <si>
    <t>*VIGA DE COBERTURA</t>
  </si>
  <si>
    <t>*PILAR</t>
  </si>
  <si>
    <t>*VIGA RESPALDO</t>
  </si>
  <si>
    <t>*LAJE PRÉ-MOLDADA</t>
  </si>
  <si>
    <t>ARMACAO ACO CA-50, MEDIA, DIAM. 6,3 (1/4) A 12,5MM(1/2) - FORNECIMENTO / CORTE (PERDA DE 10%) / DOBRA / COLOCACAO
/KG</t>
  </si>
  <si>
    <t>LASTRO COM MATERIAL GRANULAR (PEDRA BRITADA N.2), APLICADO EM PISOS OU RADIERS, ESPESSURA DE 10 CM.
AF_08/2017 /M3</t>
  </si>
  <si>
    <t>LANCAMENTO/APLICACAO MANUAL DE CONCRETO EM
FUNDACOES /M3</t>
  </si>
  <si>
    <t>LANCAMENTO/APLICACAO MANUAL DE CONCRETO EM
ESTRUTURAS /M3</t>
  </si>
  <si>
    <t>LAJE PRE-FABRICADA TRELICADA BETA 16 P/ FORRO, CAPA=5CM EM CONCRETO USINADO BOMBEADO FCK=20,0 MPA, CONTROLE A, CONS=0,075M3/M2, PREENCHIMENTO EPS/CERAMICA, INTEREIXO 42CM, SOBRECARGA=100KG/M2, VAOS ATE 6M, INCL.
FERRAGEM E EXCL. ESCORAMENTO /M2</t>
  </si>
  <si>
    <t>IMPERMEABILIZACAO COM REVESTIMENTO SEMI-FLEXIVEL
VIAPLUS 1000, VIAPOL OU SIMILAR, CONSUMO DE 2KG/M2 /M2</t>
  </si>
  <si>
    <t>ALVENARIA DE ELEVACAO COM TIJOLO CERAMICO FURADO (9X19X19)CM, 1/2 VEZ (ESPESSURA DE 9CM), ASSENTADA COM ARGAMASSA MISTA DE CIMENTO, CAL HIDRATADA E AREIA SEM
PENEIRAR, NO TRACO 1:2:8 /M2</t>
  </si>
  <si>
    <t>BLOCO DE SALAS DE AULA A CONSTRUIR - paredes e oitão</t>
  </si>
  <si>
    <t>(comprimento*altura-aberturas)</t>
  </si>
  <si>
    <t>VERGA PRE-MOLDADA PARA PORTAS COM ATE 1,5 M DE VAO.
AF_03/2016 /M</t>
  </si>
  <si>
    <t>P1,P2</t>
  </si>
  <si>
    <t>(comprimento*quantidade)</t>
  </si>
  <si>
    <t>VERGA MOLDADA IN LOCO EM CONCRETO PARA JANELAS COM
MAIS DE 1,5 M DE VÃO. AF_03/2016</t>
  </si>
  <si>
    <t>J1,J2,J3</t>
  </si>
  <si>
    <t>CONTRAVERGA MOLDADA IN LOCO EM CONCRETO PARA VÃOS
DE MAIS DE 1,5 M DE COMPRIMENTO. AF_03/2016</t>
  </si>
  <si>
    <t>FORNECIMENTO, MONTAGEM E INSTALACAO DE ESTRUTURA METALICA, INCLUSIVE PINTURA COM FUNDO ANTICORROSIVO
/KG</t>
  </si>
  <si>
    <t>UCD ENRIJECIDO 100X50X17 #12 (2,65 mm)</t>
  </si>
  <si>
    <t>UCD SIMPLES 100X50X17 #12 (2,65 mm)</t>
  </si>
  <si>
    <t>UCD SIMPLES 92X30 #13 (2,25 mm)</t>
  </si>
  <si>
    <t>TUBO RETANGULAR 50X20 #18 (1,20 mm)</t>
  </si>
  <si>
    <t>TUBO RETANGULAR 30X20 #18 (1,20 mm)</t>
  </si>
  <si>
    <t>PERFIL LAMINADO REDONDO Ø3/8"</t>
  </si>
  <si>
    <t>PERFIL LAMINADO REDONDO Ø1/2"</t>
  </si>
  <si>
    <t>CANTONEIRA DOBRADA 4"X3"X3/16"</t>
  </si>
  <si>
    <t>CHAPA #1/4"</t>
  </si>
  <si>
    <t>TELHAMENTO COM TELHA DE ACO/ALUMINIO E = 0,5 MM, COM
ATE 2 AGUAS, INCLUSO ICAMENTO. AF_07/2019 /M2</t>
  </si>
  <si>
    <t>(area)</t>
  </si>
  <si>
    <t>(comprimento*altura*quantidade)</t>
  </si>
  <si>
    <t>S E R V I C O S  (CONFORME PROJETO ELETRICO)</t>
  </si>
  <si>
    <t>DISJUNTOR MONOPOLAR TIPO DIN, CORRENTE NOMINAL DE 16A -
FORNECIMENTO E INSTALACAO. AF_04/2016 /UN</t>
  </si>
  <si>
    <t>CAIXA RETANGULAR 4" X 2" ALTA (2,00 M DO PISO), METALICA, INSTALADA EM PAREDE - FORNECIMENTO E INSTALACAO.
AF_12/2015 /UN</t>
  </si>
  <si>
    <t>CAIXA RETANGULAR 4" X 2" MEDIA (1,30 M DO PISO), METALICA,
INSTALADA EM PAREDE - FORNECIMENTO E INSTALACAO. AF_12/2015 /UN</t>
  </si>
  <si>
    <t>CAIXA RETANGULAR 4" X 2" BAIXA (0,30 M DO PISO), METALICA, INSTALADA EM PAREDE - FORNECIMENTO E INSTALACAO.
AF_12/2015 /UN</t>
  </si>
  <si>
    <t>BACIA SANITARIA SIFONADA DE LOUCA BRANCA, LINHA RAVENA, REF. P 9.17 DA DECA OU SIMILAR, INCLUSIVE PERTENCES, COM TUBO DE LIGACAO E COBERTURA DE BOLSA CROMADOS
(ESTEVES OU SIMILAR) /UN</t>
  </si>
  <si>
    <t>(unidade)</t>
  </si>
  <si>
    <t>ASSENTO SANITARIO PARA BACIA RAVENA REF. AP 01.17 DA
DECA OU SIMILAR  /UN</t>
  </si>
  <si>
    <t>SABONETEIRA PLÁSTICA TIPO DISPENSER PARA SABONETE LÍQUIDO COM RESERVATÓRIO 800 A 1500 ML, INCLUSO FIXAÇÃO.
AF_01/2020</t>
  </si>
  <si>
    <t>PAPELEIRA PLASTICA TIPO DISPENSER PARA PAPEL HIGIENICO
ROLAO - FORNECIMENTO E INSTALAÇÃO</t>
  </si>
  <si>
    <t>TOALHEIRO PLÁSTICO TIPO DISPENSER PARA PAPEL TOALHA
INTERFOLHADO - FORNECIMENTO E INSTALAÇÃO</t>
  </si>
  <si>
    <t>TORNEIRA PRESSMATIC DE MESA PARA DEFICIENTE FISICO
BENEFI REF. 00490706 1/2" DA DOCOL OU SIMILAR /UN</t>
  </si>
  <si>
    <t>REGISTRO DE GAVETA BRUTO, LATAO, ROSCAVEL, 3/4", COM ACABAMENTO E CANOPLA CROMADOS. FORNECIDO E
INSTALADO EM RAMAL DE AGUA. AF_12/2014 /UN</t>
  </si>
  <si>
    <t>REGISTRO DE GAVETA BRUTO, LATAO, ROSCAVEL, 1 1/2, COM ACABAMENTO E CANOPLA CROMADOS, INSTALADO EM RESERVACAO DE AGUA DE EDIFICACAO QUE POSSUA RESERVATORIO DE FIBRA/FIBROCIMENTO FORNECIMENTO E
INSTALACAO. AF_06/2016 /UN</t>
  </si>
  <si>
    <t>ACABAMENTO ANTIVANDALISMO PARA VALVULA DE DESCARGA,
DOCOL OU SIMILAR /UN</t>
  </si>
  <si>
    <t>VALVULA DE DESCARGA 1 1/2" SEM ACABAMENTO (BASE), DOCOL
OU SIMILAR /UN</t>
  </si>
  <si>
    <t>TUBO DE DESCARGA DE PVC, PARA VALVULA DE DESCARGA
(TUBO PONTA AZUL) /UN</t>
  </si>
  <si>
    <t>ESGOTO</t>
  </si>
  <si>
    <t>TUBO PVC ESGOTO PREDIAL DN 40MM, INCLUSIVE CONEXOES -
FORNECIMENTO E INSTALACAO /M</t>
  </si>
  <si>
    <t>TUBO PVC ESGOTO PREDIAL DN 50MM, INCLUSIVE CONEXOES -
FORNECIMENTO E INSTALACAO /M</t>
  </si>
  <si>
    <t>(comprimento)</t>
  </si>
  <si>
    <t>(0,45+0,38+4,43+0,20*2+1,00*2+0,45+0,38+4,43+0,20*2+1,00*2)</t>
  </si>
  <si>
    <t>TUBO PVC ESGOTO PREDIAL DN 100MM, INCLUSIVE CONEXOES -
FORNECIMENTO E INSTALACAO /M</t>
  </si>
  <si>
    <t>ESCAVACAO (MANUAL) DE VALAS, PARA ASSENTAMENTO DE
TUBOS, COM DIAMETROS DE (100 A 150)MM /M</t>
  </si>
  <si>
    <t>REATERRO (MANUAL) DE VALAS /M</t>
  </si>
  <si>
    <t>CAIXA SIFONADA (TIGRE, FORTILIT OU SIMILAR) COM PORTA
GRELHA DE PVC NAS DIMENSOES DE (150 X 150 X 50)MM /UN</t>
  </si>
  <si>
    <t>CAIXA ENTERRADA HIDRAULICA RETANGULAR EM ALVENARIA COM TIJOLOS CERAMICOS MACICOS, DIMENSOES INTERNAS:
0,3X0,3X0,3 M PARA REDE DE ESGOTO. AF_12/2020</t>
  </si>
  <si>
    <t>CHAPISCO PARA PAREDES EXTERNAS E INTERNAS COM
ARGAMASSA DE CIMENTO E AREIA NO TRACO 1:3 /M2</t>
  </si>
  <si>
    <t>*paredes internas</t>
  </si>
  <si>
    <t>*paredes externas</t>
  </si>
  <si>
    <t>REVESTIMENTO CERAMICO PARA PAREDES INTERNAS COM PLACAS TIPO ESMALTADA EXTRA DE DIMENSOES 33X45 CM APLICADAS EM AMBIENTES DE AREA MAIOR QUE 5 M2 NA ALTURA
INTEIRA DAS PAREDES. AF_06/2014 /M2</t>
  </si>
  <si>
    <t>CHAPISCO PARA TETO COM ARGAMASSA DE CIMENTO E AREIA
NO TRACO 1:3 /M2</t>
  </si>
  <si>
    <t>EMBOCO PARA FORRO, EMPREGANDO ARGAMASSA MISTA DE CIMENTO, CAL E AREIA NO TRACO 1:2:9, ESPESSURA DE 2 CM /M2</t>
  </si>
  <si>
    <t>APILOAMENTO DE SOLO, PARA RECEBIMENTO DE LASTRO, COM
MACO DE 30 KG /M2</t>
  </si>
  <si>
    <t>CONTRAPISO EM CONCRETO FCK=15MPa, TRACO 1:3,4:3,5
(CIMENTO, AREIA MEDIA E BRITA 1), ESPESSURA DE 5CM /M2</t>
  </si>
  <si>
    <t>(area*espessura)</t>
  </si>
  <si>
    <t>APLICACAO MANUAL DE PINTURA COM TINTA LATEX ACRILICA EM
PAREDES, DUAS DEMAOS. AF_06/2014 /M2</t>
  </si>
  <si>
    <t>ASSENTO UNIVERSAL PARA BACIA SANITARIA, EM POLIPROPILENO LINHA EVOLUTION SOFT CLOSE DA TUPAN OU
SIMILAR /UN</t>
  </si>
  <si>
    <t>VASO SANITARIO SIFONADO CONVENCIONAL PARA PCD SEM FURO FRONTAL COM LOUCA BRANCA SEM ASSENTO, INCLUSO CONJUNTO DE LIGACAO PARA BACIA SANITARIA AJUSTAVEL -
FORNECIMENTO E INSTALACAO. AF_10/2016 /UN</t>
  </si>
  <si>
    <t>LAVATORIO DE LOUCA BRANCA REF. L 510.17 COM COLUNA SUSPENSA REF. C510.17, AMBOS DECA VOGUE PLUS OU SIMILAR PARA P.N.E., INCLUSIVE PERTENCES, COM VALVULA, SIFAO,
ENGATES CROMADOS /UN</t>
  </si>
  <si>
    <t>ACABAMENTO PARA VALVULA DE DESCARGA PARA DEFICIENTE FISICO VD BENEFIT COD 00184906 DA DOCOL OU SIMILAR /UN</t>
  </si>
  <si>
    <t>ACESSÓRIOS</t>
  </si>
  <si>
    <t>BARRA DE APOIO RETA, EM ACO INOX POLIDO, COMPRIMENTO 80
CM, FIXADA NA PAREDE - FORNECIMENTO E INSTALACAO. AF_01/2020 /UM</t>
  </si>
  <si>
    <t>PUXADOR PARA PCD, FIXADO NA PORTA - FORNECIMENTO E
INSTALAÇÃO. AF_01/2020</t>
  </si>
  <si>
    <t>PLACA TATIL EM ACRILICO COM LETRA EM ALTO RELEVO E BRAILLE (30X9)CM PARA SINALIZACAO DE PORTAS, FIXADAS POR ADESIVOS CUPLA FACE, TB-26 DA TOTAL ACESSIBILIDADE OU
SIMILAR /UN</t>
  </si>
  <si>
    <t>BLOCO DE SALAS DE AULA A CONSTRUIR</t>
  </si>
  <si>
    <t>PISO TATIL ALERTA EM PLACAS DE BORRACHAS SINTETICA
FLEXIVEL DE 25 X 25 X 5MM, ASSENTADO SOBRE AREAS INTERNAS COLADO SOBRE PISO EXISTENTE /UN</t>
  </si>
  <si>
    <t>PISO TATIL DIRECIONAL EM PLACAS DE BORRACHA SINTETICA
FLEXIVEL DE 25 X 25 X 5MM, ASSENTADO SOBRE AREAS INTERNAS COLADO SOBRE PISO EXISTENTE /M</t>
  </si>
  <si>
    <t>LIMPEZA FINAL DA OBRA /M2</t>
  </si>
  <si>
    <t>ENGENHEIRO CIVIL DE OBRA PLENO COM ENCARGOS
COMPLEMENTARES /H</t>
  </si>
  <si>
    <t>H</t>
  </si>
  <si>
    <t>(horas semanais x semanas/mês x meses)</t>
  </si>
  <si>
    <t>MESTRE DE OBRAS COM ENCARGOS COMPLEMENTARES /H</t>
  </si>
  <si>
    <r>
      <rPr>
        <b/>
        <sz val="7"/>
        <rFont val="Arial"/>
        <family val="2"/>
      </rPr>
      <t xml:space="preserve">Processo: 29/035731/2021
</t>
    </r>
    <r>
      <rPr>
        <sz val="7"/>
        <rFont val="Arial"/>
        <family val="2"/>
      </rPr>
      <t>Folha: 84
Data: 04/10/2021 Nome: Patricia</t>
    </r>
  </si>
  <si>
    <t>MEMÓRIA DE CÁLCULO</t>
  </si>
  <si>
    <t>PLANILHA ORÇAMENTÁRIA</t>
  </si>
  <si>
    <t>CRONOGRAMA FÍSICO FINANCEIRO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</si>
</sst>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0000000"/>
    <numFmt numFmtId="165" formatCode="0.000"/>
  </numFmts>
  <fonts count="40">
    <font>
      <sz val="10"/>
      <color rgb="FF000000"/>
      <name val="Times New Roman"/>
      <charset val="204"/>
    </font>
    <font>
      <b/>
      <sz val="5.5"/>
      <name val="Arial"/>
      <family val="2"/>
    </font>
    <font>
      <sz val="7"/>
      <name val="Arial MT"/>
    </font>
    <font>
      <b/>
      <sz val="5.5"/>
      <color rgb="FF000000"/>
      <name val="Arial"/>
      <family val="2"/>
    </font>
    <font>
      <sz val="5.5"/>
      <color rgb="FF000000"/>
      <name val="Arial MT"/>
      <family val="2"/>
    </font>
    <font>
      <sz val="5.5"/>
      <name val="Arial MT"/>
    </font>
    <font>
      <sz val="5.5"/>
      <name val="Times New Roman"/>
      <family val="1"/>
    </font>
    <font>
      <sz val="8"/>
      <color rgb="FF000000"/>
      <name val="Arial MT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2"/>
      <name val="Times New Roman"/>
      <family val="1"/>
    </font>
    <font>
      <b/>
      <sz val="7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 MT"/>
      <family val="2"/>
    </font>
    <font>
      <sz val="7"/>
      <name val="Arial MT"/>
      <family val="2"/>
    </font>
    <font>
      <sz val="5.5"/>
      <name val="Arial MT"/>
      <family val="2"/>
    </font>
    <font>
      <sz val="10"/>
      <name val="Arial MT"/>
      <family val="2"/>
    </font>
    <font>
      <sz val="10"/>
      <color rgb="FFFF0000"/>
      <name val="Arial MT"/>
      <family val="2"/>
    </font>
    <font>
      <b/>
      <sz val="7"/>
      <color rgb="FFFF0000"/>
      <name val="Arial"/>
      <family val="2"/>
    </font>
    <font>
      <sz val="10"/>
      <color rgb="FF000000"/>
      <name val="Times New Roman"/>
      <family val="1"/>
    </font>
    <font>
      <b/>
      <sz val="7"/>
      <name val="Arial mt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color rgb="FF000000"/>
      <name val="Times New Roman"/>
      <family val="1"/>
    </font>
    <font>
      <sz val="10"/>
      <color rgb="FFFF0000"/>
      <name val="Times New Roman"/>
      <family val="1"/>
    </font>
    <font>
      <sz val="7"/>
      <color rgb="FFFF0000"/>
      <name val="Arial mt"/>
    </font>
    <font>
      <b/>
      <sz val="14"/>
      <name val="Arial"/>
      <family val="2"/>
    </font>
    <font>
      <b/>
      <sz val="14"/>
      <color rgb="FF000000"/>
      <name val="Arial MT"/>
    </font>
    <font>
      <sz val="7"/>
      <color rgb="FFFF0000"/>
      <name val="Arial MT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6"/>
      <name val="Arial MT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1"/>
      <name val="Arial"/>
      <family val="2"/>
    </font>
    <font>
      <b/>
      <sz val="6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3" fontId="20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0" fillId="0" borderId="0"/>
    <xf numFmtId="9" fontId="32" fillId="0" borderId="0" applyFont="0" applyFill="0" applyBorder="0" applyAlignment="0" applyProtection="0"/>
  </cellStyleXfs>
  <cellXfs count="479">
    <xf numFmtId="0" fontId="0" fillId="0" borderId="0" xfId="0" applyAlignment="1">
      <alignment horizontal="left" vertical="top"/>
    </xf>
    <xf numFmtId="0" fontId="2" fillId="0" borderId="7" xfId="0" applyFont="1" applyBorder="1" applyAlignment="1">
      <alignment horizontal="left" vertical="top" wrapText="1"/>
    </xf>
    <xf numFmtId="0" fontId="0" fillId="0" borderId="10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1" fontId="4" fillId="0" borderId="7" xfId="0" applyNumberFormat="1" applyFont="1" applyBorder="1" applyAlignment="1">
      <alignment horizontal="center" vertical="top" shrinkToFit="1"/>
    </xf>
    <xf numFmtId="2" fontId="4" fillId="0" borderId="7" xfId="0" applyNumberFormat="1" applyFont="1" applyBorder="1" applyAlignment="1">
      <alignment horizontal="center" vertical="top" shrinkToFit="1"/>
    </xf>
    <xf numFmtId="10" fontId="4" fillId="0" borderId="7" xfId="0" applyNumberFormat="1" applyFont="1" applyBorder="1" applyAlignment="1">
      <alignment horizontal="left" vertical="top" indent="2" shrinkToFit="1"/>
    </xf>
    <xf numFmtId="0" fontId="1" fillId="0" borderId="7" xfId="0" applyFont="1" applyBorder="1" applyAlignment="1">
      <alignment horizontal="right" vertical="top" wrapText="1"/>
    </xf>
    <xf numFmtId="10" fontId="3" fillId="0" borderId="7" xfId="0" applyNumberFormat="1" applyFont="1" applyBorder="1" applyAlignment="1">
      <alignment horizontal="right" vertical="top" shrinkToFit="1"/>
    </xf>
    <xf numFmtId="0" fontId="0" fillId="0" borderId="7" xfId="0" applyBorder="1" applyAlignment="1">
      <alignment horizontal="left" vertical="top" wrapText="1"/>
    </xf>
    <xf numFmtId="0" fontId="0" fillId="0" borderId="7" xfId="0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 wrapText="1"/>
    </xf>
    <xf numFmtId="1" fontId="3" fillId="0" borderId="7" xfId="0" applyNumberFormat="1" applyFont="1" applyBorder="1" applyAlignment="1">
      <alignment horizontal="center" vertical="top" shrinkToFit="1"/>
    </xf>
    <xf numFmtId="0" fontId="1" fillId="0" borderId="7" xfId="0" applyFont="1" applyBorder="1" applyAlignment="1">
      <alignment horizontal="left" vertical="top" wrapText="1" indent="3"/>
    </xf>
    <xf numFmtId="10" fontId="4" fillId="0" borderId="7" xfId="0" applyNumberFormat="1" applyFont="1" applyBorder="1" applyAlignment="1">
      <alignment horizontal="left" vertical="top" indent="1" shrinkToFit="1"/>
    </xf>
    <xf numFmtId="0" fontId="5" fillId="0" borderId="3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left" vertical="top" wrapText="1"/>
    </xf>
    <xf numFmtId="2" fontId="14" fillId="0" borderId="7" xfId="0" applyNumberFormat="1" applyFont="1" applyBorder="1" applyAlignment="1">
      <alignment horizontal="right" vertical="top" indent="1" shrinkToFit="1"/>
    </xf>
    <xf numFmtId="0" fontId="15" fillId="0" borderId="7" xfId="0" applyFont="1" applyBorder="1" applyAlignment="1">
      <alignment horizontal="left" vertical="top" wrapText="1"/>
    </xf>
    <xf numFmtId="0" fontId="23" fillId="0" borderId="7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wrapText="1"/>
    </xf>
    <xf numFmtId="4" fontId="14" fillId="0" borderId="7" xfId="0" applyNumberFormat="1" applyFont="1" applyBorder="1" applyAlignment="1">
      <alignment vertical="center" shrinkToFit="1"/>
    </xf>
    <xf numFmtId="0" fontId="15" fillId="0" borderId="7" xfId="0" applyFont="1" applyBorder="1" applyAlignment="1">
      <alignment horizontal="left" vertical="center" wrapText="1"/>
    </xf>
    <xf numFmtId="10" fontId="4" fillId="0" borderId="9" xfId="0" applyNumberFormat="1" applyFont="1" applyBorder="1" applyAlignment="1">
      <alignment horizontal="left" vertical="top" indent="1" shrinkToFit="1"/>
    </xf>
    <xf numFmtId="2" fontId="14" fillId="0" borderId="7" xfId="0" applyNumberFormat="1" applyFont="1" applyBorder="1" applyAlignment="1">
      <alignment vertical="center" shrinkToFit="1"/>
    </xf>
    <xf numFmtId="0" fontId="28" fillId="3" borderId="7" xfId="0" applyFont="1" applyFill="1" applyBorder="1" applyAlignment="1">
      <alignment horizontal="right" wrapText="1"/>
    </xf>
    <xf numFmtId="2" fontId="29" fillId="3" borderId="7" xfId="0" applyNumberFormat="1" applyFont="1" applyFill="1" applyBorder="1" applyAlignment="1">
      <alignment horizontal="right" vertical="center" shrinkToFit="1"/>
    </xf>
    <xf numFmtId="0" fontId="26" fillId="0" borderId="7" xfId="0" applyFont="1" applyBorder="1" applyAlignment="1">
      <alignment horizontal="left" wrapText="1"/>
    </xf>
    <xf numFmtId="0" fontId="6" fillId="0" borderId="17" xfId="0" applyFont="1" applyBorder="1" applyAlignment="1">
      <alignment horizontal="left" vertical="top" wrapText="1"/>
    </xf>
    <xf numFmtId="0" fontId="0" fillId="0" borderId="18" xfId="0" applyBorder="1" applyAlignment="1">
      <alignment horizontal="left" wrapText="1"/>
    </xf>
    <xf numFmtId="0" fontId="6" fillId="0" borderId="19" xfId="0" applyFont="1" applyBorder="1" applyAlignment="1">
      <alignment horizontal="left" vertical="top" wrapText="1"/>
    </xf>
    <xf numFmtId="0" fontId="0" fillId="0" borderId="11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7" xfId="0" applyBorder="1" applyAlignment="1">
      <alignment horizontal="center" wrapText="1"/>
    </xf>
    <xf numFmtId="1" fontId="13" fillId="2" borderId="7" xfId="0" applyNumberFormat="1" applyFont="1" applyFill="1" applyBorder="1" applyAlignment="1">
      <alignment horizontal="center" vertical="top" shrinkToFit="1"/>
    </xf>
    <xf numFmtId="164" fontId="14" fillId="0" borderId="7" xfId="0" applyNumberFormat="1" applyFont="1" applyBorder="1" applyAlignment="1">
      <alignment horizontal="center" vertical="top" shrinkToFit="1"/>
    </xf>
    <xf numFmtId="1" fontId="14" fillId="0" borderId="7" xfId="0" applyNumberFormat="1" applyFont="1" applyBorder="1" applyAlignment="1">
      <alignment horizontal="center" vertical="center" shrinkToFit="1"/>
    </xf>
    <xf numFmtId="164" fontId="14" fillId="0" borderId="7" xfId="0" applyNumberFormat="1" applyFont="1" applyBorder="1" applyAlignment="1">
      <alignment horizontal="center" vertical="center" shrinkToFit="1"/>
    </xf>
    <xf numFmtId="1" fontId="14" fillId="0" borderId="7" xfId="0" applyNumberFormat="1" applyFont="1" applyBorder="1" applyAlignment="1">
      <alignment horizontal="center" vertical="top" shrinkToFit="1"/>
    </xf>
    <xf numFmtId="1" fontId="14" fillId="0" borderId="10" xfId="0" applyNumberFormat="1" applyFont="1" applyBorder="1" applyAlignment="1">
      <alignment horizontal="center" vertical="top" shrinkToFit="1"/>
    </xf>
    <xf numFmtId="1" fontId="15" fillId="0" borderId="7" xfId="0" applyNumberFormat="1" applyFont="1" applyBorder="1" applyAlignment="1">
      <alignment horizontal="center" vertical="top" shrinkToFit="1"/>
    </xf>
    <xf numFmtId="0" fontId="0" fillId="3" borderId="7" xfId="0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21" fillId="0" borderId="7" xfId="0" applyFont="1" applyBorder="1" applyAlignment="1">
      <alignment horizontal="left" vertical="top" wrapText="1"/>
    </xf>
    <xf numFmtId="0" fontId="22" fillId="0" borderId="8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3" fillId="0" borderId="3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center" vertical="center" wrapText="1"/>
    </xf>
    <xf numFmtId="1" fontId="14" fillId="0" borderId="23" xfId="0" applyNumberFormat="1" applyFont="1" applyBorder="1" applyAlignment="1">
      <alignment horizontal="center" vertical="top" shrinkToFit="1"/>
    </xf>
    <xf numFmtId="0" fontId="20" fillId="0" borderId="7" xfId="3" applyBorder="1" applyAlignment="1">
      <alignment horizontal="left" vertical="top" wrapText="1"/>
    </xf>
    <xf numFmtId="0" fontId="20" fillId="0" borderId="7" xfId="3" applyBorder="1" applyAlignment="1">
      <alignment horizontal="left" vertical="center" wrapText="1"/>
    </xf>
    <xf numFmtId="0" fontId="2" fillId="0" borderId="7" xfId="3" applyFont="1" applyBorder="1" applyAlignment="1">
      <alignment horizontal="left" vertical="center" wrapText="1"/>
    </xf>
    <xf numFmtId="1" fontId="14" fillId="0" borderId="7" xfId="3" applyNumberFormat="1" applyFont="1" applyBorder="1" applyAlignment="1">
      <alignment horizontal="center" vertical="center" shrinkToFit="1"/>
    </xf>
    <xf numFmtId="164" fontId="14" fillId="0" borderId="7" xfId="3" applyNumberFormat="1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wrapText="1"/>
    </xf>
    <xf numFmtId="164" fontId="14" fillId="0" borderId="9" xfId="0" applyNumberFormat="1" applyFont="1" applyBorder="1" applyAlignment="1">
      <alignment horizontal="center" vertical="top" shrinkToFit="1"/>
    </xf>
    <xf numFmtId="0" fontId="20" fillId="0" borderId="7" xfId="0" applyFont="1" applyBorder="1" applyAlignment="1">
      <alignment horizontal="left" wrapText="1"/>
    </xf>
    <xf numFmtId="0" fontId="2" fillId="0" borderId="7" xfId="3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4" fontId="14" fillId="0" borderId="7" xfId="2" applyFont="1" applyFill="1" applyBorder="1" applyAlignment="1">
      <alignment horizontal="center" vertical="center" shrinkToFit="1"/>
    </xf>
    <xf numFmtId="44" fontId="14" fillId="0" borderId="7" xfId="2" applyFont="1" applyFill="1" applyBorder="1" applyAlignment="1">
      <alignment vertical="center" shrinkToFit="1"/>
    </xf>
    <xf numFmtId="44" fontId="14" fillId="0" borderId="7" xfId="2" applyFont="1" applyFill="1" applyBorder="1" applyAlignment="1">
      <alignment shrinkToFit="1"/>
    </xf>
    <xf numFmtId="4" fontId="14" fillId="0" borderId="3" xfId="0" applyNumberFormat="1" applyFont="1" applyBorder="1" applyAlignment="1">
      <alignment shrinkToFit="1"/>
    </xf>
    <xf numFmtId="44" fontId="0" fillId="0" borderId="7" xfId="2" applyFont="1" applyFill="1" applyBorder="1" applyAlignment="1">
      <alignment wrapText="1"/>
    </xf>
    <xf numFmtId="44" fontId="2" fillId="0" borderId="7" xfId="2" applyFont="1" applyFill="1" applyBorder="1" applyAlignment="1">
      <alignment vertical="top" wrapText="1"/>
    </xf>
    <xf numFmtId="44" fontId="14" fillId="0" borderId="7" xfId="2" applyFont="1" applyFill="1" applyBorder="1" applyAlignment="1">
      <alignment vertical="top" shrinkToFit="1"/>
    </xf>
    <xf numFmtId="44" fontId="2" fillId="0" borderId="7" xfId="2" applyFont="1" applyFill="1" applyBorder="1" applyAlignment="1">
      <alignment horizontal="center" vertical="center" shrinkToFit="1"/>
    </xf>
    <xf numFmtId="44" fontId="2" fillId="0" borderId="7" xfId="2" applyFont="1" applyFill="1" applyBorder="1" applyAlignment="1">
      <alignment vertical="center" shrinkToFit="1"/>
    </xf>
    <xf numFmtId="1" fontId="13" fillId="2" borderId="3" xfId="0" applyNumberFormat="1" applyFont="1" applyFill="1" applyBorder="1" applyAlignment="1">
      <alignment horizontal="center" vertical="top" shrinkToFit="1"/>
    </xf>
    <xf numFmtId="1" fontId="13" fillId="2" borderId="10" xfId="0" applyNumberFormat="1" applyFont="1" applyFill="1" applyBorder="1" applyAlignment="1">
      <alignment horizontal="center" vertical="top" shrinkToFit="1"/>
    </xf>
    <xf numFmtId="0" fontId="15" fillId="0" borderId="7" xfId="0" applyFont="1" applyBorder="1" applyAlignment="1">
      <alignment horizontal="center" wrapText="1"/>
    </xf>
    <xf numFmtId="44" fontId="15" fillId="0" borderId="7" xfId="2" applyFont="1" applyFill="1" applyBorder="1" applyAlignment="1">
      <alignment vertical="center" shrinkToFit="1"/>
    </xf>
    <xf numFmtId="0" fontId="20" fillId="0" borderId="7" xfId="3" applyBorder="1" applyAlignment="1">
      <alignment horizontal="left" wrapText="1"/>
    </xf>
    <xf numFmtId="0" fontId="26" fillId="0" borderId="7" xfId="0" applyFont="1" applyBorder="1" applyAlignment="1">
      <alignment horizontal="center" wrapText="1"/>
    </xf>
    <xf numFmtId="0" fontId="15" fillId="0" borderId="7" xfId="0" applyFont="1" applyBorder="1" applyAlignment="1">
      <alignment horizontal="center" vertical="center" wrapText="1"/>
    </xf>
    <xf numFmtId="0" fontId="20" fillId="0" borderId="7" xfId="3" applyBorder="1" applyAlignment="1">
      <alignment horizontal="center" wrapText="1"/>
    </xf>
    <xf numFmtId="0" fontId="0" fillId="0" borderId="7" xfId="0" applyBorder="1" applyAlignment="1">
      <alignment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44" fontId="22" fillId="0" borderId="16" xfId="2" applyFont="1" applyFill="1" applyBorder="1" applyAlignment="1">
      <alignment vertical="center" shrinkToFit="1"/>
    </xf>
    <xf numFmtId="4" fontId="14" fillId="0" borderId="7" xfId="0" applyNumberFormat="1" applyFont="1" applyBorder="1" applyAlignment="1">
      <alignment shrinkToFit="1"/>
    </xf>
    <xf numFmtId="0" fontId="15" fillId="0" borderId="7" xfId="0" applyFont="1" applyBorder="1" applyAlignment="1">
      <alignment vertical="top" wrapText="1"/>
    </xf>
    <xf numFmtId="44" fontId="22" fillId="0" borderId="3" xfId="2" applyFont="1" applyFill="1" applyBorder="1" applyAlignment="1">
      <alignment shrinkToFit="1"/>
    </xf>
    <xf numFmtId="44" fontId="15" fillId="0" borderId="3" xfId="2" applyFont="1" applyFill="1" applyBorder="1" applyAlignment="1">
      <alignment vertical="center" shrinkToFit="1"/>
    </xf>
    <xf numFmtId="44" fontId="0" fillId="0" borderId="7" xfId="2" applyFont="1" applyFill="1" applyBorder="1" applyAlignment="1">
      <alignment vertical="center" wrapText="1"/>
    </xf>
    <xf numFmtId="44" fontId="14" fillId="0" borderId="3" xfId="2" applyFont="1" applyFill="1" applyBorder="1" applyAlignment="1">
      <alignment shrinkToFit="1"/>
    </xf>
    <xf numFmtId="0" fontId="26" fillId="0" borderId="7" xfId="0" applyFont="1" applyBorder="1" applyAlignment="1">
      <alignment wrapText="1"/>
    </xf>
    <xf numFmtId="4" fontId="30" fillId="0" borderId="7" xfId="0" applyNumberFormat="1" applyFont="1" applyBorder="1" applyAlignment="1">
      <alignment shrinkToFit="1"/>
    </xf>
    <xf numFmtId="4" fontId="22" fillId="0" borderId="16" xfId="0" applyNumberFormat="1" applyFont="1" applyBorder="1" applyAlignment="1">
      <alignment vertical="center" shrinkToFit="1"/>
    </xf>
    <xf numFmtId="0" fontId="20" fillId="0" borderId="7" xfId="3" applyBorder="1" applyAlignment="1">
      <alignment wrapText="1"/>
    </xf>
    <xf numFmtId="0" fontId="2" fillId="0" borderId="7" xfId="3" applyFont="1" applyBorder="1" applyAlignment="1">
      <alignment vertical="top" wrapText="1"/>
    </xf>
    <xf numFmtId="4" fontId="2" fillId="0" borderId="7" xfId="0" applyNumberFormat="1" applyFont="1" applyBorder="1" applyAlignment="1">
      <alignment vertical="center" shrinkToFit="1"/>
    </xf>
    <xf numFmtId="4" fontId="13" fillId="0" borderId="7" xfId="0" applyNumberFormat="1" applyFont="1" applyBorder="1" applyAlignment="1">
      <alignment vertical="top" shrinkToFit="1"/>
    </xf>
    <xf numFmtId="0" fontId="0" fillId="3" borderId="7" xfId="0" applyFill="1" applyBorder="1" applyAlignment="1">
      <alignment vertical="center" wrapText="1"/>
    </xf>
    <xf numFmtId="0" fontId="0" fillId="0" borderId="0" xfId="0" applyAlignment="1">
      <alignment vertical="top"/>
    </xf>
    <xf numFmtId="44" fontId="2" fillId="0" borderId="3" xfId="2" applyFont="1" applyFill="1" applyBorder="1" applyAlignment="1">
      <alignment vertical="center" shrinkToFit="1"/>
    </xf>
    <xf numFmtId="44" fontId="22" fillId="0" borderId="16" xfId="2" applyFont="1" applyFill="1" applyBorder="1" applyAlignment="1">
      <alignment vertical="top" shrinkToFit="1"/>
    </xf>
    <xf numFmtId="1" fontId="13" fillId="2" borderId="8" xfId="0" applyNumberFormat="1" applyFont="1" applyFill="1" applyBorder="1" applyAlignment="1">
      <alignment horizontal="center" vertical="top" shrinkToFit="1"/>
    </xf>
    <xf numFmtId="2" fontId="15" fillId="0" borderId="7" xfId="0" applyNumberFormat="1" applyFont="1" applyBorder="1" applyAlignment="1">
      <alignment horizontal="right" vertical="top" indent="1" shrinkToFit="1"/>
    </xf>
    <xf numFmtId="44" fontId="13" fillId="0" borderId="7" xfId="2" applyFont="1" applyFill="1" applyBorder="1" applyAlignment="1">
      <alignment vertical="top" shrinkToFit="1"/>
    </xf>
    <xf numFmtId="44" fontId="12" fillId="0" borderId="7" xfId="2" applyFont="1" applyFill="1" applyBorder="1" applyAlignment="1">
      <alignment vertical="top" shrinkToFit="1"/>
    </xf>
    <xf numFmtId="1" fontId="13" fillId="2" borderId="7" xfId="0" quotePrefix="1" applyNumberFormat="1" applyFont="1" applyFill="1" applyBorder="1" applyAlignment="1">
      <alignment horizontal="center" vertical="top" shrinkToFit="1"/>
    </xf>
    <xf numFmtId="0" fontId="2" fillId="0" borderId="7" xfId="3" applyFont="1" applyBorder="1" applyAlignment="1">
      <alignment horizontal="left" vertical="top" wrapText="1"/>
    </xf>
    <xf numFmtId="1" fontId="14" fillId="0" borderId="7" xfId="3" applyNumberFormat="1" applyFont="1" applyBorder="1" applyAlignment="1">
      <alignment horizontal="left" vertical="top" shrinkToFit="1"/>
    </xf>
    <xf numFmtId="44" fontId="22" fillId="0" borderId="0" xfId="2" applyFont="1" applyFill="1" applyBorder="1" applyAlignment="1">
      <alignment vertical="top" shrinkToFit="1"/>
    </xf>
    <xf numFmtId="1" fontId="13" fillId="2" borderId="7" xfId="3" applyNumberFormat="1" applyFont="1" applyFill="1" applyBorder="1" applyAlignment="1">
      <alignment horizontal="center" vertical="top" shrinkToFit="1"/>
    </xf>
    <xf numFmtId="44" fontId="13" fillId="0" borderId="7" xfId="2" applyFont="1" applyFill="1" applyBorder="1" applyAlignment="1">
      <alignment horizontal="right" vertical="top" shrinkToFit="1"/>
    </xf>
    <xf numFmtId="3" fontId="26" fillId="0" borderId="7" xfId="0" applyNumberFormat="1" applyFont="1" applyBorder="1" applyAlignment="1">
      <alignment wrapText="1"/>
    </xf>
    <xf numFmtId="0" fontId="2" fillId="0" borderId="10" xfId="0" applyFont="1" applyBorder="1" applyAlignment="1">
      <alignment horizontal="center" vertical="top" wrapText="1"/>
    </xf>
    <xf numFmtId="2" fontId="14" fillId="0" borderId="7" xfId="3" applyNumberFormat="1" applyFont="1" applyBorder="1" applyAlignment="1">
      <alignment horizontal="right" vertical="center" shrinkToFit="1"/>
    </xf>
    <xf numFmtId="44" fontId="2" fillId="0" borderId="7" xfId="2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top" wrapText="1"/>
    </xf>
    <xf numFmtId="0" fontId="0" fillId="0" borderId="1" xfId="0" applyBorder="1" applyAlignment="1">
      <alignment horizontal="left" wrapText="1"/>
    </xf>
    <xf numFmtId="44" fontId="27" fillId="0" borderId="7" xfId="2" applyFont="1" applyFill="1" applyBorder="1" applyAlignment="1">
      <alignment vertical="top" wrapText="1"/>
    </xf>
    <xf numFmtId="44" fontId="1" fillId="0" borderId="1" xfId="0" applyNumberFormat="1" applyFont="1" applyBorder="1" applyAlignment="1">
      <alignment horizontal="left" vertical="top" wrapText="1"/>
    </xf>
    <xf numFmtId="4" fontId="0" fillId="0" borderId="0" xfId="0" applyNumberFormat="1" applyAlignment="1">
      <alignment horizontal="left" vertical="top"/>
    </xf>
    <xf numFmtId="44" fontId="1" fillId="0" borderId="7" xfId="0" applyNumberFormat="1" applyFont="1" applyBorder="1" applyAlignment="1">
      <alignment horizontal="left" vertical="top" wrapText="1"/>
    </xf>
    <xf numFmtId="44" fontId="1" fillId="0" borderId="7" xfId="0" applyNumberFormat="1" applyFont="1" applyBorder="1" applyAlignment="1">
      <alignment horizontal="left" vertical="top" wrapText="1" indent="2"/>
    </xf>
    <xf numFmtId="44" fontId="25" fillId="0" borderId="0" xfId="0" applyNumberFormat="1" applyFont="1" applyAlignment="1">
      <alignment horizontal="left" vertical="top"/>
    </xf>
    <xf numFmtId="10" fontId="4" fillId="0" borderId="9" xfId="0" applyNumberFormat="1" applyFont="1" applyBorder="1" applyAlignment="1">
      <alignment horizontal="right" vertical="top" indent="1" shrinkToFit="1"/>
    </xf>
    <xf numFmtId="44" fontId="1" fillId="0" borderId="7" xfId="0" applyNumberFormat="1" applyFont="1" applyBorder="1" applyAlignment="1">
      <alignment horizontal="right" vertical="top" wrapText="1"/>
    </xf>
    <xf numFmtId="10" fontId="3" fillId="0" borderId="7" xfId="4" applyNumberFormat="1" applyFont="1" applyFill="1" applyBorder="1" applyAlignment="1">
      <alignment horizontal="right" vertical="top" shrinkToFit="1"/>
    </xf>
    <xf numFmtId="44" fontId="1" fillId="3" borderId="7" xfId="0" applyNumberFormat="1" applyFont="1" applyFill="1" applyBorder="1" applyAlignment="1">
      <alignment horizontal="left" vertical="top" wrapText="1" indent="2"/>
    </xf>
    <xf numFmtId="44" fontId="1" fillId="3" borderId="7" xfId="0" applyNumberFormat="1" applyFont="1" applyFill="1" applyBorder="1" applyAlignment="1">
      <alignment horizontal="right" vertical="top" wrapText="1"/>
    </xf>
    <xf numFmtId="10" fontId="3" fillId="3" borderId="7" xfId="0" applyNumberFormat="1" applyFont="1" applyFill="1" applyBorder="1" applyAlignment="1">
      <alignment horizontal="right" vertical="top" shrinkToFit="1"/>
    </xf>
    <xf numFmtId="1" fontId="4" fillId="0" borderId="3" xfId="0" applyNumberFormat="1" applyFont="1" applyBorder="1" applyAlignment="1">
      <alignment horizontal="center" vertical="top" shrinkToFit="1"/>
    </xf>
    <xf numFmtId="0" fontId="0" fillId="0" borderId="10" xfId="0" applyBorder="1" applyAlignment="1">
      <alignment horizontal="center" wrapText="1"/>
    </xf>
    <xf numFmtId="1" fontId="4" fillId="0" borderId="4" xfId="0" applyNumberFormat="1" applyFont="1" applyBorder="1" applyAlignment="1">
      <alignment horizontal="center" vertical="top" shrinkToFit="1"/>
    </xf>
    <xf numFmtId="0" fontId="0" fillId="0" borderId="14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44" fontId="33" fillId="0" borderId="3" xfId="0" applyNumberFormat="1" applyFont="1" applyBorder="1" applyAlignment="1">
      <alignment horizontal="left" vertical="top" wrapText="1"/>
    </xf>
    <xf numFmtId="44" fontId="33" fillId="0" borderId="10" xfId="0" applyNumberFormat="1" applyFont="1" applyBorder="1" applyAlignment="1">
      <alignment horizontal="left" vertical="top" wrapText="1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2" fontId="15" fillId="0" borderId="7" xfId="0" applyNumberFormat="1" applyFont="1" applyBorder="1" applyAlignment="1">
      <alignment vertical="center" shrinkToFit="1"/>
    </xf>
    <xf numFmtId="4" fontId="15" fillId="0" borderId="7" xfId="0" applyNumberFormat="1" applyFont="1" applyBorder="1" applyAlignment="1">
      <alignment vertical="center" shrinkToFit="1"/>
    </xf>
    <xf numFmtId="4" fontId="15" fillId="0" borderId="7" xfId="0" applyNumberFormat="1" applyFont="1" applyBorder="1" applyAlignment="1">
      <alignment shrinkToFit="1"/>
    </xf>
    <xf numFmtId="2" fontId="2" fillId="0" borderId="7" xfId="0" applyNumberFormat="1" applyFont="1" applyBorder="1" applyAlignment="1">
      <alignment shrinkToFit="1"/>
    </xf>
    <xf numFmtId="2" fontId="2" fillId="0" borderId="7" xfId="0" applyNumberFormat="1" applyFont="1" applyBorder="1" applyAlignment="1">
      <alignment vertical="center" shrinkToFit="1"/>
    </xf>
    <xf numFmtId="2" fontId="15" fillId="0" borderId="7" xfId="0" applyNumberFormat="1" applyFont="1" applyBorder="1" applyAlignment="1">
      <alignment shrinkToFit="1"/>
    </xf>
    <xf numFmtId="1" fontId="15" fillId="0" borderId="7" xfId="0" applyNumberFormat="1" applyFont="1" applyBorder="1" applyAlignment="1">
      <alignment horizontal="center" vertical="center" shrinkToFit="1"/>
    </xf>
    <xf numFmtId="0" fontId="24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4" fontId="2" fillId="0" borderId="7" xfId="0" applyNumberFormat="1" applyFont="1" applyBorder="1" applyAlignment="1">
      <alignment shrinkToFit="1"/>
    </xf>
    <xf numFmtId="4" fontId="2" fillId="0" borderId="7" xfId="0" applyNumberFormat="1" applyFont="1" applyBorder="1" applyAlignment="1">
      <alignment vertical="center" wrapText="1"/>
    </xf>
    <xf numFmtId="2" fontId="15" fillId="0" borderId="7" xfId="0" applyNumberFormat="1" applyFont="1" applyBorder="1" applyAlignment="1">
      <alignment horizontal="center" vertical="center" shrinkToFit="1"/>
    </xf>
    <xf numFmtId="2" fontId="2" fillId="0" borderId="7" xfId="0" applyNumberFormat="1" applyFont="1" applyBorder="1" applyAlignment="1">
      <alignment horizontal="center" vertical="center" shrinkToFit="1"/>
    </xf>
    <xf numFmtId="44" fontId="26" fillId="0" borderId="7" xfId="2" applyFont="1" applyFill="1" applyBorder="1" applyAlignment="1">
      <alignment horizontal="center" wrapText="1"/>
    </xf>
    <xf numFmtId="2" fontId="15" fillId="0" borderId="7" xfId="3" applyNumberFormat="1" applyFont="1" applyBorder="1" applyAlignment="1">
      <alignment horizontal="center" vertical="center" shrinkToFit="1"/>
    </xf>
    <xf numFmtId="0" fontId="24" fillId="0" borderId="7" xfId="0" applyFont="1" applyBorder="1" applyAlignment="1">
      <alignment horizontal="left" wrapText="1"/>
    </xf>
    <xf numFmtId="2" fontId="15" fillId="0" borderId="7" xfId="0" applyNumberFormat="1" applyFont="1" applyBorder="1" applyAlignment="1">
      <alignment horizontal="center" shrinkToFi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shrinkToFit="1"/>
    </xf>
    <xf numFmtId="43" fontId="15" fillId="0" borderId="7" xfId="1" applyFont="1" applyFill="1" applyBorder="1" applyAlignment="1">
      <alignment horizontal="center" vertical="center" shrinkToFit="1"/>
    </xf>
    <xf numFmtId="43" fontId="15" fillId="0" borderId="7" xfId="1" applyFont="1" applyFill="1" applyBorder="1" applyAlignment="1">
      <alignment horizontal="left" vertical="center" shrinkToFit="1"/>
    </xf>
    <xf numFmtId="2" fontId="15" fillId="0" borderId="7" xfId="0" applyNumberFormat="1" applyFont="1" applyBorder="1" applyAlignment="1">
      <alignment horizontal="center" vertical="top" shrinkToFit="1"/>
    </xf>
    <xf numFmtId="2" fontId="15" fillId="0" borderId="7" xfId="3" quotePrefix="1" applyNumberFormat="1" applyFont="1" applyBorder="1" applyAlignment="1">
      <alignment horizontal="center" vertical="center" shrinkToFit="1"/>
    </xf>
    <xf numFmtId="43" fontId="24" fillId="0" borderId="7" xfId="1" applyFont="1" applyFill="1" applyBorder="1" applyAlignment="1">
      <alignment horizontal="center" wrapText="1"/>
    </xf>
    <xf numFmtId="0" fontId="15" fillId="0" borderId="10" xfId="0" applyFont="1" applyBorder="1" applyAlignment="1">
      <alignment horizontal="left" vertical="top" wrapText="1"/>
    </xf>
    <xf numFmtId="44" fontId="15" fillId="0" borderId="7" xfId="2" applyFont="1" applyFill="1" applyBorder="1" applyAlignment="1">
      <alignment horizontal="center" vertical="center" shrinkToFit="1"/>
    </xf>
    <xf numFmtId="0" fontId="15" fillId="0" borderId="8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2" fontId="15" fillId="0" borderId="3" xfId="0" applyNumberFormat="1" applyFont="1" applyBorder="1" applyAlignment="1">
      <alignment horizontal="center" vertical="center" shrinkToFit="1"/>
    </xf>
    <xf numFmtId="44" fontId="14" fillId="0" borderId="3" xfId="2" applyFont="1" applyFill="1" applyBorder="1" applyAlignment="1">
      <alignment vertical="center" shrinkToFit="1"/>
    </xf>
    <xf numFmtId="0" fontId="2" fillId="0" borderId="32" xfId="0" applyFont="1" applyBorder="1" applyAlignment="1">
      <alignment horizontal="center" vertical="center" wrapText="1"/>
    </xf>
    <xf numFmtId="2" fontId="15" fillId="0" borderId="32" xfId="0" applyNumberFormat="1" applyFont="1" applyBorder="1" applyAlignment="1">
      <alignment horizontal="center" vertical="center" shrinkToFit="1"/>
    </xf>
    <xf numFmtId="44" fontId="14" fillId="0" borderId="32" xfId="2" applyFont="1" applyFill="1" applyBorder="1" applyAlignment="1">
      <alignment vertical="center" shrinkToFit="1"/>
    </xf>
    <xf numFmtId="44" fontId="2" fillId="0" borderId="17" xfId="2" applyFont="1" applyFill="1" applyBorder="1" applyAlignment="1">
      <alignment vertical="center" shrinkToFit="1"/>
    </xf>
    <xf numFmtId="1" fontId="2" fillId="0" borderId="7" xfId="0" applyNumberFormat="1" applyFont="1" applyBorder="1" applyAlignment="1">
      <alignment horizontal="center" vertical="center" shrinkToFit="1"/>
    </xf>
    <xf numFmtId="164" fontId="14" fillId="0" borderId="3" xfId="0" applyNumberFormat="1" applyFont="1" applyBorder="1" applyAlignment="1">
      <alignment horizontal="center" vertical="top" shrinkToFit="1"/>
    </xf>
    <xf numFmtId="0" fontId="15" fillId="0" borderId="3" xfId="0" applyFont="1" applyBorder="1" applyAlignment="1">
      <alignment horizontal="left" vertical="top" wrapText="1"/>
    </xf>
    <xf numFmtId="0" fontId="23" fillId="0" borderId="10" xfId="0" applyFont="1" applyBorder="1" applyAlignment="1">
      <alignment horizontal="left" vertical="center" wrapText="1"/>
    </xf>
    <xf numFmtId="44" fontId="22" fillId="0" borderId="33" xfId="2" applyFont="1" applyFill="1" applyBorder="1" applyAlignment="1">
      <alignment vertical="center" shrinkToFit="1"/>
    </xf>
    <xf numFmtId="164" fontId="14" fillId="0" borderId="32" xfId="0" applyNumberFormat="1" applyFont="1" applyBorder="1" applyAlignment="1">
      <alignment horizontal="center" vertical="top" shrinkToFit="1"/>
    </xf>
    <xf numFmtId="0" fontId="15" fillId="0" borderId="32" xfId="0" applyFont="1" applyBorder="1" applyAlignment="1">
      <alignment horizontal="left" vertical="top" wrapText="1"/>
    </xf>
    <xf numFmtId="0" fontId="26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/>
    </xf>
    <xf numFmtId="1" fontId="9" fillId="0" borderId="7" xfId="0" applyNumberFormat="1" applyFont="1" applyBorder="1" applyAlignment="1">
      <alignment horizontal="left" vertical="top" shrinkToFit="1"/>
    </xf>
    <xf numFmtId="1" fontId="9" fillId="0" borderId="34" xfId="0" applyNumberFormat="1" applyFont="1" applyBorder="1" applyAlignment="1">
      <alignment horizontal="left" vertical="top" shrinkToFit="1"/>
    </xf>
    <xf numFmtId="0" fontId="20" fillId="0" borderId="0" xfId="0" applyFont="1" applyAlignment="1">
      <alignment horizontal="left" vertical="top"/>
    </xf>
    <xf numFmtId="2" fontId="0" fillId="0" borderId="0" xfId="0" applyNumberFormat="1" applyAlignment="1">
      <alignment horizontal="left" vertical="top"/>
    </xf>
    <xf numFmtId="165" fontId="0" fillId="0" borderId="0" xfId="0" applyNumberFormat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1" fillId="0" borderId="0" xfId="0" applyFont="1" applyAlignment="1">
      <alignment horizontal="left" vertical="top" wrapText="1"/>
    </xf>
    <xf numFmtId="0" fontId="0" fillId="0" borderId="0" xfId="0" applyAlignment="1">
      <alignment horizontal="center" wrapText="1"/>
    </xf>
    <xf numFmtId="0" fontId="24" fillId="0" borderId="0" xfId="0" applyFont="1" applyAlignment="1">
      <alignment horizontal="left" wrapText="1"/>
    </xf>
    <xf numFmtId="0" fontId="15" fillId="0" borderId="0" xfId="0" applyFont="1" applyAlignment="1">
      <alignment horizontal="left" vertical="top" wrapText="1"/>
    </xf>
    <xf numFmtId="2" fontId="15" fillId="0" borderId="0" xfId="0" applyNumberFormat="1" applyFont="1" applyAlignment="1">
      <alignment horizontal="center" vertical="center" shrinkToFit="1"/>
    </xf>
    <xf numFmtId="0" fontId="15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2" fontId="15" fillId="0" borderId="0" xfId="0" applyNumberFormat="1" applyFont="1" applyAlignment="1">
      <alignment horizontal="center" shrinkToFit="1"/>
    </xf>
    <xf numFmtId="2" fontId="2" fillId="0" borderId="0" xfId="0" applyNumberFormat="1" applyFont="1" applyAlignment="1">
      <alignment horizontal="center" shrinkToFit="1"/>
    </xf>
    <xf numFmtId="0" fontId="15" fillId="0" borderId="0" xfId="0" applyFont="1" applyAlignment="1">
      <alignment horizontal="center" wrapText="1"/>
    </xf>
    <xf numFmtId="0" fontId="26" fillId="0" borderId="0" xfId="0" applyFont="1" applyAlignment="1">
      <alignment horizontal="left" wrapText="1"/>
    </xf>
    <xf numFmtId="2" fontId="18" fillId="0" borderId="0" xfId="0" applyNumberFormat="1" applyFont="1" applyAlignment="1">
      <alignment horizontal="center" vertical="top" shrinkToFit="1"/>
    </xf>
    <xf numFmtId="0" fontId="36" fillId="0" borderId="8" xfId="0" applyFont="1" applyBorder="1" applyAlignment="1">
      <alignment horizontal="left" vertical="top" wrapText="1"/>
    </xf>
    <xf numFmtId="0" fontId="36" fillId="0" borderId="9" xfId="0" applyFont="1" applyBorder="1" applyAlignment="1">
      <alignment horizontal="left" vertical="top" wrapText="1"/>
    </xf>
    <xf numFmtId="0" fontId="36" fillId="0" borderId="7" xfId="0" applyFont="1" applyBorder="1" applyAlignment="1">
      <alignment horizontal="left" vertical="top" wrapText="1"/>
    </xf>
    <xf numFmtId="0" fontId="36" fillId="0" borderId="7" xfId="0" applyFont="1" applyBorder="1" applyAlignment="1">
      <alignment horizontal="center" vertical="top" wrapText="1"/>
    </xf>
    <xf numFmtId="164" fontId="36" fillId="0" borderId="7" xfId="0" applyNumberFormat="1" applyFont="1" applyBorder="1" applyAlignment="1">
      <alignment horizontal="left" vertical="top" shrinkToFit="1"/>
    </xf>
    <xf numFmtId="0" fontId="36" fillId="0" borderId="7" xfId="0" applyFont="1" applyBorder="1" applyAlignment="1">
      <alignment horizontal="left" vertical="center" wrapText="1"/>
    </xf>
    <xf numFmtId="2" fontId="36" fillId="0" borderId="7" xfId="0" applyNumberFormat="1" applyFont="1" applyBorder="1" applyAlignment="1">
      <alignment horizontal="center" vertical="center" shrinkToFit="1"/>
    </xf>
    <xf numFmtId="0" fontId="36" fillId="0" borderId="7" xfId="0" applyFont="1" applyBorder="1" applyAlignment="1">
      <alignment horizontal="left" wrapText="1"/>
    </xf>
    <xf numFmtId="2" fontId="36" fillId="0" borderId="7" xfId="0" applyNumberFormat="1" applyFont="1" applyBorder="1" applyAlignment="1">
      <alignment horizontal="center" vertical="top" shrinkToFit="1"/>
    </xf>
    <xf numFmtId="1" fontId="36" fillId="0" borderId="7" xfId="0" applyNumberFormat="1" applyFont="1" applyBorder="1" applyAlignment="1">
      <alignment horizontal="left" vertical="top" shrinkToFit="1"/>
    </xf>
    <xf numFmtId="2" fontId="36" fillId="0" borderId="7" xfId="0" applyNumberFormat="1" applyFont="1" applyBorder="1" applyAlignment="1">
      <alignment horizontal="center" shrinkToFit="1"/>
    </xf>
    <xf numFmtId="165" fontId="36" fillId="0" borderId="7" xfId="0" applyNumberFormat="1" applyFont="1" applyBorder="1" applyAlignment="1">
      <alignment horizontal="center" vertical="top" shrinkToFit="1"/>
    </xf>
    <xf numFmtId="0" fontId="36" fillId="0" borderId="8" xfId="0" applyFont="1" applyBorder="1" applyAlignment="1">
      <alignment horizontal="left" wrapText="1"/>
    </xf>
    <xf numFmtId="0" fontId="36" fillId="0" borderId="8" xfId="0" applyFont="1" applyBorder="1" applyAlignment="1">
      <alignment horizontal="left" vertical="top" wrapText="1" indent="10"/>
    </xf>
    <xf numFmtId="0" fontId="36" fillId="0" borderId="9" xfId="0" applyFont="1" applyBorder="1" applyAlignment="1">
      <alignment horizontal="left" vertical="top" wrapText="1" indent="10"/>
    </xf>
    <xf numFmtId="2" fontId="36" fillId="0" borderId="8" xfId="0" applyNumberFormat="1" applyFont="1" applyBorder="1" applyAlignment="1">
      <alignment horizontal="center" vertical="top" shrinkToFit="1"/>
    </xf>
    <xf numFmtId="2" fontId="36" fillId="0" borderId="9" xfId="0" applyNumberFormat="1" applyFont="1" applyBorder="1" applyAlignment="1">
      <alignment horizontal="center" vertical="top" shrinkToFit="1"/>
    </xf>
    <xf numFmtId="0" fontId="36" fillId="0" borderId="9" xfId="0" applyFont="1" applyBorder="1" applyAlignment="1">
      <alignment horizontal="center" vertical="center" wrapText="1"/>
    </xf>
    <xf numFmtId="1" fontId="36" fillId="0" borderId="34" xfId="0" applyNumberFormat="1" applyFont="1" applyBorder="1" applyAlignment="1">
      <alignment horizontal="left" vertical="top" shrinkToFit="1"/>
    </xf>
    <xf numFmtId="0" fontId="36" fillId="0" borderId="37" xfId="0" applyFont="1" applyBorder="1" applyAlignment="1">
      <alignment horizontal="left" wrapText="1"/>
    </xf>
    <xf numFmtId="2" fontId="36" fillId="0" borderId="38" xfId="0" applyNumberFormat="1" applyFont="1" applyBorder="1" applyAlignment="1">
      <alignment horizontal="center" shrinkToFit="1"/>
    </xf>
    <xf numFmtId="164" fontId="36" fillId="0" borderId="39" xfId="0" applyNumberFormat="1" applyFont="1" applyBorder="1" applyAlignment="1">
      <alignment horizontal="left" vertical="top" shrinkToFit="1"/>
    </xf>
    <xf numFmtId="2" fontId="9" fillId="0" borderId="40" xfId="0" applyNumberFormat="1" applyFont="1" applyBorder="1" applyAlignment="1">
      <alignment horizontal="center" vertical="center" shrinkToFit="1"/>
    </xf>
    <xf numFmtId="0" fontId="36" fillId="0" borderId="39" xfId="0" applyFont="1" applyBorder="1" applyAlignment="1">
      <alignment horizontal="left" wrapText="1"/>
    </xf>
    <xf numFmtId="0" fontId="36" fillId="0" borderId="40" xfId="0" applyFont="1" applyBorder="1" applyAlignment="1">
      <alignment horizontal="left" wrapText="1"/>
    </xf>
    <xf numFmtId="0" fontId="36" fillId="0" borderId="39" xfId="0" applyFont="1" applyBorder="1" applyAlignment="1">
      <alignment horizontal="left" vertical="center" wrapText="1"/>
    </xf>
    <xf numFmtId="0" fontId="36" fillId="0" borderId="40" xfId="0" applyFont="1" applyBorder="1" applyAlignment="1">
      <alignment horizontal="left" vertical="center" wrapText="1"/>
    </xf>
    <xf numFmtId="2" fontId="36" fillId="0" borderId="40" xfId="0" applyNumberFormat="1" applyFont="1" applyBorder="1" applyAlignment="1">
      <alignment horizontal="center" vertical="top" shrinkToFit="1"/>
    </xf>
    <xf numFmtId="0" fontId="36" fillId="0" borderId="41" xfId="0" applyFont="1" applyBorder="1" applyAlignment="1">
      <alignment horizontal="left" wrapText="1"/>
    </xf>
    <xf numFmtId="0" fontId="36" fillId="0" borderId="44" xfId="0" applyFont="1" applyBorder="1" applyAlignment="1">
      <alignment horizontal="left" wrapText="1"/>
    </xf>
    <xf numFmtId="0" fontId="36" fillId="0" borderId="45" xfId="0" applyFont="1" applyBorder="1" applyAlignment="1">
      <alignment horizontal="left" wrapText="1"/>
    </xf>
    <xf numFmtId="164" fontId="36" fillId="0" borderId="34" xfId="0" applyNumberFormat="1" applyFont="1" applyBorder="1" applyAlignment="1">
      <alignment horizontal="left" vertical="top" shrinkToFit="1"/>
    </xf>
    <xf numFmtId="0" fontId="36" fillId="0" borderId="37" xfId="0" applyFont="1" applyBorder="1" applyAlignment="1">
      <alignment horizontal="left" vertical="center" wrapText="1"/>
    </xf>
    <xf numFmtId="2" fontId="9" fillId="0" borderId="38" xfId="0" applyNumberFormat="1" applyFont="1" applyBorder="1" applyAlignment="1">
      <alignment horizontal="center" vertical="center" shrinkToFit="1"/>
    </xf>
    <xf numFmtId="2" fontId="36" fillId="0" borderId="40" xfId="0" applyNumberFormat="1" applyFont="1" applyBorder="1" applyAlignment="1">
      <alignment horizontal="center" shrinkToFit="1"/>
    </xf>
    <xf numFmtId="0" fontId="36" fillId="0" borderId="40" xfId="0" applyFont="1" applyBorder="1" applyAlignment="1">
      <alignment horizontal="center" wrapText="1"/>
    </xf>
    <xf numFmtId="165" fontId="36" fillId="0" borderId="40" xfId="0" applyNumberFormat="1" applyFont="1" applyBorder="1" applyAlignment="1">
      <alignment horizontal="center" shrinkToFit="1"/>
    </xf>
    <xf numFmtId="2" fontId="36" fillId="0" borderId="45" xfId="0" applyNumberFormat="1" applyFont="1" applyBorder="1" applyAlignment="1">
      <alignment horizontal="center" wrapText="1"/>
    </xf>
    <xf numFmtId="0" fontId="36" fillId="0" borderId="3" xfId="0" applyFont="1" applyBorder="1" applyAlignment="1">
      <alignment horizontal="left" wrapText="1"/>
    </xf>
    <xf numFmtId="0" fontId="36" fillId="0" borderId="38" xfId="0" applyFont="1" applyBorder="1" applyAlignment="1">
      <alignment horizontal="center" vertical="top" wrapText="1"/>
    </xf>
    <xf numFmtId="0" fontId="36" fillId="0" borderId="39" xfId="0" applyFont="1" applyBorder="1" applyAlignment="1">
      <alignment horizontal="left" vertical="top" wrapText="1"/>
    </xf>
    <xf numFmtId="0" fontId="36" fillId="0" borderId="32" xfId="0" applyFont="1" applyBorder="1" applyAlignment="1">
      <alignment horizontal="left" vertical="top"/>
    </xf>
    <xf numFmtId="165" fontId="36" fillId="0" borderId="32" xfId="0" applyNumberFormat="1" applyFont="1" applyBorder="1" applyAlignment="1">
      <alignment horizontal="left" vertical="top"/>
    </xf>
    <xf numFmtId="2" fontId="36" fillId="0" borderId="10" xfId="0" applyNumberFormat="1" applyFont="1" applyBorder="1" applyAlignment="1">
      <alignment horizontal="left" wrapText="1"/>
    </xf>
    <xf numFmtId="0" fontId="36" fillId="0" borderId="7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wrapText="1"/>
    </xf>
    <xf numFmtId="1" fontId="36" fillId="0" borderId="39" xfId="0" applyNumberFormat="1" applyFont="1" applyBorder="1" applyAlignment="1">
      <alignment horizontal="left" vertical="top" shrinkToFit="1"/>
    </xf>
    <xf numFmtId="0" fontId="36" fillId="0" borderId="8" xfId="0" applyFont="1" applyBorder="1" applyAlignment="1">
      <alignment horizontal="center" vertical="top"/>
    </xf>
    <xf numFmtId="0" fontId="36" fillId="0" borderId="15" xfId="0" applyFont="1" applyBorder="1" applyAlignment="1">
      <alignment horizontal="center" vertical="top"/>
    </xf>
    <xf numFmtId="0" fontId="36" fillId="0" borderId="32" xfId="0" applyFont="1" applyBorder="1" applyAlignment="1">
      <alignment vertical="top"/>
    </xf>
    <xf numFmtId="2" fontId="36" fillId="0" borderId="46" xfId="0" applyNumberFormat="1" applyFont="1" applyBorder="1" applyAlignment="1">
      <alignment horizontal="center" shrinkToFit="1"/>
    </xf>
    <xf numFmtId="0" fontId="36" fillId="0" borderId="0" xfId="0" applyFont="1" applyAlignment="1">
      <alignment vertical="top"/>
    </xf>
    <xf numFmtId="0" fontId="36" fillId="0" borderId="32" xfId="0" applyFont="1" applyBorder="1" applyAlignment="1">
      <alignment horizontal="left" wrapText="1"/>
    </xf>
    <xf numFmtId="0" fontId="36" fillId="0" borderId="10" xfId="0" applyFont="1" applyBorder="1" applyAlignment="1">
      <alignment horizontal="left" wrapText="1"/>
    </xf>
    <xf numFmtId="0" fontId="9" fillId="0" borderId="7" xfId="0" applyFont="1" applyBorder="1" applyAlignment="1">
      <alignment horizontal="left" vertical="top" wrapText="1"/>
    </xf>
    <xf numFmtId="0" fontId="37" fillId="0" borderId="7" xfId="0" applyFont="1" applyBorder="1" applyAlignment="1">
      <alignment horizontal="center" vertical="top" wrapText="1"/>
    </xf>
    <xf numFmtId="0" fontId="37" fillId="0" borderId="7" xfId="0" applyFont="1" applyBorder="1" applyAlignment="1">
      <alignment horizontal="center" vertical="center" wrapText="1"/>
    </xf>
    <xf numFmtId="2" fontId="36" fillId="0" borderId="40" xfId="0" applyNumberFormat="1" applyFont="1" applyBorder="1" applyAlignment="1">
      <alignment horizontal="center" vertical="center" shrinkToFit="1"/>
    </xf>
    <xf numFmtId="0" fontId="37" fillId="0" borderId="7" xfId="0" applyFont="1" applyBorder="1" applyAlignment="1">
      <alignment horizontal="center" wrapText="1"/>
    </xf>
    <xf numFmtId="2" fontId="36" fillId="0" borderId="40" xfId="0" applyNumberFormat="1" applyFont="1" applyBorder="1" applyAlignment="1">
      <alignment shrinkToFit="1"/>
    </xf>
    <xf numFmtId="2" fontId="36" fillId="0" borderId="40" xfId="0" applyNumberFormat="1" applyFont="1" applyBorder="1" applyAlignment="1">
      <alignment vertical="center" shrinkToFit="1"/>
    </xf>
    <xf numFmtId="0" fontId="36" fillId="0" borderId="7" xfId="0" applyFont="1" applyBorder="1" applyAlignment="1">
      <alignment vertical="center" wrapText="1"/>
    </xf>
    <xf numFmtId="0" fontId="37" fillId="0" borderId="7" xfId="0" applyFont="1" applyBorder="1" applyAlignment="1">
      <alignment vertical="center" wrapText="1"/>
    </xf>
    <xf numFmtId="0" fontId="36" fillId="0" borderId="44" xfId="0" applyFont="1" applyBorder="1" applyAlignment="1">
      <alignment horizontal="left" vertical="center" wrapText="1"/>
    </xf>
    <xf numFmtId="0" fontId="36" fillId="0" borderId="44" xfId="0" applyFont="1" applyBorder="1" applyAlignment="1">
      <alignment horizontal="center" vertical="center" wrapText="1"/>
    </xf>
    <xf numFmtId="0" fontId="37" fillId="0" borderId="44" xfId="0" applyFont="1" applyBorder="1" applyAlignment="1">
      <alignment horizontal="center" vertical="center" wrapText="1"/>
    </xf>
    <xf numFmtId="2" fontId="36" fillId="0" borderId="45" xfId="0" applyNumberFormat="1" applyFont="1" applyBorder="1" applyAlignment="1">
      <alignment horizontal="center" vertical="center" shrinkToFit="1"/>
    </xf>
    <xf numFmtId="2" fontId="36" fillId="0" borderId="7" xfId="0" applyNumberFormat="1" applyFont="1" applyBorder="1" applyAlignment="1">
      <alignment horizontal="left" vertical="top" indent="2" shrinkToFit="1"/>
    </xf>
    <xf numFmtId="2" fontId="36" fillId="0" borderId="7" xfId="0" applyNumberFormat="1" applyFont="1" applyBorder="1" applyAlignment="1">
      <alignment horizontal="left" vertical="center" indent="2" shrinkToFit="1"/>
    </xf>
    <xf numFmtId="2" fontId="36" fillId="0" borderId="7" xfId="0" applyNumberFormat="1" applyFont="1" applyBorder="1" applyAlignment="1">
      <alignment horizontal="left" indent="2" shrinkToFit="1"/>
    </xf>
    <xf numFmtId="0" fontId="36" fillId="0" borderId="14" xfId="0" applyFont="1" applyBorder="1" applyAlignment="1">
      <alignment horizontal="left" vertical="top" wrapText="1"/>
    </xf>
    <xf numFmtId="0" fontId="36" fillId="0" borderId="1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wrapText="1"/>
    </xf>
    <xf numFmtId="0" fontId="9" fillId="0" borderId="40" xfId="0" applyFont="1" applyBorder="1" applyAlignment="1">
      <alignment horizontal="left" wrapText="1"/>
    </xf>
    <xf numFmtId="2" fontId="36" fillId="0" borderId="45" xfId="0" applyNumberFormat="1" applyFont="1" applyBorder="1" applyAlignment="1">
      <alignment horizontal="center" vertical="top" shrinkToFit="1"/>
    </xf>
    <xf numFmtId="2" fontId="36" fillId="0" borderId="9" xfId="0" applyNumberFormat="1" applyFont="1" applyBorder="1" applyAlignment="1">
      <alignment horizontal="center" vertical="center" shrinkToFit="1"/>
    </xf>
    <xf numFmtId="0" fontId="36" fillId="0" borderId="9" xfId="0" applyFont="1" applyBorder="1" applyAlignment="1">
      <alignment vertical="center"/>
    </xf>
    <xf numFmtId="1" fontId="36" fillId="0" borderId="3" xfId="0" applyNumberFormat="1" applyFont="1" applyBorder="1" applyAlignment="1">
      <alignment horizontal="left" vertical="top" shrinkToFit="1"/>
    </xf>
    <xf numFmtId="0" fontId="36" fillId="0" borderId="3" xfId="0" applyFont="1" applyBorder="1" applyAlignment="1">
      <alignment horizontal="left" vertical="center" wrapText="1"/>
    </xf>
    <xf numFmtId="2" fontId="36" fillId="0" borderId="3" xfId="0" applyNumberFormat="1" applyFont="1" applyBorder="1" applyAlignment="1">
      <alignment horizontal="center" vertical="center" shrinkToFit="1"/>
    </xf>
    <xf numFmtId="1" fontId="36" fillId="0" borderId="10" xfId="0" applyNumberFormat="1" applyFont="1" applyBorder="1" applyAlignment="1">
      <alignment horizontal="left" vertical="top" shrinkToFit="1"/>
    </xf>
    <xf numFmtId="0" fontId="36" fillId="0" borderId="10" xfId="0" applyFont="1" applyBorder="1" applyAlignment="1">
      <alignment horizontal="left" vertical="center" wrapText="1"/>
    </xf>
    <xf numFmtId="2" fontId="36" fillId="0" borderId="10" xfId="0" applyNumberFormat="1" applyFont="1" applyBorder="1" applyAlignment="1">
      <alignment vertical="center" shrinkToFit="1"/>
    </xf>
    <xf numFmtId="2" fontId="36" fillId="0" borderId="7" xfId="0" applyNumberFormat="1" applyFont="1" applyBorder="1" applyAlignment="1">
      <alignment vertical="center" shrinkToFit="1"/>
    </xf>
    <xf numFmtId="2" fontId="36" fillId="0" borderId="7" xfId="0" applyNumberFormat="1" applyFont="1" applyBorder="1" applyAlignment="1">
      <alignment horizontal="left" wrapText="1"/>
    </xf>
    <xf numFmtId="2" fontId="36" fillId="0" borderId="10" xfId="0" applyNumberFormat="1" applyFont="1" applyBorder="1" applyAlignment="1">
      <alignment horizontal="center" vertical="top" shrinkToFit="1"/>
    </xf>
    <xf numFmtId="0" fontId="9" fillId="0" borderId="39" xfId="0" applyFont="1" applyBorder="1" applyAlignment="1">
      <alignment horizontal="left" wrapText="1"/>
    </xf>
    <xf numFmtId="0" fontId="36" fillId="0" borderId="11" xfId="0" applyFont="1" applyBorder="1" applyAlignment="1">
      <alignment horizontal="left" wrapText="1"/>
    </xf>
    <xf numFmtId="0" fontId="36" fillId="0" borderId="0" xfId="0" applyFont="1" applyAlignment="1">
      <alignment horizontal="left" vertical="top"/>
    </xf>
    <xf numFmtId="0" fontId="36" fillId="0" borderId="8" xfId="0" applyFont="1" applyBorder="1" applyAlignment="1">
      <alignment horizontal="left" vertical="top" wrapText="1"/>
    </xf>
    <xf numFmtId="0" fontId="36" fillId="0" borderId="9" xfId="0" applyFont="1" applyBorder="1" applyAlignment="1">
      <alignment horizontal="left" vertical="top" wrapText="1"/>
    </xf>
    <xf numFmtId="0" fontId="17" fillId="0" borderId="42" xfId="0" applyFont="1" applyBorder="1" applyAlignment="1">
      <alignment horizontal="left" vertical="top" wrapText="1" indent="10"/>
    </xf>
    <xf numFmtId="0" fontId="17" fillId="0" borderId="43" xfId="0" applyFont="1" applyBorder="1" applyAlignment="1">
      <alignment horizontal="left" vertical="top" wrapText="1" indent="10"/>
    </xf>
    <xf numFmtId="0" fontId="36" fillId="0" borderId="8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top" wrapText="1"/>
    </xf>
    <xf numFmtId="0" fontId="36" fillId="0" borderId="9" xfId="0" applyFont="1" applyBorder="1" applyAlignment="1">
      <alignment horizontal="center" vertical="top" wrapText="1"/>
    </xf>
    <xf numFmtId="1" fontId="36" fillId="0" borderId="8" xfId="0" applyNumberFormat="1" applyFont="1" applyBorder="1" applyAlignment="1">
      <alignment horizontal="center" vertical="top" shrinkToFit="1"/>
    </xf>
    <xf numFmtId="1" fontId="36" fillId="0" borderId="9" xfId="0" applyNumberFormat="1" applyFont="1" applyBorder="1" applyAlignment="1">
      <alignment horizontal="center" vertical="top" shrinkToFit="1"/>
    </xf>
    <xf numFmtId="0" fontId="36" fillId="0" borderId="8" xfId="0" applyFont="1" applyBorder="1" applyAlignment="1">
      <alignment horizontal="left" wrapText="1"/>
    </xf>
    <xf numFmtId="0" fontId="36" fillId="0" borderId="9" xfId="0" applyFont="1" applyBorder="1" applyAlignment="1">
      <alignment horizontal="left" wrapText="1"/>
    </xf>
    <xf numFmtId="0" fontId="36" fillId="0" borderId="8" xfId="0" applyFont="1" applyBorder="1" applyAlignment="1">
      <alignment horizontal="left" vertical="top" wrapText="1" indent="2"/>
    </xf>
    <xf numFmtId="0" fontId="36" fillId="0" borderId="9" xfId="0" applyFont="1" applyBorder="1" applyAlignment="1">
      <alignment horizontal="left" vertical="top" wrapText="1" indent="2"/>
    </xf>
    <xf numFmtId="0" fontId="36" fillId="0" borderId="8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3" xfId="0" applyFont="1" applyBorder="1" applyAlignment="1">
      <alignment horizontal="left" vertical="top" wrapText="1"/>
    </xf>
    <xf numFmtId="0" fontId="36" fillId="0" borderId="11" xfId="0" applyFont="1" applyBorder="1" applyAlignment="1">
      <alignment horizontal="left" vertical="top" wrapText="1"/>
    </xf>
    <xf numFmtId="0" fontId="36" fillId="0" borderId="10" xfId="0" applyFont="1" applyBorder="1" applyAlignment="1">
      <alignment horizontal="left" vertical="top" wrapText="1"/>
    </xf>
    <xf numFmtId="0" fontId="36" fillId="0" borderId="15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36" fillId="0" borderId="15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 indent="11"/>
    </xf>
    <xf numFmtId="0" fontId="9" fillId="0" borderId="9" xfId="0" applyFont="1" applyBorder="1" applyAlignment="1">
      <alignment horizontal="left" vertical="top" wrapText="1" indent="11"/>
    </xf>
    <xf numFmtId="0" fontId="36" fillId="0" borderId="8" xfId="0" applyFont="1" applyBorder="1" applyAlignment="1">
      <alignment horizontal="left" vertical="top" wrapText="1" indent="11"/>
    </xf>
    <xf numFmtId="0" fontId="36" fillId="0" borderId="9" xfId="0" applyFont="1" applyBorder="1" applyAlignment="1">
      <alignment horizontal="left" vertical="top" wrapText="1" indent="11"/>
    </xf>
    <xf numFmtId="0" fontId="9" fillId="0" borderId="8" xfId="0" applyFont="1" applyBorder="1" applyAlignment="1">
      <alignment horizontal="left" vertical="top" wrapText="1" indent="12"/>
    </xf>
    <xf numFmtId="0" fontId="9" fillId="0" borderId="9" xfId="0" applyFont="1" applyBorder="1" applyAlignment="1">
      <alignment horizontal="left" vertical="top" wrapText="1" indent="12"/>
    </xf>
    <xf numFmtId="0" fontId="9" fillId="0" borderId="8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36" fillId="0" borderId="8" xfId="0" applyFont="1" applyBorder="1" applyAlignment="1">
      <alignment horizontal="left" vertical="top" wrapText="1" indent="10"/>
    </xf>
    <xf numFmtId="0" fontId="36" fillId="0" borderId="9" xfId="0" applyFont="1" applyBorder="1" applyAlignment="1">
      <alignment horizontal="left" vertical="top" wrapText="1" indent="10"/>
    </xf>
    <xf numFmtId="2" fontId="36" fillId="0" borderId="8" xfId="0" applyNumberFormat="1" applyFont="1" applyBorder="1" applyAlignment="1">
      <alignment horizontal="center" vertical="top" shrinkToFit="1"/>
    </xf>
    <xf numFmtId="2" fontId="36" fillId="0" borderId="9" xfId="0" applyNumberFormat="1" applyFont="1" applyBorder="1" applyAlignment="1">
      <alignment horizontal="center" vertical="top" shrinkToFit="1"/>
    </xf>
    <xf numFmtId="0" fontId="36" fillId="0" borderId="35" xfId="0" applyFont="1" applyBorder="1" applyAlignment="1">
      <alignment horizontal="left" vertical="top" wrapText="1"/>
    </xf>
    <xf numFmtId="0" fontId="36" fillId="0" borderId="36" xfId="0" applyFont="1" applyBorder="1" applyAlignment="1">
      <alignment horizontal="left" vertical="top" wrapText="1"/>
    </xf>
    <xf numFmtId="0" fontId="36" fillId="0" borderId="42" xfId="0" applyFont="1" applyBorder="1" applyAlignment="1">
      <alignment horizontal="left" vertical="top" wrapText="1"/>
    </xf>
    <xf numFmtId="0" fontId="36" fillId="0" borderId="43" xfId="0" applyFont="1" applyBorder="1" applyAlignment="1">
      <alignment horizontal="left" vertical="top" wrapText="1"/>
    </xf>
    <xf numFmtId="2" fontId="36" fillId="0" borderId="4" xfId="0" applyNumberFormat="1" applyFont="1" applyBorder="1" applyAlignment="1">
      <alignment horizontal="center" vertical="top" shrinkToFit="1"/>
    </xf>
    <xf numFmtId="2" fontId="36" fillId="0" borderId="6" xfId="0" applyNumberFormat="1" applyFont="1" applyBorder="1" applyAlignment="1">
      <alignment horizontal="center" vertical="top" shrinkToFit="1"/>
    </xf>
    <xf numFmtId="2" fontId="36" fillId="0" borderId="8" xfId="0" applyNumberFormat="1" applyFont="1" applyBorder="1" applyAlignment="1">
      <alignment horizontal="center" vertical="top" wrapText="1"/>
    </xf>
    <xf numFmtId="2" fontId="36" fillId="0" borderId="9" xfId="0" applyNumberFormat="1" applyFont="1" applyBorder="1" applyAlignment="1">
      <alignment horizontal="center" vertical="top" wrapText="1"/>
    </xf>
    <xf numFmtId="0" fontId="36" fillId="0" borderId="4" xfId="0" applyFont="1" applyBorder="1" applyAlignment="1">
      <alignment horizontal="left" vertical="top" wrapText="1"/>
    </xf>
    <xf numFmtId="0" fontId="36" fillId="0" borderId="6" xfId="0" applyFont="1" applyBorder="1" applyAlignment="1">
      <alignment horizontal="left" vertical="top" wrapText="1"/>
    </xf>
    <xf numFmtId="0" fontId="36" fillId="0" borderId="8" xfId="0" applyFont="1" applyBorder="1" applyAlignment="1">
      <alignment horizontal="left" vertical="top" wrapText="1" indent="13"/>
    </xf>
    <xf numFmtId="0" fontId="36" fillId="0" borderId="9" xfId="0" applyFont="1" applyBorder="1" applyAlignment="1">
      <alignment horizontal="left" vertical="top" wrapText="1" indent="13"/>
    </xf>
    <xf numFmtId="0" fontId="36" fillId="0" borderId="42" xfId="0" applyFont="1" applyBorder="1" applyAlignment="1">
      <alignment horizontal="left" wrapText="1"/>
    </xf>
    <xf numFmtId="0" fontId="36" fillId="0" borderId="43" xfId="0" applyFont="1" applyBorder="1" applyAlignment="1">
      <alignment horizontal="left" wrapText="1"/>
    </xf>
    <xf numFmtId="0" fontId="36" fillId="0" borderId="8" xfId="0" applyFont="1" applyBorder="1" applyAlignment="1">
      <alignment horizontal="left" vertical="top" wrapText="1" indent="12"/>
    </xf>
    <xf numFmtId="0" fontId="36" fillId="0" borderId="9" xfId="0" applyFont="1" applyBorder="1" applyAlignment="1">
      <alignment horizontal="left" vertical="top" wrapText="1" indent="12"/>
    </xf>
    <xf numFmtId="0" fontId="36" fillId="0" borderId="14" xfId="0" applyFont="1" applyBorder="1" applyAlignment="1">
      <alignment horizontal="left" wrapText="1"/>
    </xf>
    <xf numFmtId="0" fontId="36" fillId="0" borderId="1" xfId="0" applyFont="1" applyBorder="1" applyAlignment="1">
      <alignment horizontal="left" wrapText="1"/>
    </xf>
    <xf numFmtId="0" fontId="9" fillId="0" borderId="4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35" xfId="0" applyFont="1" applyBorder="1" applyAlignment="1">
      <alignment horizontal="center" vertical="top" wrapText="1"/>
    </xf>
    <xf numFmtId="0" fontId="9" fillId="0" borderId="36" xfId="0" applyFont="1" applyBorder="1" applyAlignment="1">
      <alignment horizontal="center" vertical="top" wrapText="1"/>
    </xf>
    <xf numFmtId="0" fontId="36" fillId="0" borderId="8" xfId="0" applyFont="1" applyBorder="1" applyAlignment="1">
      <alignment horizontal="left" vertical="top" wrapText="1" indent="9"/>
    </xf>
    <xf numFmtId="0" fontId="36" fillId="0" borderId="9" xfId="0" applyFont="1" applyBorder="1" applyAlignment="1">
      <alignment horizontal="left" vertical="top" wrapText="1" indent="9"/>
    </xf>
    <xf numFmtId="0" fontId="9" fillId="0" borderId="35" xfId="0" applyFont="1" applyBorder="1" applyAlignment="1">
      <alignment horizontal="left" vertical="top" wrapText="1" indent="12"/>
    </xf>
    <xf numFmtId="0" fontId="9" fillId="0" borderId="36" xfId="0" applyFont="1" applyBorder="1" applyAlignment="1">
      <alignment horizontal="left" vertical="top" wrapText="1" indent="12"/>
    </xf>
    <xf numFmtId="0" fontId="36" fillId="0" borderId="6" xfId="0" applyFont="1" applyBorder="1" applyAlignment="1">
      <alignment horizontal="left" vertical="top" wrapText="1" indent="12"/>
    </xf>
    <xf numFmtId="0" fontId="36" fillId="0" borderId="8" xfId="0" applyFont="1" applyBorder="1" applyAlignment="1">
      <alignment horizontal="center" vertical="top"/>
    </xf>
    <xf numFmtId="0" fontId="36" fillId="0" borderId="15" xfId="0" applyFont="1" applyBorder="1" applyAlignment="1">
      <alignment horizontal="center" vertical="top"/>
    </xf>
    <xf numFmtId="0" fontId="9" fillId="0" borderId="42" xfId="0" applyFont="1" applyBorder="1" applyAlignment="1">
      <alignment horizontal="left" vertical="top" wrapText="1"/>
    </xf>
    <xf numFmtId="0" fontId="9" fillId="0" borderId="43" xfId="0" applyFont="1" applyBorder="1" applyAlignment="1">
      <alignment horizontal="left" vertical="top" wrapText="1"/>
    </xf>
    <xf numFmtId="0" fontId="9" fillId="0" borderId="35" xfId="0" applyFont="1" applyBorder="1" applyAlignment="1">
      <alignment horizontal="left" vertical="top" wrapText="1" indent="13"/>
    </xf>
    <xf numFmtId="0" fontId="9" fillId="0" borderId="36" xfId="0" applyFont="1" applyBorder="1" applyAlignment="1">
      <alignment horizontal="left" vertical="top" wrapText="1" indent="13"/>
    </xf>
    <xf numFmtId="0" fontId="36" fillId="0" borderId="14" xfId="0" applyFont="1" applyBorder="1" applyAlignment="1">
      <alignment horizontal="left" vertical="top" wrapText="1"/>
    </xf>
    <xf numFmtId="0" fontId="36" fillId="0" borderId="1" xfId="0" applyFont="1" applyBorder="1" applyAlignment="1">
      <alignment horizontal="left" vertical="top" wrapText="1"/>
    </xf>
    <xf numFmtId="0" fontId="36" fillId="0" borderId="4" xfId="0" applyFont="1" applyBorder="1" applyAlignment="1">
      <alignment horizontal="left" wrapText="1"/>
    </xf>
    <xf numFmtId="0" fontId="36" fillId="0" borderId="6" xfId="0" applyFont="1" applyBorder="1" applyAlignment="1">
      <alignment horizontal="left" wrapText="1"/>
    </xf>
    <xf numFmtId="0" fontId="36" fillId="0" borderId="42" xfId="0" applyFont="1" applyBorder="1" applyAlignment="1">
      <alignment horizontal="center" vertical="top" wrapText="1"/>
    </xf>
    <xf numFmtId="0" fontId="36" fillId="0" borderId="43" xfId="0" applyFont="1" applyBorder="1" applyAlignment="1">
      <alignment horizontal="center" vertical="top" wrapText="1"/>
    </xf>
    <xf numFmtId="0" fontId="36" fillId="0" borderId="8" xfId="0" applyFont="1" applyBorder="1" applyAlignment="1">
      <alignment horizontal="right" vertical="top" wrapText="1" indent="10"/>
    </xf>
    <xf numFmtId="0" fontId="36" fillId="0" borderId="9" xfId="0" applyFont="1" applyBorder="1" applyAlignment="1">
      <alignment horizontal="right" vertical="top" wrapText="1" indent="10"/>
    </xf>
    <xf numFmtId="0" fontId="36" fillId="0" borderId="42" xfId="0" applyFont="1" applyBorder="1" applyAlignment="1">
      <alignment horizontal="left" vertical="top" wrapText="1" indent="10"/>
    </xf>
    <xf numFmtId="0" fontId="36" fillId="0" borderId="43" xfId="0" applyFont="1" applyBorder="1" applyAlignment="1">
      <alignment horizontal="left" vertical="top" wrapText="1" indent="10"/>
    </xf>
    <xf numFmtId="0" fontId="36" fillId="0" borderId="12" xfId="0" applyFont="1" applyBorder="1" applyAlignment="1">
      <alignment horizontal="left" wrapText="1"/>
    </xf>
    <xf numFmtId="0" fontId="36" fillId="0" borderId="13" xfId="0" applyFont="1" applyBorder="1" applyAlignment="1">
      <alignment horizontal="left" wrapText="1"/>
    </xf>
    <xf numFmtId="0" fontId="9" fillId="0" borderId="14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 indent="13"/>
    </xf>
    <xf numFmtId="0" fontId="9" fillId="0" borderId="9" xfId="0" applyFont="1" applyBorder="1" applyAlignment="1">
      <alignment horizontal="left" vertical="top" wrapText="1" indent="13"/>
    </xf>
    <xf numFmtId="2" fontId="36" fillId="0" borderId="8" xfId="0" applyNumberFormat="1" applyFont="1" applyBorder="1" applyAlignment="1">
      <alignment horizontal="center" vertical="center" shrinkToFit="1"/>
    </xf>
    <xf numFmtId="2" fontId="36" fillId="0" borderId="9" xfId="0" applyNumberFormat="1" applyFont="1" applyBorder="1" applyAlignment="1">
      <alignment horizontal="center" vertical="center" shrinkToFit="1"/>
    </xf>
    <xf numFmtId="0" fontId="36" fillId="0" borderId="15" xfId="0" applyFont="1" applyBorder="1" applyAlignment="1">
      <alignment horizontal="center" vertical="center" wrapText="1"/>
    </xf>
    <xf numFmtId="0" fontId="36" fillId="0" borderId="32" xfId="0" applyFont="1" applyBorder="1" applyAlignment="1">
      <alignment horizontal="center" vertical="top" wrapText="1"/>
    </xf>
    <xf numFmtId="0" fontId="0" fillId="0" borderId="0" xfId="0" applyAlignment="1">
      <alignment horizontal="left" vertical="top" wrapText="1" indent="5"/>
    </xf>
    <xf numFmtId="0" fontId="36" fillId="0" borderId="0" xfId="0" applyFont="1" applyAlignment="1">
      <alignment horizontal="left" vertical="top" wrapText="1"/>
    </xf>
    <xf numFmtId="0" fontId="26" fillId="0" borderId="0" xfId="0" applyFont="1" applyAlignment="1">
      <alignment horizontal="left" vertical="top" wrapText="1" indent="5"/>
    </xf>
    <xf numFmtId="0" fontId="26" fillId="0" borderId="0" xfId="0" applyFont="1" applyAlignment="1">
      <alignment horizontal="right" vertical="top" wrapText="1"/>
    </xf>
    <xf numFmtId="0" fontId="26" fillId="0" borderId="0" xfId="0" applyFont="1" applyAlignment="1">
      <alignment horizontal="left" vertical="top" wrapText="1" indent="8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left" vertical="top" wrapText="1" indent="8"/>
    </xf>
    <xf numFmtId="1" fontId="7" fillId="0" borderId="0" xfId="0" applyNumberFormat="1" applyFont="1" applyAlignment="1">
      <alignment horizontal="right" vertical="top" shrinkToFit="1"/>
    </xf>
    <xf numFmtId="0" fontId="11" fillId="0" borderId="0" xfId="0" applyFont="1" applyAlignment="1">
      <alignment horizontal="left" vertical="top" wrapText="1" indent="37"/>
    </xf>
    <xf numFmtId="0" fontId="0" fillId="0" borderId="0" xfId="0" applyAlignment="1">
      <alignment horizontal="left" vertical="top" wrapText="1" indent="7"/>
    </xf>
    <xf numFmtId="44" fontId="10" fillId="3" borderId="8" xfId="2" applyFont="1" applyFill="1" applyBorder="1" applyAlignment="1">
      <alignment horizontal="center" vertical="center" wrapText="1" shrinkToFit="1"/>
    </xf>
    <xf numFmtId="44" fontId="10" fillId="3" borderId="9" xfId="2" applyFont="1" applyFill="1" applyBorder="1" applyAlignment="1">
      <alignment horizontal="center" vertical="center" wrapText="1" shrinkToFit="1"/>
    </xf>
    <xf numFmtId="0" fontId="12" fillId="2" borderId="14" xfId="3" applyFont="1" applyFill="1" applyBorder="1" applyAlignment="1">
      <alignment horizontal="center" vertical="top"/>
    </xf>
    <xf numFmtId="0" fontId="12" fillId="2" borderId="2" xfId="3" applyFont="1" applyFill="1" applyBorder="1" applyAlignment="1">
      <alignment horizontal="center" vertical="top"/>
    </xf>
    <xf numFmtId="0" fontId="12" fillId="2" borderId="1" xfId="3" applyFont="1" applyFill="1" applyBorder="1" applyAlignment="1">
      <alignment horizontal="center" vertical="top"/>
    </xf>
    <xf numFmtId="0" fontId="22" fillId="0" borderId="8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top"/>
    </xf>
    <xf numFmtId="0" fontId="21" fillId="2" borderId="15" xfId="0" applyFont="1" applyFill="1" applyBorder="1" applyAlignment="1">
      <alignment horizontal="center" vertical="top"/>
    </xf>
    <xf numFmtId="0" fontId="21" fillId="2" borderId="9" xfId="0" applyFont="1" applyFill="1" applyBorder="1" applyAlignment="1">
      <alignment horizontal="center" vertical="top"/>
    </xf>
    <xf numFmtId="0" fontId="12" fillId="2" borderId="4" xfId="0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center" vertical="top" wrapText="1"/>
    </xf>
    <xf numFmtId="0" fontId="12" fillId="2" borderId="6" xfId="0" applyFont="1" applyFill="1" applyBorder="1" applyAlignment="1">
      <alignment horizontal="center" vertical="top" wrapText="1"/>
    </xf>
    <xf numFmtId="0" fontId="22" fillId="0" borderId="14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top"/>
    </xf>
    <xf numFmtId="0" fontId="12" fillId="2" borderId="5" xfId="0" applyFont="1" applyFill="1" applyBorder="1" applyAlignment="1">
      <alignment horizontal="center" vertical="top"/>
    </xf>
    <xf numFmtId="0" fontId="12" fillId="2" borderId="13" xfId="0" applyFont="1" applyFill="1" applyBorder="1" applyAlignment="1">
      <alignment horizontal="center" vertical="top"/>
    </xf>
    <xf numFmtId="0" fontId="12" fillId="2" borderId="8" xfId="0" applyFont="1" applyFill="1" applyBorder="1" applyAlignment="1">
      <alignment horizontal="center" vertical="top"/>
    </xf>
    <xf numFmtId="0" fontId="12" fillId="2" borderId="15" xfId="0" applyFont="1" applyFill="1" applyBorder="1" applyAlignment="1">
      <alignment horizontal="center" vertical="top"/>
    </xf>
    <xf numFmtId="0" fontId="12" fillId="2" borderId="9" xfId="0" applyFont="1" applyFill="1" applyBorder="1" applyAlignment="1">
      <alignment horizontal="center" vertical="top"/>
    </xf>
    <xf numFmtId="0" fontId="12" fillId="2" borderId="12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center" vertical="top" wrapText="1"/>
    </xf>
    <xf numFmtId="0" fontId="12" fillId="2" borderId="13" xfId="0" applyFont="1" applyFill="1" applyBorder="1" applyAlignment="1">
      <alignment horizontal="center" vertical="top" wrapText="1"/>
    </xf>
    <xf numFmtId="0" fontId="12" fillId="2" borderId="14" xfId="0" applyFont="1" applyFill="1" applyBorder="1" applyAlignment="1">
      <alignment horizontal="center" vertical="top"/>
    </xf>
    <xf numFmtId="0" fontId="12" fillId="2" borderId="2" xfId="0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center" vertical="top"/>
    </xf>
    <xf numFmtId="0" fontId="12" fillId="2" borderId="14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0" fontId="12" fillId="2" borderId="8" xfId="0" applyFont="1" applyFill="1" applyBorder="1" applyAlignment="1">
      <alignment horizontal="center" vertical="top" wrapText="1"/>
    </xf>
    <xf numFmtId="0" fontId="12" fillId="2" borderId="15" xfId="0" applyFont="1" applyFill="1" applyBorder="1" applyAlignment="1">
      <alignment horizontal="center" vertical="top" wrapText="1"/>
    </xf>
    <xf numFmtId="0" fontId="12" fillId="2" borderId="9" xfId="0" applyFont="1" applyFill="1" applyBorder="1" applyAlignment="1">
      <alignment horizontal="center" vertical="top" wrapText="1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top"/>
    </xf>
    <xf numFmtId="0" fontId="12" fillId="2" borderId="21" xfId="0" applyFont="1" applyFill="1" applyBorder="1" applyAlignment="1">
      <alignment horizontal="center" vertical="top"/>
    </xf>
    <xf numFmtId="0" fontId="12" fillId="2" borderId="22" xfId="0" applyFont="1" applyFill="1" applyBorder="1" applyAlignment="1">
      <alignment horizontal="center" vertical="top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top" wrapText="1"/>
    </xf>
    <xf numFmtId="0" fontId="38" fillId="0" borderId="15" xfId="0" applyFont="1" applyBorder="1" applyAlignment="1">
      <alignment horizontal="center" vertical="top" wrapText="1"/>
    </xf>
    <xf numFmtId="0" fontId="38" fillId="0" borderId="9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17" fillId="0" borderId="8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20" fillId="0" borderId="8" xfId="0" applyFont="1" applyBorder="1" applyAlignment="1">
      <alignment wrapText="1"/>
    </xf>
    <xf numFmtId="0" fontId="20" fillId="0" borderId="15" xfId="0" applyFont="1" applyBorder="1" applyAlignment="1">
      <alignment wrapText="1"/>
    </xf>
    <xf numFmtId="0" fontId="20" fillId="0" borderId="9" xfId="0" applyFont="1" applyBorder="1" applyAlignment="1">
      <alignment wrapText="1"/>
    </xf>
    <xf numFmtId="0" fontId="20" fillId="0" borderId="8" xfId="0" applyFont="1" applyBorder="1"/>
    <xf numFmtId="0" fontId="20" fillId="0" borderId="15" xfId="0" applyFont="1" applyBorder="1"/>
    <xf numFmtId="0" fontId="20" fillId="0" borderId="9" xfId="0" applyFont="1" applyBorder="1"/>
    <xf numFmtId="0" fontId="8" fillId="3" borderId="24" xfId="0" applyFont="1" applyFill="1" applyBorder="1" applyAlignment="1">
      <alignment horizontal="center" vertical="top" wrapText="1"/>
    </xf>
    <xf numFmtId="0" fontId="8" fillId="3" borderId="28" xfId="0" applyFont="1" applyFill="1" applyBorder="1" applyAlignment="1">
      <alignment horizontal="center" vertical="top" wrapText="1"/>
    </xf>
    <xf numFmtId="0" fontId="8" fillId="3" borderId="25" xfId="0" applyFont="1" applyFill="1" applyBorder="1" applyAlignment="1">
      <alignment horizontal="center" vertical="top" wrapText="1"/>
    </xf>
    <xf numFmtId="0" fontId="8" fillId="3" borderId="29" xfId="0" applyFont="1" applyFill="1" applyBorder="1" applyAlignment="1">
      <alignment horizontal="center" vertical="top" wrapText="1"/>
    </xf>
    <xf numFmtId="0" fontId="8" fillId="3" borderId="0" xfId="0" applyFont="1" applyFill="1" applyAlignment="1">
      <alignment horizontal="center" vertical="top" wrapText="1"/>
    </xf>
    <xf numFmtId="0" fontId="8" fillId="3" borderId="30" xfId="0" applyFont="1" applyFill="1" applyBorder="1" applyAlignment="1">
      <alignment horizontal="center" vertical="top" wrapText="1"/>
    </xf>
    <xf numFmtId="0" fontId="0" fillId="3" borderId="26" xfId="0" applyFill="1" applyBorder="1" applyAlignment="1">
      <alignment horizontal="left" wrapText="1"/>
    </xf>
    <xf numFmtId="0" fontId="0" fillId="3" borderId="31" xfId="0" applyFill="1" applyBorder="1" applyAlignment="1">
      <alignment horizontal="left" wrapText="1"/>
    </xf>
    <xf numFmtId="0" fontId="0" fillId="3" borderId="27" xfId="0" applyFill="1" applyBorder="1" applyAlignment="1">
      <alignment horizontal="left" wrapText="1"/>
    </xf>
    <xf numFmtId="0" fontId="1" fillId="0" borderId="1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1" fontId="4" fillId="0" borderId="3" xfId="0" applyNumberFormat="1" applyFont="1" applyBorder="1" applyAlignment="1">
      <alignment horizontal="center" vertical="top" shrinkToFit="1"/>
    </xf>
    <xf numFmtId="1" fontId="4" fillId="0" borderId="10" xfId="0" applyNumberFormat="1" applyFont="1" applyBorder="1" applyAlignment="1">
      <alignment horizontal="center" vertical="top" shrinkToFi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1" fontId="4" fillId="0" borderId="4" xfId="0" applyNumberFormat="1" applyFont="1" applyBorder="1" applyAlignment="1">
      <alignment horizontal="center" vertical="top" shrinkToFit="1"/>
    </xf>
    <xf numFmtId="1" fontId="4" fillId="0" borderId="14" xfId="0" applyNumberFormat="1" applyFont="1" applyBorder="1" applyAlignment="1">
      <alignment horizontal="center" vertical="top" shrinkToFit="1"/>
    </xf>
    <xf numFmtId="0" fontId="16" fillId="0" borderId="3" xfId="0" applyFont="1" applyBorder="1" applyAlignment="1">
      <alignment horizontal="left" vertical="top" wrapText="1"/>
    </xf>
    <xf numFmtId="0" fontId="39" fillId="0" borderId="14" xfId="0" applyFont="1" applyBorder="1" applyAlignment="1">
      <alignment horizontal="center" vertical="top" wrapText="1"/>
    </xf>
    <xf numFmtId="0" fontId="39" fillId="0" borderId="2" xfId="0" applyFont="1" applyBorder="1" applyAlignment="1">
      <alignment horizontal="center" vertical="top" wrapText="1"/>
    </xf>
    <xf numFmtId="0" fontId="39" fillId="0" borderId="1" xfId="0" applyFont="1" applyBorder="1" applyAlignment="1">
      <alignment horizontal="center" vertical="top" wrapText="1"/>
    </xf>
  </cellXfs>
  <cellStyles count="5">
    <cellStyle name="Moeda" xfId="2" builtinId="4"/>
    <cellStyle name="Normal" xfId="0" builtinId="0"/>
    <cellStyle name="Normal 2" xfId="3" xr:uid="{00000000-0005-0000-0000-000002000000}"/>
    <cellStyle name="Porcentagem" xfId="4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682</xdr:row>
      <xdr:rowOff>260347</xdr:rowOff>
    </xdr:from>
    <xdr:ext cx="1282700" cy="571500"/>
    <xdr:grpSp>
      <xdr:nvGrpSpPr>
        <xdr:cNvPr id="78" name="Group 78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GrpSpPr/>
      </xdr:nvGrpSpPr>
      <xdr:grpSpPr>
        <a:xfrm>
          <a:off x="0" y="317319022"/>
          <a:ext cx="1282700" cy="571500"/>
          <a:chOff x="0" y="0"/>
          <a:chExt cx="1282700" cy="571500"/>
        </a:xfrm>
      </xdr:grpSpPr>
      <xdr:sp macro="" textlink="">
        <xdr:nvSpPr>
          <xdr:cNvPr id="79" name="Shape 79">
            <a:extLst>
              <a:ext uri="{FF2B5EF4-FFF2-40B4-BE49-F238E27FC236}">
                <a16:creationId xmlns:a16="http://schemas.microsoft.com/office/drawing/2014/main" id="{00000000-0008-0000-0100-00004F000000}"/>
              </a:ext>
            </a:extLst>
          </xdr:cNvPr>
          <xdr:cNvSpPr/>
        </xdr:nvSpPr>
        <xdr:spPr>
          <a:xfrm>
            <a:off x="6350" y="6350"/>
            <a:ext cx="1270000" cy="558800"/>
          </a:xfrm>
          <a:custGeom>
            <a:avLst/>
            <a:gdLst/>
            <a:ahLst/>
            <a:cxnLst/>
            <a:rect l="0" t="0" r="0" b="0"/>
            <a:pathLst>
              <a:path w="1270000" h="558800">
                <a:moveTo>
                  <a:pt x="1270000" y="0"/>
                </a:moveTo>
                <a:lnTo>
                  <a:pt x="0" y="0"/>
                </a:lnTo>
                <a:lnTo>
                  <a:pt x="0" y="558800"/>
                </a:lnTo>
                <a:lnTo>
                  <a:pt x="1270000" y="558800"/>
                </a:lnTo>
                <a:lnTo>
                  <a:pt x="1270000" y="0"/>
                </a:lnTo>
                <a:close/>
              </a:path>
            </a:pathLst>
          </a:custGeom>
          <a:solidFill>
            <a:srgbClr val="FFFFFF">
              <a:alpha val="39999"/>
            </a:srgbClr>
          </a:solidFill>
        </xdr:spPr>
      </xdr:sp>
      <xdr:sp macro="" textlink="">
        <xdr:nvSpPr>
          <xdr:cNvPr id="80" name="Shape 80">
            <a:extLst>
              <a:ext uri="{FF2B5EF4-FFF2-40B4-BE49-F238E27FC236}">
                <a16:creationId xmlns:a16="http://schemas.microsoft.com/office/drawing/2014/main" id="{00000000-0008-0000-0100-000050000000}"/>
              </a:ext>
            </a:extLst>
          </xdr:cNvPr>
          <xdr:cNvSpPr/>
        </xdr:nvSpPr>
        <xdr:spPr>
          <a:xfrm>
            <a:off x="6350" y="6350"/>
            <a:ext cx="1270000" cy="558800"/>
          </a:xfrm>
          <a:custGeom>
            <a:avLst/>
            <a:gdLst/>
            <a:ahLst/>
            <a:cxnLst/>
            <a:rect l="0" t="0" r="0" b="0"/>
            <a:pathLst>
              <a:path w="1270000" h="558800">
                <a:moveTo>
                  <a:pt x="1270000" y="0"/>
                </a:moveTo>
                <a:lnTo>
                  <a:pt x="0" y="0"/>
                </a:lnTo>
                <a:lnTo>
                  <a:pt x="0" y="558800"/>
                </a:lnTo>
                <a:lnTo>
                  <a:pt x="1270000" y="558800"/>
                </a:lnTo>
                <a:lnTo>
                  <a:pt x="1270000" y="0"/>
                </a:lnTo>
                <a:close/>
              </a:path>
            </a:pathLst>
          </a:custGeom>
          <a:ln w="12700">
            <a:solidFill>
              <a:srgbClr val="000000"/>
            </a:solidFill>
          </a:ln>
        </xdr:spPr>
      </xdr:sp>
    </xdr:grpSp>
    <xdr:clientData/>
  </xdr:oneCellAnchor>
  <xdr:twoCellAnchor>
    <xdr:from>
      <xdr:col>0</xdr:col>
      <xdr:colOff>85725</xdr:colOff>
      <xdr:row>0</xdr:row>
      <xdr:rowOff>19050</xdr:rowOff>
    </xdr:from>
    <xdr:to>
      <xdr:col>0</xdr:col>
      <xdr:colOff>676275</xdr:colOff>
      <xdr:row>2</xdr:row>
      <xdr:rowOff>142875</xdr:rowOff>
    </xdr:to>
    <xdr:pic>
      <xdr:nvPicPr>
        <xdr:cNvPr id="6" name="Imagem 1">
          <a:extLst>
            <a:ext uri="{FF2B5EF4-FFF2-40B4-BE49-F238E27FC236}">
              <a16:creationId xmlns:a16="http://schemas.microsoft.com/office/drawing/2014/main" id="{3DE2A8BB-B3BB-4852-ABED-DEAE97CD1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28" t="23885" r="65114"/>
        <a:stretch>
          <a:fillRect/>
        </a:stretch>
      </xdr:blipFill>
      <xdr:spPr bwMode="auto">
        <a:xfrm>
          <a:off x="85725" y="19050"/>
          <a:ext cx="5905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590550</xdr:colOff>
      <xdr:row>2</xdr:row>
      <xdr:rowOff>123825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B5003F78-80DB-432D-B7FF-2560340FD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28" t="23885" r="65114"/>
        <a:stretch>
          <a:fillRect/>
        </a:stretch>
      </xdr:blipFill>
      <xdr:spPr bwMode="auto">
        <a:xfrm>
          <a:off x="0" y="0"/>
          <a:ext cx="5905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167332</xdr:colOff>
      <xdr:row>0</xdr:row>
      <xdr:rowOff>0</xdr:rowOff>
    </xdr:from>
    <xdr:to>
      <xdr:col>1</xdr:col>
      <xdr:colOff>328226</xdr:colOff>
      <xdr:row>2</xdr:row>
      <xdr:rowOff>83665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7613A57-DE79-4671-9682-DCEA3A25B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28" t="23885" r="65114"/>
        <a:stretch>
          <a:fillRect/>
        </a:stretch>
      </xdr:blipFill>
      <xdr:spPr bwMode="auto">
        <a:xfrm>
          <a:off x="167332" y="0"/>
          <a:ext cx="514864" cy="431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15"/>
  <sheetViews>
    <sheetView workbookViewId="0">
      <selection activeCell="H20" sqref="H20:I25"/>
    </sheetView>
  </sheetViews>
  <sheetFormatPr defaultRowHeight="12.75"/>
  <cols>
    <col min="1" max="1" width="14.33203125" style="291" customWidth="1"/>
    <col min="2" max="2" width="78.5" style="291" customWidth="1"/>
    <col min="3" max="3" width="10.1640625" style="291" hidden="1" customWidth="1"/>
    <col min="4" max="4" width="7.1640625" style="291" customWidth="1"/>
    <col min="5" max="5" width="11.5" style="291" customWidth="1"/>
    <col min="6" max="6" width="11.5" customWidth="1"/>
    <col min="9" max="9" width="9.33203125" customWidth="1"/>
  </cols>
  <sheetData>
    <row r="1" spans="1:5" ht="14.25" customHeight="1">
      <c r="A1" s="308"/>
      <c r="B1" s="292" t="s">
        <v>85</v>
      </c>
      <c r="C1" s="293"/>
      <c r="D1" s="210"/>
      <c r="E1" s="210"/>
    </row>
    <row r="2" spans="1:5" ht="14.25" customHeight="1">
      <c r="A2" s="309"/>
      <c r="B2" s="292" t="s">
        <v>345</v>
      </c>
      <c r="C2" s="293"/>
      <c r="D2" s="210"/>
      <c r="E2" s="210"/>
    </row>
    <row r="3" spans="1:5" ht="12.2" customHeight="1">
      <c r="A3" s="310"/>
      <c r="B3" s="292" t="s">
        <v>86</v>
      </c>
      <c r="C3" s="293"/>
      <c r="D3" s="210"/>
      <c r="E3" s="210"/>
    </row>
    <row r="4" spans="1:5" ht="12.2" customHeight="1">
      <c r="A4" s="298" t="s">
        <v>463</v>
      </c>
      <c r="B4" s="311"/>
      <c r="C4" s="311"/>
      <c r="D4" s="311"/>
      <c r="E4" s="299"/>
    </row>
    <row r="5" spans="1:5" ht="14.25" customHeight="1">
      <c r="A5" s="312" t="s">
        <v>336</v>
      </c>
      <c r="B5" s="313"/>
      <c r="C5" s="313"/>
      <c r="D5" s="313"/>
      <c r="E5" s="314"/>
    </row>
    <row r="6" spans="1:5" ht="14.25" customHeight="1">
      <c r="A6" s="205" t="s">
        <v>346</v>
      </c>
      <c r="B6" s="292" t="s">
        <v>347</v>
      </c>
      <c r="C6" s="315"/>
      <c r="D6" s="293"/>
      <c r="E6" s="210"/>
    </row>
    <row r="7" spans="1:5" ht="28.5" customHeight="1">
      <c r="A7" s="208"/>
      <c r="B7" s="292" t="s">
        <v>230</v>
      </c>
      <c r="C7" s="315"/>
      <c r="D7" s="293"/>
      <c r="E7" s="208"/>
    </row>
    <row r="8" spans="1:5" ht="14.25" customHeight="1">
      <c r="A8" s="210"/>
      <c r="B8" s="292" t="s">
        <v>348</v>
      </c>
      <c r="C8" s="315"/>
      <c r="D8" s="293"/>
      <c r="E8" s="210"/>
    </row>
    <row r="9" spans="1:5" ht="12.2" customHeight="1">
      <c r="A9" s="210"/>
      <c r="B9" s="302"/>
      <c r="C9" s="303"/>
      <c r="D9" s="210"/>
      <c r="E9" s="210"/>
    </row>
    <row r="10" spans="1:5" ht="14.25" customHeight="1">
      <c r="A10" s="181">
        <v>1</v>
      </c>
      <c r="B10" s="316" t="s">
        <v>349</v>
      </c>
      <c r="C10" s="317"/>
      <c r="D10" s="210"/>
      <c r="E10" s="210"/>
    </row>
    <row r="11" spans="1:5" ht="12.2" customHeight="1">
      <c r="A11" s="210"/>
      <c r="B11" s="302"/>
      <c r="C11" s="303"/>
      <c r="D11" s="210"/>
      <c r="E11" s="210"/>
    </row>
    <row r="12" spans="1:5" ht="14.25" customHeight="1">
      <c r="A12" s="205" t="s">
        <v>350</v>
      </c>
      <c r="B12" s="292" t="s">
        <v>327</v>
      </c>
      <c r="C12" s="293"/>
      <c r="D12" s="205" t="s">
        <v>105</v>
      </c>
      <c r="E12" s="206" t="s">
        <v>351</v>
      </c>
    </row>
    <row r="13" spans="1:5" ht="14.45" customHeight="1">
      <c r="A13" s="210"/>
      <c r="B13" s="302"/>
      <c r="C13" s="303"/>
      <c r="D13" s="210"/>
      <c r="E13" s="210"/>
    </row>
    <row r="14" spans="1:5" ht="28.5" customHeight="1">
      <c r="A14" s="207"/>
      <c r="B14" s="292" t="s">
        <v>352</v>
      </c>
      <c r="C14" s="293"/>
      <c r="D14" s="208" t="s">
        <v>92</v>
      </c>
      <c r="E14" s="209">
        <v>8</v>
      </c>
    </row>
    <row r="15" spans="1:5" ht="14.25" customHeight="1">
      <c r="A15" s="210"/>
      <c r="B15" s="298" t="s">
        <v>353</v>
      </c>
      <c r="C15" s="299"/>
      <c r="D15" s="210"/>
      <c r="E15" s="210"/>
    </row>
    <row r="16" spans="1:5" ht="14.25" customHeight="1">
      <c r="A16" s="210"/>
      <c r="B16" s="298" t="s">
        <v>354</v>
      </c>
      <c r="C16" s="299"/>
      <c r="D16" s="210"/>
      <c r="E16" s="211">
        <v>8</v>
      </c>
    </row>
    <row r="17" spans="1:5" ht="30" customHeight="1">
      <c r="A17" s="212"/>
      <c r="B17" s="292" t="s">
        <v>355</v>
      </c>
      <c r="C17" s="293"/>
      <c r="D17" s="208" t="s">
        <v>92</v>
      </c>
      <c r="E17" s="209">
        <v>283.07</v>
      </c>
    </row>
    <row r="18" spans="1:5" ht="14.25" customHeight="1">
      <c r="A18" s="210"/>
      <c r="B18" s="292" t="s">
        <v>247</v>
      </c>
      <c r="C18" s="293"/>
      <c r="D18" s="210"/>
      <c r="E18" s="210"/>
    </row>
    <row r="19" spans="1:5" ht="14.25" customHeight="1">
      <c r="A19" s="210"/>
      <c r="B19" s="298" t="s">
        <v>356</v>
      </c>
      <c r="C19" s="299"/>
      <c r="D19" s="210"/>
      <c r="E19" s="210"/>
    </row>
    <row r="20" spans="1:5" ht="14.25" customHeight="1">
      <c r="A20" s="210"/>
      <c r="B20" s="298">
        <v>-283.07</v>
      </c>
      <c r="C20" s="299"/>
      <c r="D20" s="210"/>
      <c r="E20" s="211">
        <v>283.07</v>
      </c>
    </row>
    <row r="21" spans="1:5" ht="28.5" customHeight="1">
      <c r="A21" s="207"/>
      <c r="B21" s="292" t="s">
        <v>357</v>
      </c>
      <c r="C21" s="293"/>
      <c r="D21" s="208" t="s">
        <v>92</v>
      </c>
      <c r="E21" s="209">
        <v>283.07</v>
      </c>
    </row>
    <row r="22" spans="1:5" ht="14.25" customHeight="1">
      <c r="A22" s="210"/>
      <c r="B22" s="292" t="s">
        <v>247</v>
      </c>
      <c r="C22" s="293"/>
      <c r="D22" s="210"/>
      <c r="E22" s="210"/>
    </row>
    <row r="23" spans="1:5" ht="14.25" customHeight="1">
      <c r="A23" s="210"/>
      <c r="B23" s="298" t="s">
        <v>356</v>
      </c>
      <c r="C23" s="299"/>
      <c r="D23" s="210"/>
      <c r="E23" s="210"/>
    </row>
    <row r="24" spans="1:5" ht="14.25" customHeight="1">
      <c r="A24" s="210"/>
      <c r="B24" s="298">
        <v>-283.07</v>
      </c>
      <c r="C24" s="299"/>
      <c r="D24" s="210"/>
      <c r="E24" s="211">
        <v>283.07</v>
      </c>
    </row>
    <row r="25" spans="1:5" ht="43.5" customHeight="1">
      <c r="A25" s="212"/>
      <c r="B25" s="292" t="s">
        <v>358</v>
      </c>
      <c r="C25" s="293"/>
      <c r="D25" s="210" t="s">
        <v>105</v>
      </c>
      <c r="E25" s="213">
        <v>1</v>
      </c>
    </row>
    <row r="26" spans="1:5" ht="14.25" customHeight="1">
      <c r="A26" s="207"/>
      <c r="B26" s="292" t="s">
        <v>248</v>
      </c>
      <c r="C26" s="293"/>
      <c r="D26" s="205" t="s">
        <v>105</v>
      </c>
      <c r="E26" s="211">
        <v>1</v>
      </c>
    </row>
    <row r="27" spans="1:5" ht="14.25" customHeight="1">
      <c r="A27" s="207"/>
      <c r="B27" s="292" t="s">
        <v>249</v>
      </c>
      <c r="C27" s="293"/>
      <c r="D27" s="205" t="s">
        <v>105</v>
      </c>
      <c r="E27" s="211">
        <v>1</v>
      </c>
    </row>
    <row r="28" spans="1:5" ht="43.5" customHeight="1">
      <c r="A28" s="212"/>
      <c r="B28" s="292" t="s">
        <v>359</v>
      </c>
      <c r="C28" s="293"/>
      <c r="D28" s="210" t="s">
        <v>88</v>
      </c>
      <c r="E28" s="213">
        <v>85.1</v>
      </c>
    </row>
    <row r="29" spans="1:5" ht="14.25" customHeight="1">
      <c r="A29" s="210"/>
      <c r="B29" s="292"/>
      <c r="C29" s="293"/>
      <c r="D29" s="210"/>
      <c r="E29" s="210"/>
    </row>
    <row r="30" spans="1:5" ht="43.5" customHeight="1">
      <c r="A30" s="207"/>
      <c r="B30" s="292" t="s">
        <v>360</v>
      </c>
      <c r="C30" s="293"/>
      <c r="D30" s="210" t="s">
        <v>361</v>
      </c>
      <c r="E30" s="213">
        <v>6</v>
      </c>
    </row>
    <row r="31" spans="1:5" ht="14.25" customHeight="1">
      <c r="A31" s="210"/>
      <c r="B31" s="298" t="s">
        <v>362</v>
      </c>
      <c r="C31" s="299"/>
      <c r="D31" s="210"/>
      <c r="E31" s="210"/>
    </row>
    <row r="32" spans="1:5" ht="14.25" customHeight="1">
      <c r="A32" s="210"/>
      <c r="B32" s="298" t="s">
        <v>250</v>
      </c>
      <c r="C32" s="299"/>
      <c r="D32" s="210"/>
      <c r="E32" s="214">
        <v>6</v>
      </c>
    </row>
    <row r="33" spans="1:5" ht="49.5" customHeight="1">
      <c r="A33" s="207"/>
      <c r="B33" s="292" t="s">
        <v>363</v>
      </c>
      <c r="C33" s="293"/>
      <c r="D33" s="210" t="s">
        <v>361</v>
      </c>
      <c r="E33" s="213">
        <v>6</v>
      </c>
    </row>
    <row r="34" spans="1:5" ht="14.25" customHeight="1">
      <c r="A34" s="210"/>
      <c r="B34" s="298" t="s">
        <v>362</v>
      </c>
      <c r="C34" s="299"/>
      <c r="D34" s="210"/>
      <c r="E34" s="210"/>
    </row>
    <row r="35" spans="1:5" ht="14.25" customHeight="1">
      <c r="A35" s="210"/>
      <c r="B35" s="298" t="s">
        <v>250</v>
      </c>
      <c r="C35" s="299"/>
      <c r="D35" s="210"/>
      <c r="E35" s="214">
        <v>6</v>
      </c>
    </row>
    <row r="36" spans="1:5" ht="43.5" customHeight="1">
      <c r="A36" s="207"/>
      <c r="B36" s="292" t="s">
        <v>364</v>
      </c>
      <c r="C36" s="293"/>
      <c r="D36" s="210" t="s">
        <v>361</v>
      </c>
      <c r="E36" s="213">
        <v>6</v>
      </c>
    </row>
    <row r="37" spans="1:5" ht="14.25" customHeight="1">
      <c r="A37" s="210"/>
      <c r="B37" s="298" t="s">
        <v>362</v>
      </c>
      <c r="C37" s="299"/>
      <c r="D37" s="210"/>
      <c r="E37" s="210"/>
    </row>
    <row r="38" spans="1:5" ht="14.25" customHeight="1">
      <c r="A38" s="210"/>
      <c r="B38" s="298" t="s">
        <v>250</v>
      </c>
      <c r="C38" s="299"/>
      <c r="D38" s="210"/>
      <c r="E38" s="214">
        <v>6</v>
      </c>
    </row>
    <row r="39" spans="1:5" ht="14.25" customHeight="1">
      <c r="A39" s="181"/>
      <c r="B39" s="312" t="s">
        <v>235</v>
      </c>
      <c r="C39" s="314"/>
      <c r="D39" s="210"/>
      <c r="E39" s="206" t="s">
        <v>351</v>
      </c>
    </row>
    <row r="40" spans="1:5" ht="12.2" customHeight="1">
      <c r="A40" s="210"/>
      <c r="B40" s="302"/>
      <c r="C40" s="303"/>
      <c r="D40" s="210"/>
      <c r="E40" s="210"/>
    </row>
    <row r="41" spans="1:5" ht="14.25" customHeight="1">
      <c r="A41" s="205"/>
      <c r="B41" s="292" t="s">
        <v>327</v>
      </c>
      <c r="C41" s="293"/>
      <c r="D41" s="210"/>
      <c r="E41" s="210"/>
    </row>
    <row r="42" spans="1:5" ht="12.2" customHeight="1">
      <c r="A42" s="210"/>
      <c r="B42" s="302"/>
      <c r="C42" s="303"/>
      <c r="D42" s="210"/>
      <c r="E42" s="210"/>
    </row>
    <row r="43" spans="1:5" ht="43.5" customHeight="1">
      <c r="A43" s="212"/>
      <c r="B43" s="292" t="s">
        <v>365</v>
      </c>
      <c r="C43" s="293"/>
      <c r="D43" s="210" t="s">
        <v>88</v>
      </c>
      <c r="E43" s="213">
        <v>213</v>
      </c>
    </row>
    <row r="44" spans="1:5" ht="24.75" customHeight="1">
      <c r="A44" s="208"/>
      <c r="B44" s="292" t="s">
        <v>251</v>
      </c>
      <c r="C44" s="293"/>
      <c r="D44" s="208"/>
      <c r="E44" s="208"/>
    </row>
    <row r="45" spans="1:5" ht="14.25" customHeight="1">
      <c r="A45" s="210"/>
      <c r="B45" s="298" t="s">
        <v>366</v>
      </c>
      <c r="C45" s="299"/>
      <c r="D45" s="210"/>
      <c r="E45" s="210"/>
    </row>
    <row r="46" spans="1:5" ht="14.25" customHeight="1">
      <c r="A46" s="210"/>
      <c r="B46" s="298" t="s">
        <v>252</v>
      </c>
      <c r="C46" s="299"/>
      <c r="D46" s="210"/>
      <c r="E46" s="211">
        <v>213</v>
      </c>
    </row>
    <row r="47" spans="1:5" ht="14.25" customHeight="1">
      <c r="A47" s="207"/>
      <c r="B47" s="292" t="s">
        <v>367</v>
      </c>
      <c r="C47" s="293"/>
      <c r="D47" s="205" t="s">
        <v>105</v>
      </c>
      <c r="E47" s="211">
        <v>45</v>
      </c>
    </row>
    <row r="48" spans="1:5" ht="24.75" customHeight="1">
      <c r="A48" s="208"/>
      <c r="B48" s="292" t="s">
        <v>368</v>
      </c>
      <c r="C48" s="293"/>
      <c r="D48" s="208"/>
      <c r="E48" s="208"/>
    </row>
    <row r="49" spans="1:5" ht="14.25" customHeight="1">
      <c r="A49" s="210"/>
      <c r="B49" s="298" t="s">
        <v>369</v>
      </c>
      <c r="C49" s="299"/>
      <c r="D49" s="210"/>
      <c r="E49" s="210"/>
    </row>
    <row r="50" spans="1:5" ht="14.25" customHeight="1">
      <c r="A50" s="210"/>
      <c r="B50" s="300">
        <v>45</v>
      </c>
      <c r="C50" s="301"/>
      <c r="D50" s="210"/>
      <c r="E50" s="211">
        <v>45</v>
      </c>
    </row>
    <row r="51" spans="1:5" ht="14.25" customHeight="1">
      <c r="A51" s="210"/>
      <c r="B51" s="322"/>
      <c r="C51" s="323"/>
      <c r="D51" s="210"/>
      <c r="E51" s="210"/>
    </row>
    <row r="52" spans="1:5" ht="14.25" customHeight="1">
      <c r="A52" s="181"/>
      <c r="B52" s="312" t="s">
        <v>236</v>
      </c>
      <c r="C52" s="314"/>
      <c r="D52" s="210"/>
      <c r="E52" s="206" t="s">
        <v>351</v>
      </c>
    </row>
    <row r="53" spans="1:5" ht="12.2" customHeight="1">
      <c r="A53" s="210"/>
      <c r="B53" s="302"/>
      <c r="C53" s="303"/>
      <c r="D53" s="210"/>
      <c r="E53" s="210"/>
    </row>
    <row r="54" spans="1:5" ht="14.25" customHeight="1">
      <c r="A54" s="205" t="s">
        <v>350</v>
      </c>
      <c r="B54" s="292" t="s">
        <v>327</v>
      </c>
      <c r="C54" s="293"/>
      <c r="D54" s="210"/>
      <c r="E54" s="210"/>
    </row>
    <row r="55" spans="1:5" ht="12.2" customHeight="1">
      <c r="A55" s="210"/>
      <c r="B55" s="302"/>
      <c r="C55" s="303"/>
      <c r="D55" s="210"/>
      <c r="E55" s="210"/>
    </row>
    <row r="56" spans="1:5" ht="14.25" customHeight="1">
      <c r="A56" s="210"/>
      <c r="B56" s="292">
        <v>56</v>
      </c>
      <c r="C56" s="293"/>
      <c r="D56" s="210"/>
      <c r="E56" s="210"/>
    </row>
    <row r="57" spans="1:5" ht="44.25" customHeight="1">
      <c r="A57" s="207"/>
      <c r="B57" s="292" t="s">
        <v>370</v>
      </c>
      <c r="C57" s="293"/>
      <c r="D57" s="210" t="s">
        <v>339</v>
      </c>
      <c r="E57" s="209">
        <v>12.22</v>
      </c>
    </row>
    <row r="58" spans="1:5" ht="14.25" customHeight="1">
      <c r="A58" s="210"/>
      <c r="B58" s="298" t="s">
        <v>371</v>
      </c>
      <c r="C58" s="299"/>
      <c r="D58" s="210"/>
      <c r="E58" s="210"/>
    </row>
    <row r="59" spans="1:5" ht="24.75" customHeight="1">
      <c r="A59" s="208"/>
      <c r="B59" s="292" t="s">
        <v>253</v>
      </c>
      <c r="C59" s="293"/>
      <c r="D59" s="208"/>
      <c r="E59" s="208"/>
    </row>
    <row r="60" spans="1:5" ht="14.25" customHeight="1">
      <c r="A60" s="210"/>
      <c r="B60" s="292" t="s">
        <v>372</v>
      </c>
      <c r="C60" s="293"/>
      <c r="D60" s="210"/>
      <c r="E60" s="210"/>
    </row>
    <row r="61" spans="1:5" ht="14.25" customHeight="1">
      <c r="A61" s="210"/>
      <c r="B61" s="324" t="s">
        <v>254</v>
      </c>
      <c r="C61" s="325"/>
      <c r="D61" s="210"/>
      <c r="E61" s="211">
        <v>2.44</v>
      </c>
    </row>
    <row r="62" spans="1:5" ht="14.25" customHeight="1">
      <c r="A62" s="210"/>
      <c r="B62" s="292" t="s">
        <v>341</v>
      </c>
      <c r="C62" s="293"/>
      <c r="D62" s="210"/>
      <c r="E62" s="210"/>
    </row>
    <row r="63" spans="1:5" ht="14.25" customHeight="1">
      <c r="A63" s="210"/>
      <c r="B63" s="318" t="s">
        <v>343</v>
      </c>
      <c r="C63" s="319"/>
      <c r="D63" s="210"/>
      <c r="E63" s="211">
        <v>9.6199999999999992</v>
      </c>
    </row>
    <row r="64" spans="1:5" ht="14.25" customHeight="1">
      <c r="A64" s="210"/>
      <c r="B64" s="292" t="s">
        <v>340</v>
      </c>
      <c r="C64" s="293"/>
      <c r="D64" s="210"/>
      <c r="E64" s="210"/>
    </row>
    <row r="65" spans="1:5" ht="14.25" customHeight="1">
      <c r="A65" s="210"/>
      <c r="B65" s="298" t="s">
        <v>371</v>
      </c>
      <c r="C65" s="299"/>
      <c r="D65" s="210"/>
      <c r="E65" s="210"/>
    </row>
    <row r="66" spans="1:5" ht="14.25" customHeight="1">
      <c r="A66" s="210"/>
      <c r="B66" s="298" t="s">
        <v>342</v>
      </c>
      <c r="C66" s="299"/>
      <c r="D66" s="210"/>
      <c r="E66" s="211">
        <v>0.16200000000000001</v>
      </c>
    </row>
    <row r="67" spans="1:5" ht="12.2" customHeight="1">
      <c r="A67" s="210"/>
      <c r="B67" s="302"/>
      <c r="C67" s="303"/>
      <c r="D67" s="210"/>
      <c r="E67" s="210"/>
    </row>
    <row r="68" spans="1:5" ht="28.5" customHeight="1">
      <c r="A68" s="212"/>
      <c r="B68" s="292" t="s">
        <v>338</v>
      </c>
      <c r="C68" s="293"/>
      <c r="D68" s="208" t="s">
        <v>339</v>
      </c>
      <c r="E68" s="209">
        <v>6.01</v>
      </c>
    </row>
    <row r="69" spans="1:5" ht="14.25" customHeight="1">
      <c r="A69" s="181">
        <v>5</v>
      </c>
      <c r="B69" s="320" t="s">
        <v>237</v>
      </c>
      <c r="C69" s="321"/>
      <c r="D69" s="210"/>
      <c r="E69" s="206" t="s">
        <v>351</v>
      </c>
    </row>
    <row r="70" spans="1:5" ht="12.2" customHeight="1">
      <c r="A70" s="210"/>
      <c r="B70" s="302"/>
      <c r="C70" s="303"/>
      <c r="D70" s="210"/>
      <c r="E70" s="210"/>
    </row>
    <row r="71" spans="1:5" ht="14.25" customHeight="1">
      <c r="A71" s="205" t="s">
        <v>350</v>
      </c>
      <c r="B71" s="292" t="s">
        <v>327</v>
      </c>
      <c r="C71" s="293"/>
      <c r="D71" s="210"/>
      <c r="E71" s="210"/>
    </row>
    <row r="72" spans="1:5" ht="12.2" customHeight="1">
      <c r="A72" s="210"/>
      <c r="B72" s="302"/>
      <c r="C72" s="303"/>
      <c r="D72" s="210"/>
      <c r="E72" s="210"/>
    </row>
    <row r="73" spans="1:5" ht="43.5" customHeight="1">
      <c r="A73" s="212"/>
      <c r="B73" s="292" t="s">
        <v>373</v>
      </c>
      <c r="C73" s="293"/>
      <c r="D73" s="210" t="s">
        <v>92</v>
      </c>
      <c r="E73" s="213"/>
    </row>
    <row r="74" spans="1:5" ht="15" customHeight="1">
      <c r="A74" s="212"/>
      <c r="B74" s="292" t="s">
        <v>251</v>
      </c>
      <c r="C74" s="293"/>
      <c r="D74" s="208"/>
      <c r="E74" s="208"/>
    </row>
    <row r="75" spans="1:5" ht="15.75" customHeight="1">
      <c r="A75" s="212"/>
      <c r="B75" s="292" t="s">
        <v>341</v>
      </c>
      <c r="C75" s="293"/>
      <c r="D75" s="210"/>
      <c r="E75" s="210"/>
    </row>
    <row r="76" spans="1:5" ht="14.25" customHeight="1">
      <c r="A76" s="210"/>
      <c r="B76" s="326" t="s">
        <v>255</v>
      </c>
      <c r="C76" s="327"/>
      <c r="D76" s="210"/>
      <c r="E76" s="211">
        <v>101.25</v>
      </c>
    </row>
    <row r="77" spans="1:5" ht="14.25" customHeight="1">
      <c r="A77" s="210"/>
      <c r="B77" s="292" t="s">
        <v>258</v>
      </c>
      <c r="C77" s="293"/>
      <c r="D77" s="210"/>
      <c r="E77" s="211"/>
    </row>
    <row r="78" spans="1:5" ht="14.25" customHeight="1">
      <c r="A78" s="210"/>
      <c r="B78" s="298" t="s">
        <v>256</v>
      </c>
      <c r="C78" s="299"/>
      <c r="D78" s="210"/>
      <c r="E78" s="211">
        <v>121.5</v>
      </c>
    </row>
    <row r="79" spans="1:5" ht="14.25" customHeight="1">
      <c r="A79" s="210"/>
      <c r="B79" s="292" t="s">
        <v>374</v>
      </c>
      <c r="C79" s="293"/>
      <c r="D79" s="210"/>
      <c r="E79" s="210"/>
    </row>
    <row r="80" spans="1:5" ht="14.25" customHeight="1">
      <c r="A80" s="210"/>
      <c r="B80" s="326" t="s">
        <v>257</v>
      </c>
      <c r="C80" s="327"/>
      <c r="D80" s="210"/>
      <c r="E80" s="211">
        <v>127.73</v>
      </c>
    </row>
    <row r="81" spans="1:5" ht="12.2" customHeight="1">
      <c r="A81" s="210"/>
      <c r="B81" s="302"/>
      <c r="C81" s="303"/>
      <c r="D81" s="210"/>
      <c r="E81" s="210"/>
    </row>
    <row r="82" spans="1:5" ht="12.2" customHeight="1">
      <c r="A82" s="210"/>
      <c r="B82" s="302"/>
      <c r="C82" s="303"/>
      <c r="D82" s="210"/>
      <c r="E82" s="210"/>
    </row>
    <row r="83" spans="1:5" ht="14.25" customHeight="1">
      <c r="A83" s="210"/>
      <c r="B83" s="292" t="s">
        <v>140</v>
      </c>
      <c r="C83" s="293"/>
      <c r="D83" s="210"/>
      <c r="E83" s="210"/>
    </row>
    <row r="84" spans="1:5" ht="28.5" customHeight="1">
      <c r="A84" s="207"/>
      <c r="B84" s="292" t="s">
        <v>375</v>
      </c>
      <c r="C84" s="293"/>
      <c r="D84" s="208" t="s">
        <v>261</v>
      </c>
      <c r="E84" s="209">
        <v>895.7</v>
      </c>
    </row>
    <row r="85" spans="1:5" ht="14.25" customHeight="1">
      <c r="A85" s="210"/>
      <c r="B85" s="298" t="s">
        <v>260</v>
      </c>
      <c r="C85" s="299"/>
      <c r="D85" s="210"/>
      <c r="E85" s="210"/>
    </row>
    <row r="86" spans="1:5" ht="24.75" customHeight="1">
      <c r="A86" s="208"/>
      <c r="B86" s="296" t="s">
        <v>259</v>
      </c>
      <c r="C86" s="297"/>
      <c r="D86" s="208"/>
      <c r="E86" s="208"/>
    </row>
    <row r="87" spans="1:5" ht="14.25" customHeight="1">
      <c r="A87" s="210"/>
      <c r="B87" s="292" t="s">
        <v>376</v>
      </c>
      <c r="C87" s="293"/>
      <c r="D87" s="210"/>
      <c r="E87" s="210"/>
    </row>
    <row r="88" spans="1:5" ht="14.25" customHeight="1">
      <c r="A88" s="210"/>
      <c r="B88" s="326">
        <v>93.83</v>
      </c>
      <c r="C88" s="327"/>
      <c r="D88" s="210"/>
      <c r="E88" s="211">
        <v>93.83</v>
      </c>
    </row>
    <row r="89" spans="1:5" ht="14.25" customHeight="1">
      <c r="A89" s="210"/>
      <c r="B89" s="292" t="s">
        <v>372</v>
      </c>
      <c r="C89" s="293"/>
      <c r="D89" s="210"/>
      <c r="E89" s="210"/>
    </row>
    <row r="90" spans="1:5" ht="14.25" customHeight="1">
      <c r="A90" s="210"/>
      <c r="B90" s="326">
        <v>0</v>
      </c>
      <c r="C90" s="327"/>
      <c r="D90" s="210"/>
      <c r="E90" s="211">
        <v>0</v>
      </c>
    </row>
    <row r="91" spans="1:5" ht="14.25" customHeight="1">
      <c r="A91" s="210"/>
      <c r="B91" s="292" t="s">
        <v>341</v>
      </c>
      <c r="C91" s="293"/>
      <c r="D91" s="210"/>
      <c r="E91" s="210"/>
    </row>
    <row r="92" spans="1:5" ht="14.25" customHeight="1">
      <c r="A92" s="210"/>
      <c r="B92" s="298">
        <v>157.53</v>
      </c>
      <c r="C92" s="299"/>
      <c r="D92" s="210"/>
      <c r="E92" s="211">
        <v>157.53</v>
      </c>
    </row>
    <row r="93" spans="1:5" ht="14.25" customHeight="1">
      <c r="A93" s="210"/>
      <c r="B93" s="292" t="s">
        <v>377</v>
      </c>
      <c r="C93" s="293"/>
      <c r="D93" s="210"/>
      <c r="E93" s="210"/>
    </row>
    <row r="94" spans="1:5" ht="14.25" customHeight="1">
      <c r="A94" s="210"/>
      <c r="B94" s="298">
        <v>131.87</v>
      </c>
      <c r="C94" s="299"/>
      <c r="D94" s="210"/>
      <c r="E94" s="211">
        <v>131.87</v>
      </c>
    </row>
    <row r="95" spans="1:5" ht="14.25" customHeight="1">
      <c r="A95" s="210"/>
      <c r="B95" s="292" t="s">
        <v>378</v>
      </c>
      <c r="C95" s="293"/>
      <c r="D95" s="210"/>
      <c r="E95" s="210"/>
    </row>
    <row r="96" spans="1:5" ht="14.25" customHeight="1">
      <c r="A96" s="210"/>
      <c r="B96" s="298">
        <v>139.56</v>
      </c>
      <c r="C96" s="299"/>
      <c r="D96" s="210"/>
      <c r="E96" s="211">
        <v>139.56</v>
      </c>
    </row>
    <row r="97" spans="1:5" ht="14.25" customHeight="1">
      <c r="A97" s="210"/>
      <c r="B97" s="292" t="s">
        <v>379</v>
      </c>
      <c r="C97" s="293"/>
      <c r="D97" s="210"/>
      <c r="E97" s="210"/>
    </row>
    <row r="98" spans="1:5" ht="14.25" customHeight="1">
      <c r="A98" s="210"/>
      <c r="B98" s="332">
        <v>102.91</v>
      </c>
      <c r="C98" s="333"/>
      <c r="D98" s="210"/>
      <c r="E98" s="211">
        <v>102.91</v>
      </c>
    </row>
    <row r="99" spans="1:5" ht="14.25" customHeight="1">
      <c r="A99" s="210"/>
      <c r="B99" s="292" t="s">
        <v>380</v>
      </c>
      <c r="C99" s="293"/>
      <c r="D99" s="210"/>
      <c r="E99" s="210"/>
    </row>
    <row r="100" spans="1:5" ht="14.25" customHeight="1">
      <c r="A100" s="210"/>
      <c r="B100" s="334">
        <v>270</v>
      </c>
      <c r="C100" s="335"/>
      <c r="D100" s="210"/>
      <c r="E100" s="211">
        <v>270</v>
      </c>
    </row>
    <row r="101" spans="1:5" ht="12.2" customHeight="1">
      <c r="A101" s="210"/>
      <c r="B101" s="302"/>
      <c r="C101" s="303"/>
      <c r="D101" s="210"/>
      <c r="E101" s="287"/>
    </row>
    <row r="102" spans="1:5" ht="43.5" customHeight="1">
      <c r="A102" s="207"/>
      <c r="B102" s="292" t="s">
        <v>381</v>
      </c>
      <c r="C102" s="293"/>
      <c r="D102" s="210" t="s">
        <v>261</v>
      </c>
      <c r="E102" s="213">
        <v>2737.47</v>
      </c>
    </row>
    <row r="103" spans="1:5" ht="14.25" customHeight="1">
      <c r="A103" s="210"/>
      <c r="B103" s="298" t="s">
        <v>260</v>
      </c>
      <c r="C103" s="299"/>
      <c r="D103" s="210"/>
      <c r="E103" s="210"/>
    </row>
    <row r="104" spans="1:5" ht="24.75" customHeight="1">
      <c r="A104" s="208"/>
      <c r="B104" s="296" t="s">
        <v>259</v>
      </c>
      <c r="C104" s="297"/>
      <c r="D104" s="208"/>
      <c r="E104" s="208"/>
    </row>
    <row r="105" spans="1:5" ht="14.25" customHeight="1">
      <c r="A105" s="210"/>
      <c r="B105" s="292" t="s">
        <v>376</v>
      </c>
      <c r="C105" s="293"/>
      <c r="D105" s="210"/>
      <c r="E105" s="210"/>
    </row>
    <row r="106" spans="1:5" ht="14.25" customHeight="1">
      <c r="A106" s="210"/>
      <c r="B106" s="326">
        <v>364.15</v>
      </c>
      <c r="C106" s="327"/>
      <c r="D106" s="210"/>
      <c r="E106" s="211">
        <v>364.15</v>
      </c>
    </row>
    <row r="107" spans="1:5" ht="14.25" customHeight="1">
      <c r="A107" s="210"/>
      <c r="B107" s="292" t="s">
        <v>372</v>
      </c>
      <c r="C107" s="293"/>
      <c r="D107" s="210"/>
      <c r="E107" s="210"/>
    </row>
    <row r="108" spans="1:5" ht="14.25" customHeight="1">
      <c r="A108" s="210"/>
      <c r="B108" s="326">
        <v>150.66</v>
      </c>
      <c r="C108" s="327"/>
      <c r="D108" s="210"/>
      <c r="E108" s="211">
        <v>150.66</v>
      </c>
    </row>
    <row r="109" spans="1:5" ht="14.25" customHeight="1">
      <c r="A109" s="210"/>
      <c r="B109" s="292" t="s">
        <v>341</v>
      </c>
      <c r="C109" s="293"/>
      <c r="D109" s="210"/>
      <c r="E109" s="210"/>
    </row>
    <row r="110" spans="1:5" ht="14.25" customHeight="1">
      <c r="A110" s="210"/>
      <c r="B110" s="326">
        <v>613.30999999999995</v>
      </c>
      <c r="C110" s="327"/>
      <c r="D110" s="210"/>
      <c r="E110" s="211">
        <v>613.30999999999995</v>
      </c>
    </row>
    <row r="111" spans="1:5" ht="14.25" customHeight="1">
      <c r="A111" s="210"/>
      <c r="B111" s="292" t="s">
        <v>377</v>
      </c>
      <c r="C111" s="293"/>
      <c r="D111" s="210"/>
      <c r="E111" s="210"/>
    </row>
    <row r="112" spans="1:5" ht="14.25" customHeight="1">
      <c r="A112" s="210"/>
      <c r="B112" s="298">
        <v>428.14</v>
      </c>
      <c r="C112" s="299"/>
      <c r="D112" s="210"/>
      <c r="E112" s="211">
        <v>428.14</v>
      </c>
    </row>
    <row r="113" spans="1:6" ht="14.25" customHeight="1">
      <c r="A113" s="210"/>
      <c r="B113" s="292" t="s">
        <v>378</v>
      </c>
      <c r="C113" s="293"/>
      <c r="D113" s="210"/>
      <c r="E113" s="210"/>
    </row>
    <row r="114" spans="1:6" ht="14.25" customHeight="1">
      <c r="A114" s="210"/>
      <c r="B114" s="298">
        <v>763.53</v>
      </c>
      <c r="C114" s="299"/>
      <c r="D114" s="210"/>
      <c r="E114" s="211">
        <v>763.53</v>
      </c>
    </row>
    <row r="115" spans="1:6" ht="14.25" customHeight="1">
      <c r="A115" s="210"/>
      <c r="B115" s="292" t="s">
        <v>379</v>
      </c>
      <c r="C115" s="293"/>
      <c r="D115" s="210"/>
      <c r="E115" s="210"/>
    </row>
    <row r="116" spans="1:6" ht="14.25" customHeight="1">
      <c r="A116" s="210"/>
      <c r="B116" s="326">
        <v>217.08</v>
      </c>
      <c r="C116" s="327"/>
      <c r="D116" s="210"/>
      <c r="E116" s="211">
        <v>217.08</v>
      </c>
    </row>
    <row r="117" spans="1:6" ht="14.25" customHeight="1">
      <c r="A117" s="210"/>
      <c r="B117" s="292" t="s">
        <v>380</v>
      </c>
      <c r="C117" s="293"/>
      <c r="D117" s="210"/>
      <c r="E117" s="210"/>
    </row>
    <row r="118" spans="1:6" ht="14.25" customHeight="1">
      <c r="A118" s="210"/>
      <c r="B118" s="326">
        <v>200.6</v>
      </c>
      <c r="C118" s="327"/>
      <c r="D118" s="210"/>
      <c r="E118" s="211">
        <v>200.6</v>
      </c>
    </row>
    <row r="119" spans="1:6" ht="12.2" customHeight="1">
      <c r="A119" s="210"/>
      <c r="B119" s="302"/>
      <c r="C119" s="303"/>
      <c r="D119" s="210"/>
      <c r="E119" s="210"/>
    </row>
    <row r="120" spans="1:6" ht="14.25" customHeight="1" thickBot="1">
      <c r="A120" s="241"/>
      <c r="B120" s="336" t="s">
        <v>139</v>
      </c>
      <c r="C120" s="337"/>
      <c r="D120" s="241"/>
      <c r="E120" s="241"/>
    </row>
    <row r="121" spans="1:6" ht="43.5" customHeight="1">
      <c r="A121" s="221"/>
      <c r="B121" s="328" t="s">
        <v>382</v>
      </c>
      <c r="C121" s="329"/>
      <c r="D121" s="222" t="s">
        <v>339</v>
      </c>
      <c r="E121" s="223">
        <v>1.48</v>
      </c>
    </row>
    <row r="122" spans="1:6" ht="32.25" customHeight="1">
      <c r="A122" s="224"/>
      <c r="B122" s="292" t="s">
        <v>383</v>
      </c>
      <c r="C122" s="293"/>
      <c r="D122" s="208" t="s">
        <v>339</v>
      </c>
      <c r="E122" s="225">
        <v>10.45</v>
      </c>
    </row>
    <row r="123" spans="1:6" ht="14.25" customHeight="1">
      <c r="A123" s="226"/>
      <c r="B123" s="298" t="s">
        <v>371</v>
      </c>
      <c r="C123" s="299"/>
      <c r="D123" s="210"/>
      <c r="E123" s="227"/>
    </row>
    <row r="124" spans="1:6" ht="24.75" customHeight="1">
      <c r="A124" s="228"/>
      <c r="B124" s="296" t="s">
        <v>259</v>
      </c>
      <c r="C124" s="297"/>
      <c r="D124" s="208"/>
      <c r="E124" s="229"/>
    </row>
    <row r="125" spans="1:6" ht="14.25" customHeight="1">
      <c r="A125" s="226"/>
      <c r="B125" s="292" t="s">
        <v>265</v>
      </c>
      <c r="C125" s="293"/>
      <c r="D125" s="210"/>
      <c r="E125" s="227"/>
      <c r="F125" s="180"/>
    </row>
    <row r="126" spans="1:6" ht="14.25" customHeight="1">
      <c r="A126" s="226"/>
      <c r="B126" s="324" t="s">
        <v>344</v>
      </c>
      <c r="C126" s="325"/>
      <c r="D126" s="210"/>
      <c r="E126" s="230">
        <v>10.45</v>
      </c>
      <c r="F126" s="180"/>
    </row>
    <row r="127" spans="1:6" ht="14.25" customHeight="1">
      <c r="A127" s="226"/>
      <c r="B127" s="216"/>
      <c r="C127" s="217"/>
      <c r="D127" s="210"/>
      <c r="E127" s="230"/>
      <c r="F127" s="180"/>
    </row>
    <row r="128" spans="1:6" ht="14.25" customHeight="1" thickBot="1">
      <c r="A128" s="231"/>
      <c r="B128" s="330"/>
      <c r="C128" s="331"/>
      <c r="D128" s="232"/>
      <c r="E128" s="233"/>
    </row>
    <row r="129" spans="1:5" ht="28.5" customHeight="1">
      <c r="A129" s="234"/>
      <c r="B129" s="328" t="s">
        <v>384</v>
      </c>
      <c r="C129" s="329"/>
      <c r="D129" s="235" t="s">
        <v>339</v>
      </c>
      <c r="E129" s="236">
        <v>23.97</v>
      </c>
    </row>
    <row r="130" spans="1:5" ht="14.25" customHeight="1">
      <c r="A130" s="226"/>
      <c r="B130" s="298" t="s">
        <v>371</v>
      </c>
      <c r="C130" s="299"/>
      <c r="D130" s="210"/>
      <c r="E130" s="227"/>
    </row>
    <row r="131" spans="1:5" ht="24.75" customHeight="1">
      <c r="A131" s="228"/>
      <c r="B131" s="292" t="s">
        <v>267</v>
      </c>
      <c r="C131" s="293"/>
      <c r="D131" s="208"/>
      <c r="E131" s="229"/>
    </row>
    <row r="132" spans="1:5" ht="14.25" customHeight="1">
      <c r="A132" s="226"/>
      <c r="B132" s="292" t="s">
        <v>372</v>
      </c>
      <c r="C132" s="293"/>
      <c r="D132" s="210"/>
      <c r="E132" s="227"/>
    </row>
    <row r="133" spans="1:5" ht="14.25" customHeight="1">
      <c r="A133" s="226"/>
      <c r="B133" s="326" t="s">
        <v>266</v>
      </c>
      <c r="C133" s="327"/>
      <c r="D133" s="210"/>
      <c r="E133" s="237">
        <v>2.448</v>
      </c>
    </row>
    <row r="134" spans="1:5" ht="14.25" customHeight="1">
      <c r="A134" s="226"/>
      <c r="B134" s="292" t="s">
        <v>341</v>
      </c>
      <c r="C134" s="293"/>
      <c r="D134" s="210"/>
      <c r="E134" s="238"/>
    </row>
    <row r="135" spans="1:5" ht="14.25" customHeight="1">
      <c r="A135" s="226"/>
      <c r="B135" s="326" t="s">
        <v>268</v>
      </c>
      <c r="C135" s="327"/>
      <c r="D135" s="210"/>
      <c r="E135" s="237">
        <v>7.57</v>
      </c>
    </row>
    <row r="136" spans="1:5" ht="14.25" customHeight="1">
      <c r="A136" s="226"/>
      <c r="B136" s="292" t="s">
        <v>258</v>
      </c>
      <c r="C136" s="293"/>
      <c r="D136" s="210"/>
      <c r="E136" s="237"/>
    </row>
    <row r="137" spans="1:5" ht="14.25" customHeight="1">
      <c r="A137" s="226"/>
      <c r="B137" s="203"/>
      <c r="C137" s="204" t="s">
        <v>270</v>
      </c>
      <c r="D137" s="210"/>
      <c r="E137" s="237">
        <v>6.01</v>
      </c>
    </row>
    <row r="138" spans="1:5" ht="14.25" customHeight="1">
      <c r="A138" s="226"/>
      <c r="B138" s="203"/>
      <c r="C138" s="204" t="s">
        <v>269</v>
      </c>
      <c r="D138" s="210"/>
      <c r="E138" s="237"/>
    </row>
    <row r="139" spans="1:5" ht="14.25" customHeight="1">
      <c r="A139" s="226"/>
      <c r="B139" s="203"/>
      <c r="C139" s="204" t="s">
        <v>271</v>
      </c>
      <c r="D139" s="210"/>
      <c r="E139" s="237"/>
    </row>
    <row r="140" spans="1:5" ht="14.25" customHeight="1">
      <c r="A140" s="226"/>
      <c r="B140" s="203"/>
      <c r="C140" s="204" t="s">
        <v>272</v>
      </c>
      <c r="D140" s="210"/>
      <c r="E140" s="237"/>
    </row>
    <row r="141" spans="1:5" ht="14.25" customHeight="1">
      <c r="A141" s="226"/>
      <c r="B141" s="218"/>
      <c r="C141" s="204" t="s">
        <v>273</v>
      </c>
      <c r="D141" s="210"/>
      <c r="E141" s="237"/>
    </row>
    <row r="142" spans="1:5" ht="14.25" customHeight="1">
      <c r="A142" s="226"/>
      <c r="B142" s="292" t="s">
        <v>274</v>
      </c>
      <c r="C142" s="293"/>
      <c r="D142" s="210"/>
      <c r="E142" s="238"/>
    </row>
    <row r="143" spans="1:5" ht="14.25" customHeight="1">
      <c r="A143" s="226"/>
      <c r="B143" s="326" t="s">
        <v>275</v>
      </c>
      <c r="C143" s="327"/>
      <c r="D143" s="210"/>
      <c r="E143" s="239">
        <v>5.4160000000000004</v>
      </c>
    </row>
    <row r="144" spans="1:5" ht="14.25" customHeight="1">
      <c r="A144" s="226"/>
      <c r="B144" s="292" t="s">
        <v>276</v>
      </c>
      <c r="C144" s="293"/>
      <c r="D144" s="210"/>
      <c r="E144" s="238"/>
    </row>
    <row r="145" spans="1:5" ht="14.25" customHeight="1">
      <c r="A145" s="226"/>
      <c r="B145" s="326" t="s">
        <v>277</v>
      </c>
      <c r="C145" s="327"/>
      <c r="D145" s="210"/>
      <c r="E145" s="239">
        <v>2.5249999999999999</v>
      </c>
    </row>
    <row r="146" spans="1:5" ht="14.25" customHeight="1">
      <c r="A146" s="226"/>
      <c r="B146" s="218"/>
      <c r="C146" s="219"/>
      <c r="D146" s="210"/>
      <c r="E146" s="239"/>
    </row>
    <row r="147" spans="1:5" ht="12.2" customHeight="1" thickBot="1">
      <c r="A147" s="231"/>
      <c r="B147" s="340"/>
      <c r="C147" s="341"/>
      <c r="D147" s="232"/>
      <c r="E147" s="240">
        <f>SUM(E133:E146)</f>
        <v>23.968999999999998</v>
      </c>
    </row>
    <row r="148" spans="1:5" ht="74.25" customHeight="1">
      <c r="A148" s="207"/>
      <c r="B148" s="292" t="s">
        <v>385</v>
      </c>
      <c r="C148" s="293"/>
      <c r="D148" s="210" t="s">
        <v>92</v>
      </c>
      <c r="E148" s="213">
        <v>275.22000000000003</v>
      </c>
    </row>
    <row r="149" spans="1:5" ht="24.75" customHeight="1">
      <c r="A149" s="208"/>
      <c r="B149" s="298" t="s">
        <v>251</v>
      </c>
      <c r="C149" s="299"/>
      <c r="D149" s="208"/>
      <c r="E149" s="208"/>
    </row>
    <row r="150" spans="1:5" ht="14.25" customHeight="1">
      <c r="A150" s="210"/>
      <c r="B150" s="298" t="s">
        <v>356</v>
      </c>
      <c r="C150" s="299"/>
      <c r="D150" s="210"/>
      <c r="E150" s="210"/>
    </row>
    <row r="151" spans="1:5" ht="14.25" customHeight="1">
      <c r="A151" s="210"/>
      <c r="B151" s="298" t="s">
        <v>280</v>
      </c>
      <c r="C151" s="299"/>
      <c r="D151" s="210"/>
      <c r="E151" s="211" t="s">
        <v>278</v>
      </c>
    </row>
    <row r="152" spans="1:5" ht="12.2" customHeight="1">
      <c r="A152" s="210"/>
      <c r="B152" s="302"/>
      <c r="C152" s="303"/>
      <c r="D152" s="210"/>
      <c r="E152" s="210"/>
    </row>
    <row r="153" spans="1:5" ht="31.5" customHeight="1">
      <c r="A153" s="207"/>
      <c r="B153" s="292" t="s">
        <v>279</v>
      </c>
      <c r="C153" s="293"/>
      <c r="D153" s="208" t="s">
        <v>92</v>
      </c>
      <c r="E153" s="209">
        <v>275.22000000000003</v>
      </c>
    </row>
    <row r="154" spans="1:5" ht="14.25" customHeight="1">
      <c r="A154" s="210"/>
      <c r="B154" s="322" t="s">
        <v>95</v>
      </c>
      <c r="C154" s="323"/>
      <c r="D154" s="210"/>
      <c r="E154" s="210"/>
    </row>
    <row r="155" spans="1:5" ht="14.25" customHeight="1">
      <c r="A155" s="181"/>
      <c r="B155" s="312" t="s">
        <v>238</v>
      </c>
      <c r="C155" s="314"/>
      <c r="D155" s="210"/>
      <c r="E155" s="206" t="s">
        <v>351</v>
      </c>
    </row>
    <row r="156" spans="1:5" ht="12.2" customHeight="1">
      <c r="A156" s="210"/>
      <c r="B156" s="302"/>
      <c r="C156" s="303"/>
      <c r="D156" s="210"/>
      <c r="E156" s="210"/>
    </row>
    <row r="157" spans="1:5" ht="14.25" customHeight="1">
      <c r="A157" s="205" t="s">
        <v>350</v>
      </c>
      <c r="B157" s="292" t="s">
        <v>327</v>
      </c>
      <c r="C157" s="293"/>
      <c r="D157" s="210"/>
      <c r="E157" s="210"/>
    </row>
    <row r="158" spans="1:5" ht="12.2" customHeight="1">
      <c r="A158" s="210"/>
      <c r="B158" s="302"/>
      <c r="C158" s="303"/>
      <c r="D158" s="210"/>
      <c r="E158" s="210"/>
    </row>
    <row r="159" spans="1:5" ht="28.5" customHeight="1">
      <c r="A159" s="207"/>
      <c r="B159" s="292" t="s">
        <v>386</v>
      </c>
      <c r="C159" s="293"/>
      <c r="D159" s="208" t="s">
        <v>92</v>
      </c>
      <c r="E159" s="209">
        <v>123.38</v>
      </c>
    </row>
    <row r="160" spans="1:5" ht="14.25" customHeight="1">
      <c r="A160" s="210"/>
      <c r="B160" s="298" t="s">
        <v>356</v>
      </c>
      <c r="C160" s="299"/>
      <c r="D160" s="210"/>
      <c r="E160" s="210"/>
    </row>
    <row r="161" spans="1:10" ht="14.25" customHeight="1">
      <c r="A161" s="210"/>
      <c r="B161" s="292" t="s">
        <v>341</v>
      </c>
      <c r="C161" s="293"/>
      <c r="D161" s="210"/>
      <c r="E161" s="210"/>
    </row>
    <row r="162" spans="1:10" ht="14.25" customHeight="1">
      <c r="A162" s="210"/>
      <c r="B162" s="298" t="s">
        <v>281</v>
      </c>
      <c r="C162" s="299"/>
      <c r="D162" s="210"/>
      <c r="E162" s="211">
        <v>123.38</v>
      </c>
    </row>
    <row r="163" spans="1:10" ht="12.2" customHeight="1">
      <c r="A163" s="210"/>
      <c r="B163" s="302"/>
      <c r="C163" s="303"/>
      <c r="D163" s="210"/>
      <c r="E163" s="210"/>
    </row>
    <row r="164" spans="1:10" ht="14.25" customHeight="1" thickBot="1">
      <c r="A164" s="241"/>
      <c r="B164" s="346" t="s">
        <v>95</v>
      </c>
      <c r="C164" s="347"/>
      <c r="D164" s="241"/>
      <c r="E164" s="241"/>
    </row>
    <row r="165" spans="1:10" ht="14.25" customHeight="1">
      <c r="A165" s="182"/>
      <c r="B165" s="348" t="s">
        <v>239</v>
      </c>
      <c r="C165" s="349"/>
      <c r="D165" s="222"/>
      <c r="E165" s="242" t="s">
        <v>351</v>
      </c>
    </row>
    <row r="166" spans="1:10" ht="12.2" customHeight="1">
      <c r="A166" s="226"/>
      <c r="B166" s="302"/>
      <c r="C166" s="303"/>
      <c r="D166" s="210"/>
      <c r="E166" s="227"/>
    </row>
    <row r="167" spans="1:10" ht="14.25" customHeight="1">
      <c r="A167" s="243" t="s">
        <v>350</v>
      </c>
      <c r="B167" s="292" t="s">
        <v>327</v>
      </c>
      <c r="C167" s="293"/>
      <c r="D167" s="210"/>
      <c r="E167" s="227"/>
    </row>
    <row r="168" spans="1:10" ht="12.2" customHeight="1">
      <c r="A168" s="226"/>
      <c r="B168" s="302"/>
      <c r="C168" s="303"/>
      <c r="D168" s="210"/>
      <c r="E168" s="227"/>
    </row>
    <row r="169" spans="1:10" ht="59.25" customHeight="1">
      <c r="A169" s="224"/>
      <c r="B169" s="292" t="s">
        <v>387</v>
      </c>
      <c r="C169" s="293"/>
      <c r="D169" s="210" t="s">
        <v>92</v>
      </c>
      <c r="E169" s="237">
        <v>624.11</v>
      </c>
      <c r="J169" s="183" t="s">
        <v>283</v>
      </c>
    </row>
    <row r="170" spans="1:10" ht="14.25" customHeight="1">
      <c r="A170" s="226"/>
      <c r="B170" s="292" t="s">
        <v>388</v>
      </c>
      <c r="C170" s="293"/>
      <c r="D170" s="210"/>
      <c r="E170" s="227"/>
    </row>
    <row r="171" spans="1:10" ht="14.25" customHeight="1">
      <c r="A171" s="226"/>
      <c r="B171" s="342" t="s">
        <v>389</v>
      </c>
      <c r="C171" s="343"/>
      <c r="D171" s="210"/>
      <c r="E171" s="227"/>
    </row>
    <row r="172" spans="1:10" ht="21.75" customHeight="1">
      <c r="A172" s="243"/>
      <c r="B172" s="298" t="s">
        <v>282</v>
      </c>
      <c r="C172" s="299"/>
      <c r="D172" s="205"/>
      <c r="E172" s="237">
        <v>624.11</v>
      </c>
    </row>
    <row r="173" spans="1:10" ht="12.2" customHeight="1" thickBot="1">
      <c r="A173" s="231"/>
      <c r="B173" s="340"/>
      <c r="C173" s="341"/>
      <c r="D173" s="232"/>
      <c r="E173" s="233"/>
    </row>
    <row r="174" spans="1:10" ht="12.2" customHeight="1">
      <c r="A174" s="256"/>
      <c r="B174" s="344"/>
      <c r="C174" s="345"/>
      <c r="D174" s="256"/>
      <c r="E174" s="256"/>
    </row>
    <row r="175" spans="1:10" ht="28.5" customHeight="1">
      <c r="A175" s="212"/>
      <c r="B175" s="292" t="s">
        <v>390</v>
      </c>
      <c r="C175" s="293"/>
      <c r="D175" s="208" t="s">
        <v>88</v>
      </c>
      <c r="E175" s="209">
        <v>14.2</v>
      </c>
    </row>
    <row r="176" spans="1:10" ht="14.25" customHeight="1">
      <c r="A176" s="210"/>
      <c r="B176" s="292" t="s">
        <v>391</v>
      </c>
      <c r="C176" s="293"/>
      <c r="D176" s="210"/>
      <c r="E176" s="210"/>
    </row>
    <row r="177" spans="1:5" ht="14.25" customHeight="1">
      <c r="A177" s="210"/>
      <c r="B177" s="298" t="s">
        <v>392</v>
      </c>
      <c r="C177" s="299"/>
      <c r="D177" s="210"/>
      <c r="E177" s="210"/>
    </row>
    <row r="178" spans="1:5" ht="14.25" customHeight="1">
      <c r="A178" s="210"/>
      <c r="B178" s="338" t="s">
        <v>284</v>
      </c>
      <c r="C178" s="339"/>
      <c r="D178" s="210"/>
      <c r="E178" s="211">
        <v>14.2</v>
      </c>
    </row>
    <row r="179" spans="1:5" ht="28.5" customHeight="1">
      <c r="A179" s="212"/>
      <c r="B179" s="292" t="s">
        <v>393</v>
      </c>
      <c r="C179" s="293"/>
      <c r="D179" s="208" t="s">
        <v>88</v>
      </c>
      <c r="E179" s="209">
        <v>32.799999999999997</v>
      </c>
    </row>
    <row r="180" spans="1:5" ht="14.25" customHeight="1">
      <c r="A180" s="210"/>
      <c r="B180" s="292" t="s">
        <v>394</v>
      </c>
      <c r="C180" s="293"/>
      <c r="D180" s="210"/>
      <c r="E180" s="210"/>
    </row>
    <row r="181" spans="1:5" ht="14.25" customHeight="1">
      <c r="A181" s="210"/>
      <c r="B181" s="298" t="s">
        <v>392</v>
      </c>
      <c r="C181" s="299"/>
      <c r="D181" s="210"/>
      <c r="E181" s="210"/>
    </row>
    <row r="182" spans="1:5" ht="14.25" customHeight="1">
      <c r="A182" s="210"/>
      <c r="B182" s="350" t="s">
        <v>285</v>
      </c>
      <c r="C182" s="351"/>
      <c r="D182" s="210"/>
      <c r="E182" s="211">
        <v>32.799999999999997</v>
      </c>
    </row>
    <row r="183" spans="1:5" ht="28.5" customHeight="1">
      <c r="A183" s="212"/>
      <c r="B183" s="292" t="s">
        <v>395</v>
      </c>
      <c r="C183" s="293"/>
      <c r="D183" s="208" t="s">
        <v>88</v>
      </c>
      <c r="E183" s="209">
        <v>4.4000000000000004</v>
      </c>
    </row>
    <row r="184" spans="1:5" ht="14.25" customHeight="1">
      <c r="A184" s="210"/>
      <c r="B184" s="292"/>
      <c r="C184" s="293"/>
      <c r="D184" s="210"/>
      <c r="E184" s="210"/>
    </row>
    <row r="185" spans="1:5" ht="14.25" customHeight="1">
      <c r="A185" s="210"/>
      <c r="B185" s="298" t="s">
        <v>392</v>
      </c>
      <c r="C185" s="299"/>
      <c r="D185" s="210"/>
      <c r="E185" s="210"/>
    </row>
    <row r="186" spans="1:5" ht="14.25" customHeight="1">
      <c r="A186" s="210"/>
      <c r="B186" s="350" t="s">
        <v>286</v>
      </c>
      <c r="C186" s="351"/>
      <c r="D186" s="210"/>
      <c r="E186" s="211">
        <v>4.4000000000000004</v>
      </c>
    </row>
    <row r="187" spans="1:5" ht="12.2" customHeight="1">
      <c r="A187" s="210"/>
      <c r="B187" s="302"/>
      <c r="C187" s="303"/>
      <c r="D187" s="210"/>
      <c r="E187" s="210"/>
    </row>
    <row r="188" spans="1:5" ht="14.25" customHeight="1">
      <c r="A188" s="210"/>
      <c r="B188" s="322" t="s">
        <v>95</v>
      </c>
      <c r="C188" s="323"/>
      <c r="D188" s="210"/>
      <c r="E188" s="210"/>
    </row>
    <row r="189" spans="1:5" ht="14.25" customHeight="1">
      <c r="A189" s="181"/>
      <c r="B189" s="320" t="s">
        <v>240</v>
      </c>
      <c r="C189" s="321"/>
      <c r="D189" s="210"/>
      <c r="E189" s="206" t="s">
        <v>351</v>
      </c>
    </row>
    <row r="190" spans="1:5" ht="12.2" customHeight="1">
      <c r="A190" s="210"/>
      <c r="B190" s="302"/>
      <c r="C190" s="303"/>
      <c r="D190" s="210"/>
      <c r="E190" s="210"/>
    </row>
    <row r="191" spans="1:5" ht="14.25" customHeight="1">
      <c r="A191" s="205" t="s">
        <v>350</v>
      </c>
      <c r="B191" s="292" t="s">
        <v>327</v>
      </c>
      <c r="C191" s="293"/>
      <c r="D191" s="210"/>
      <c r="E191" s="210"/>
    </row>
    <row r="192" spans="1:5" ht="12.2" customHeight="1">
      <c r="A192" s="210"/>
      <c r="B192" s="302"/>
      <c r="C192" s="303"/>
      <c r="D192" s="210"/>
      <c r="E192" s="210"/>
    </row>
    <row r="193" spans="1:9" ht="43.5" customHeight="1">
      <c r="A193" s="207"/>
      <c r="B193" s="292" t="s">
        <v>396</v>
      </c>
      <c r="C193" s="293"/>
      <c r="D193" s="210" t="s">
        <v>261</v>
      </c>
      <c r="E193" s="213">
        <v>5693.66</v>
      </c>
    </row>
    <row r="194" spans="1:9" ht="28.5" customHeight="1">
      <c r="A194" s="208"/>
      <c r="B194" s="298" t="s">
        <v>287</v>
      </c>
      <c r="C194" s="299"/>
      <c r="D194" s="208"/>
      <c r="E194" s="208"/>
    </row>
    <row r="195" spans="1:9" ht="14.25" customHeight="1">
      <c r="A195" s="210"/>
      <c r="B195" s="298" t="s">
        <v>260</v>
      </c>
      <c r="C195" s="299"/>
      <c r="D195" s="210"/>
      <c r="E195" s="241"/>
    </row>
    <row r="196" spans="1:9" ht="14.25" customHeight="1">
      <c r="A196" s="210"/>
      <c r="B196" s="292" t="s">
        <v>397</v>
      </c>
      <c r="C196" s="293"/>
      <c r="D196" s="215"/>
      <c r="E196" s="244">
        <v>156.97</v>
      </c>
      <c r="I196" s="202"/>
    </row>
    <row r="197" spans="1:9" ht="14.25" customHeight="1">
      <c r="A197" s="210"/>
      <c r="B197" s="292" t="s">
        <v>398</v>
      </c>
      <c r="C197" s="293"/>
      <c r="D197" s="215"/>
      <c r="E197" s="244">
        <v>676.39</v>
      </c>
      <c r="I197" s="202"/>
    </row>
    <row r="198" spans="1:9" ht="14.25" customHeight="1">
      <c r="A198" s="210"/>
      <c r="B198" s="292" t="s">
        <v>399</v>
      </c>
      <c r="C198" s="293"/>
      <c r="D198" s="215"/>
      <c r="E198" s="244">
        <v>448.23</v>
      </c>
      <c r="I198" s="202"/>
    </row>
    <row r="199" spans="1:9" ht="14.25" customHeight="1">
      <c r="A199" s="210"/>
      <c r="B199" s="292" t="s">
        <v>397</v>
      </c>
      <c r="C199" s="293"/>
      <c r="D199" s="215"/>
      <c r="E199" s="244">
        <v>1190.56</v>
      </c>
      <c r="I199" s="202"/>
    </row>
    <row r="200" spans="1:9" ht="14.25" customHeight="1">
      <c r="A200" s="210"/>
      <c r="B200" s="292" t="s">
        <v>400</v>
      </c>
      <c r="C200" s="293"/>
      <c r="D200" s="215"/>
      <c r="E200" s="244">
        <v>777.24</v>
      </c>
      <c r="I200" s="202"/>
    </row>
    <row r="201" spans="1:9" ht="14.25" customHeight="1">
      <c r="A201" s="210"/>
      <c r="B201" s="292" t="s">
        <v>401</v>
      </c>
      <c r="C201" s="293"/>
      <c r="D201" s="215"/>
      <c r="E201" s="244">
        <v>855.49</v>
      </c>
      <c r="I201" s="202"/>
    </row>
    <row r="202" spans="1:9" ht="14.25" customHeight="1">
      <c r="A202" s="210"/>
      <c r="B202" s="292" t="s">
        <v>402</v>
      </c>
      <c r="C202" s="293"/>
      <c r="D202" s="215"/>
      <c r="E202" s="244">
        <v>48.11</v>
      </c>
      <c r="I202" s="202"/>
    </row>
    <row r="203" spans="1:9" ht="14.25" customHeight="1">
      <c r="A203" s="210"/>
      <c r="B203" s="292" t="s">
        <v>403</v>
      </c>
      <c r="C203" s="293"/>
      <c r="D203" s="215"/>
      <c r="E203" s="244">
        <v>23.92</v>
      </c>
      <c r="I203" s="202"/>
    </row>
    <row r="204" spans="1:9" ht="14.25" customHeight="1">
      <c r="A204" s="210"/>
      <c r="B204" s="292" t="s">
        <v>403</v>
      </c>
      <c r="C204" s="293"/>
      <c r="D204" s="215"/>
      <c r="E204" s="244">
        <v>26.48</v>
      </c>
      <c r="I204" s="202"/>
    </row>
    <row r="205" spans="1:9" ht="14.25" customHeight="1">
      <c r="A205" s="210"/>
      <c r="B205" s="292" t="s">
        <v>404</v>
      </c>
      <c r="C205" s="293"/>
      <c r="D205" s="215"/>
      <c r="E205" s="244">
        <v>79.98</v>
      </c>
      <c r="I205" s="202"/>
    </row>
    <row r="206" spans="1:9" ht="14.25" customHeight="1">
      <c r="A206" s="210"/>
      <c r="B206" s="292" t="s">
        <v>405</v>
      </c>
      <c r="C206" s="293"/>
      <c r="D206" s="215"/>
      <c r="E206" s="244">
        <v>42.15</v>
      </c>
      <c r="I206" s="202"/>
    </row>
    <row r="207" spans="1:9" ht="12.2" customHeight="1">
      <c r="A207" s="210"/>
      <c r="B207" s="302"/>
      <c r="C207" s="303"/>
      <c r="D207" s="215"/>
      <c r="E207" s="245">
        <v>4325.53</v>
      </c>
      <c r="F207" s="185"/>
      <c r="I207" s="184"/>
    </row>
    <row r="208" spans="1:9" ht="14.25" customHeight="1">
      <c r="A208" s="210"/>
      <c r="B208" s="322" t="s">
        <v>95</v>
      </c>
      <c r="C208" s="323"/>
      <c r="D208" s="210"/>
      <c r="E208" s="246"/>
    </row>
    <row r="209" spans="1:5" ht="14.25" customHeight="1">
      <c r="A209" s="181"/>
      <c r="B209" s="312" t="s">
        <v>241</v>
      </c>
      <c r="C209" s="314"/>
      <c r="D209" s="210"/>
      <c r="E209" s="206" t="s">
        <v>351</v>
      </c>
    </row>
    <row r="210" spans="1:5" ht="12.2" customHeight="1">
      <c r="A210" s="210"/>
      <c r="B210" s="302"/>
      <c r="C210" s="303"/>
      <c r="D210" s="210"/>
      <c r="E210" s="210"/>
    </row>
    <row r="211" spans="1:5" ht="14.25" customHeight="1">
      <c r="A211" s="205" t="s">
        <v>350</v>
      </c>
      <c r="B211" s="292" t="s">
        <v>327</v>
      </c>
      <c r="C211" s="293"/>
      <c r="D211" s="210"/>
      <c r="E211" s="210"/>
    </row>
    <row r="212" spans="1:5" ht="12.2" customHeight="1">
      <c r="A212" s="210"/>
      <c r="B212" s="302"/>
      <c r="C212" s="303"/>
      <c r="D212" s="210"/>
      <c r="E212" s="210"/>
    </row>
    <row r="213" spans="1:5" ht="28.5" customHeight="1">
      <c r="A213" s="212"/>
      <c r="B213" s="292" t="s">
        <v>406</v>
      </c>
      <c r="C213" s="293"/>
      <c r="D213" s="208" t="s">
        <v>92</v>
      </c>
      <c r="E213" s="209">
        <v>283.27</v>
      </c>
    </row>
    <row r="214" spans="1:5" ht="14.25" customHeight="1">
      <c r="A214" s="210"/>
      <c r="B214" s="292" t="s">
        <v>288</v>
      </c>
      <c r="C214" s="293"/>
      <c r="D214" s="210"/>
      <c r="E214" s="210"/>
    </row>
    <row r="215" spans="1:5" ht="14.25" customHeight="1">
      <c r="A215" s="210"/>
      <c r="B215" s="298" t="s">
        <v>407</v>
      </c>
      <c r="C215" s="299"/>
      <c r="D215" s="210"/>
      <c r="E215" s="210"/>
    </row>
    <row r="216" spans="1:5" ht="14.25" customHeight="1">
      <c r="A216" s="210"/>
      <c r="B216" s="298">
        <v>283.27</v>
      </c>
      <c r="C216" s="299"/>
      <c r="D216" s="210"/>
      <c r="E216" s="211">
        <v>283.27</v>
      </c>
    </row>
    <row r="217" spans="1:5" ht="18.75" customHeight="1">
      <c r="A217" s="212"/>
      <c r="B217" s="292" t="s">
        <v>289</v>
      </c>
      <c r="C217" s="293"/>
      <c r="D217" s="247" t="s">
        <v>88</v>
      </c>
      <c r="E217" s="209">
        <v>39.36</v>
      </c>
    </row>
    <row r="218" spans="1:5" ht="14.25" customHeight="1">
      <c r="A218" s="210"/>
      <c r="B218" s="292" t="s">
        <v>290</v>
      </c>
      <c r="C218" s="293"/>
      <c r="D218" s="247" t="s">
        <v>88</v>
      </c>
      <c r="E218" s="248">
        <v>37.97</v>
      </c>
    </row>
    <row r="219" spans="1:5" ht="14.25" customHeight="1" thickBot="1">
      <c r="A219" s="241"/>
      <c r="B219" s="346"/>
      <c r="C219" s="347"/>
      <c r="D219" s="241"/>
      <c r="E219" s="241"/>
    </row>
    <row r="220" spans="1:5" ht="14.25" customHeight="1">
      <c r="A220" s="182">
        <v>9</v>
      </c>
      <c r="B220" s="352" t="s">
        <v>242</v>
      </c>
      <c r="C220" s="353"/>
      <c r="D220" s="222"/>
      <c r="E220" s="242" t="s">
        <v>351</v>
      </c>
    </row>
    <row r="221" spans="1:5" ht="12.2" customHeight="1">
      <c r="A221" s="226"/>
      <c r="B221" s="302"/>
      <c r="C221" s="303"/>
      <c r="D221" s="210"/>
      <c r="E221" s="227"/>
    </row>
    <row r="222" spans="1:5" ht="14.25" customHeight="1">
      <c r="A222" s="243" t="s">
        <v>350</v>
      </c>
      <c r="B222" s="292" t="s">
        <v>327</v>
      </c>
      <c r="C222" s="293"/>
      <c r="D222" s="210"/>
      <c r="E222" s="227"/>
    </row>
    <row r="223" spans="1:5" ht="12.2" customHeight="1">
      <c r="A223" s="226"/>
      <c r="B223" s="302"/>
      <c r="C223" s="303"/>
      <c r="D223" s="210"/>
      <c r="E223" s="227"/>
    </row>
    <row r="224" spans="1:5" ht="14.25" customHeight="1">
      <c r="A224" s="226"/>
      <c r="B224" s="292" t="s">
        <v>294</v>
      </c>
      <c r="C224" s="293"/>
      <c r="D224" s="210"/>
      <c r="E224" s="227"/>
    </row>
    <row r="225" spans="1:5" ht="30.75" customHeight="1">
      <c r="A225" s="249"/>
      <c r="B225" s="292" t="s">
        <v>291</v>
      </c>
      <c r="C225" s="293"/>
      <c r="D225" s="210" t="s">
        <v>92</v>
      </c>
      <c r="E225" s="237">
        <v>24.7</v>
      </c>
    </row>
    <row r="226" spans="1:5" ht="15.75" customHeight="1">
      <c r="A226" s="249"/>
      <c r="B226" s="203"/>
      <c r="C226" s="342" t="s">
        <v>408</v>
      </c>
      <c r="D226" s="354"/>
      <c r="E226" s="237"/>
    </row>
    <row r="227" spans="1:5" ht="14.25" customHeight="1">
      <c r="A227" s="249"/>
      <c r="B227" s="355" t="s">
        <v>295</v>
      </c>
      <c r="C227" s="356"/>
      <c r="D227" s="252"/>
      <c r="E227" s="253">
        <v>24.7</v>
      </c>
    </row>
    <row r="228" spans="1:5" ht="14.25" customHeight="1">
      <c r="A228" s="249"/>
      <c r="B228" s="250"/>
      <c r="C228" s="251"/>
      <c r="D228" s="254"/>
      <c r="E228" s="253"/>
    </row>
    <row r="229" spans="1:5" ht="30.75" customHeight="1">
      <c r="A229" s="249"/>
      <c r="B229" s="292" t="s">
        <v>292</v>
      </c>
      <c r="C229" s="315"/>
      <c r="D229" s="255"/>
      <c r="E229" s="253">
        <v>0.6</v>
      </c>
    </row>
    <row r="230" spans="1:5" ht="14.25" customHeight="1">
      <c r="A230" s="226"/>
      <c r="B230" s="342" t="s">
        <v>408</v>
      </c>
      <c r="C230" s="343"/>
      <c r="D230" s="256"/>
      <c r="E230" s="227"/>
    </row>
    <row r="231" spans="1:5" ht="14.25" customHeight="1">
      <c r="A231" s="226"/>
      <c r="B231" s="298" t="s">
        <v>293</v>
      </c>
      <c r="C231" s="299"/>
      <c r="D231" s="210"/>
      <c r="E231" s="230">
        <v>0.6</v>
      </c>
    </row>
    <row r="232" spans="1:5" ht="12.2" customHeight="1">
      <c r="A232" s="226"/>
      <c r="B232" s="302"/>
      <c r="C232" s="303"/>
      <c r="D232" s="210"/>
      <c r="E232" s="227"/>
    </row>
    <row r="233" spans="1:5" ht="12.2" customHeight="1">
      <c r="A233" s="226"/>
      <c r="B233" s="302"/>
      <c r="C233" s="303"/>
      <c r="D233" s="210"/>
      <c r="E233" s="227"/>
    </row>
    <row r="234" spans="1:5" ht="14.25" customHeight="1" thickBot="1">
      <c r="A234" s="231"/>
      <c r="B234" s="357"/>
      <c r="C234" s="358"/>
      <c r="D234" s="232"/>
      <c r="E234" s="233"/>
    </row>
    <row r="235" spans="1:5" ht="14.25" customHeight="1">
      <c r="A235" s="182"/>
      <c r="B235" s="359" t="s">
        <v>243</v>
      </c>
      <c r="C235" s="360"/>
      <c r="D235" s="222"/>
      <c r="E235" s="242" t="s">
        <v>351</v>
      </c>
    </row>
    <row r="236" spans="1:5" ht="12.2" customHeight="1">
      <c r="A236" s="226"/>
      <c r="B236" s="302"/>
      <c r="C236" s="303"/>
      <c r="D236" s="210"/>
      <c r="E236" s="227"/>
    </row>
    <row r="237" spans="1:5" ht="14.25" customHeight="1">
      <c r="A237" s="243" t="s">
        <v>350</v>
      </c>
      <c r="B237" s="292" t="s">
        <v>409</v>
      </c>
      <c r="C237" s="293"/>
      <c r="D237" s="210"/>
      <c r="E237" s="227"/>
    </row>
    <row r="238" spans="1:5" ht="12.2" customHeight="1">
      <c r="A238" s="226"/>
      <c r="B238" s="302"/>
      <c r="C238" s="303"/>
      <c r="D238" s="210"/>
      <c r="E238" s="227"/>
    </row>
    <row r="239" spans="1:5" ht="21" customHeight="1">
      <c r="A239" s="226"/>
      <c r="B239" s="257" t="s">
        <v>217</v>
      </c>
      <c r="C239" s="258"/>
      <c r="D239" s="258"/>
      <c r="E239" s="230"/>
    </row>
    <row r="240" spans="1:5" ht="36" customHeight="1">
      <c r="A240" s="226"/>
      <c r="B240" s="208" t="s">
        <v>218</v>
      </c>
      <c r="C240" s="247" t="s">
        <v>105</v>
      </c>
      <c r="D240" s="259" t="s">
        <v>105</v>
      </c>
      <c r="E240" s="230"/>
    </row>
    <row r="241" spans="1:11" ht="14.25" customHeight="1">
      <c r="A241" s="226"/>
      <c r="B241" s="205"/>
      <c r="C241" s="206"/>
      <c r="D241" s="258"/>
      <c r="E241" s="230"/>
    </row>
    <row r="242" spans="1:11" ht="14.25" customHeight="1">
      <c r="A242" s="226"/>
      <c r="B242" s="257" t="s">
        <v>216</v>
      </c>
      <c r="C242" s="248"/>
      <c r="D242" s="248"/>
      <c r="E242" s="230"/>
    </row>
    <row r="243" spans="1:11" ht="56.25" customHeight="1">
      <c r="A243" s="226"/>
      <c r="B243" s="205" t="s">
        <v>221</v>
      </c>
      <c r="C243" s="247" t="s">
        <v>105</v>
      </c>
      <c r="D243" s="259" t="s">
        <v>105</v>
      </c>
      <c r="E243" s="260">
        <v>50</v>
      </c>
      <c r="I243" s="186"/>
      <c r="J243" s="187"/>
      <c r="K243" s="187"/>
    </row>
    <row r="244" spans="1:11" ht="33.75" customHeight="1">
      <c r="A244" s="226"/>
      <c r="B244" s="208" t="s">
        <v>220</v>
      </c>
      <c r="C244" s="247" t="s">
        <v>105</v>
      </c>
      <c r="D244" s="259" t="s">
        <v>105</v>
      </c>
      <c r="E244" s="260">
        <v>10</v>
      </c>
      <c r="I244" s="188"/>
      <c r="J244" s="189"/>
      <c r="K244" s="189"/>
    </row>
    <row r="245" spans="1:11" ht="14.25" customHeight="1">
      <c r="A245" s="226"/>
      <c r="B245" s="257" t="s">
        <v>207</v>
      </c>
      <c r="C245" s="248"/>
      <c r="D245" s="248"/>
      <c r="E245" s="227"/>
      <c r="I245" s="190"/>
      <c r="J245" s="191"/>
      <c r="K245" s="192"/>
    </row>
    <row r="246" spans="1:11" ht="25.5" customHeight="1">
      <c r="A246" s="226"/>
      <c r="B246" s="208" t="s">
        <v>211</v>
      </c>
      <c r="C246" s="247" t="s">
        <v>105</v>
      </c>
      <c r="D246" s="259" t="s">
        <v>105</v>
      </c>
      <c r="E246" s="260">
        <v>12</v>
      </c>
      <c r="I246" s="193"/>
      <c r="J246" s="187"/>
      <c r="K246" s="194"/>
    </row>
    <row r="247" spans="1:11" ht="31.5" customHeight="1">
      <c r="A247" s="226"/>
      <c r="B247" s="205" t="s">
        <v>210</v>
      </c>
      <c r="C247" s="248" t="s">
        <v>105</v>
      </c>
      <c r="D247" s="261" t="s">
        <v>105</v>
      </c>
      <c r="E247" s="237">
        <v>2</v>
      </c>
      <c r="I247" s="195"/>
      <c r="J247" s="187"/>
      <c r="K247" s="194"/>
    </row>
    <row r="248" spans="1:11" ht="27" customHeight="1">
      <c r="A248" s="226"/>
      <c r="B248" s="205" t="s">
        <v>209</v>
      </c>
      <c r="C248" s="248" t="s">
        <v>105</v>
      </c>
      <c r="D248" s="261" t="s">
        <v>105</v>
      </c>
      <c r="E248" s="237">
        <v>2</v>
      </c>
      <c r="I248" s="190"/>
      <c r="J248" s="196"/>
      <c r="K248" s="192"/>
    </row>
    <row r="249" spans="1:11" ht="32.25" customHeight="1">
      <c r="A249" s="226"/>
      <c r="B249" s="205" t="s">
        <v>208</v>
      </c>
      <c r="C249" s="248" t="s">
        <v>105</v>
      </c>
      <c r="D249" s="261" t="s">
        <v>105</v>
      </c>
      <c r="E249" s="237">
        <v>2</v>
      </c>
      <c r="I249" s="195"/>
      <c r="J249" s="187"/>
      <c r="K249" s="194"/>
    </row>
    <row r="250" spans="1:11" ht="27" customHeight="1">
      <c r="A250" s="226"/>
      <c r="B250" s="205" t="s">
        <v>222</v>
      </c>
      <c r="C250" s="248" t="s">
        <v>105</v>
      </c>
      <c r="D250" s="261" t="s">
        <v>105</v>
      </c>
      <c r="E250" s="237">
        <v>1</v>
      </c>
      <c r="I250" s="193"/>
      <c r="J250" s="197"/>
      <c r="K250" s="198"/>
    </row>
    <row r="251" spans="1:11" ht="32.25" customHeight="1">
      <c r="A251" s="226"/>
      <c r="B251" s="205" t="s">
        <v>213</v>
      </c>
      <c r="C251" s="248" t="s">
        <v>105</v>
      </c>
      <c r="D251" s="261" t="s">
        <v>105</v>
      </c>
      <c r="E251" s="237">
        <v>24</v>
      </c>
      <c r="I251" s="193"/>
      <c r="J251" s="197"/>
      <c r="K251" s="198"/>
    </row>
    <row r="252" spans="1:11" ht="42" customHeight="1">
      <c r="A252" s="226"/>
      <c r="B252" s="205" t="s">
        <v>212</v>
      </c>
      <c r="C252" s="248" t="s">
        <v>105</v>
      </c>
      <c r="D252" s="261" t="s">
        <v>105</v>
      </c>
      <c r="E252" s="237">
        <v>14</v>
      </c>
      <c r="I252" s="193"/>
      <c r="J252" s="197"/>
      <c r="K252" s="198"/>
    </row>
    <row r="253" spans="1:11" ht="39.75" customHeight="1">
      <c r="A253" s="226"/>
      <c r="B253" s="205" t="s">
        <v>223</v>
      </c>
      <c r="C253" s="248" t="s">
        <v>105</v>
      </c>
      <c r="D253" s="261" t="s">
        <v>105</v>
      </c>
      <c r="E253" s="237">
        <v>46</v>
      </c>
      <c r="I253" s="193"/>
      <c r="J253" s="197"/>
      <c r="K253" s="198"/>
    </row>
    <row r="254" spans="1:11" ht="18.75" customHeight="1">
      <c r="A254" s="226"/>
      <c r="B254" s="205" t="s">
        <v>214</v>
      </c>
      <c r="C254" s="248" t="s">
        <v>105</v>
      </c>
      <c r="D254" s="261" t="s">
        <v>105</v>
      </c>
      <c r="E254" s="237">
        <v>33</v>
      </c>
      <c r="I254" s="193"/>
      <c r="J254" s="197"/>
      <c r="K254" s="198"/>
    </row>
    <row r="255" spans="1:11" ht="14.25" customHeight="1">
      <c r="A255" s="226"/>
      <c r="B255" s="205" t="s">
        <v>215</v>
      </c>
      <c r="C255" s="248" t="s">
        <v>105</v>
      </c>
      <c r="D255" s="261" t="s">
        <v>105</v>
      </c>
      <c r="E255" s="237">
        <v>12</v>
      </c>
      <c r="I255" s="193"/>
      <c r="J255" s="197"/>
      <c r="K255" s="199"/>
    </row>
    <row r="256" spans="1:11" ht="14.25" customHeight="1">
      <c r="A256" s="226"/>
      <c r="B256" s="210"/>
      <c r="C256" s="248"/>
      <c r="D256" s="248"/>
      <c r="E256" s="227"/>
      <c r="I256" s="193"/>
      <c r="J256" s="200"/>
      <c r="K256" s="198"/>
    </row>
    <row r="257" spans="1:11" ht="14.25" customHeight="1">
      <c r="A257" s="226"/>
      <c r="B257" s="257" t="s">
        <v>193</v>
      </c>
      <c r="C257" s="248"/>
      <c r="D257" s="248"/>
      <c r="E257" s="227"/>
      <c r="I257" s="193"/>
      <c r="J257" s="200"/>
      <c r="K257" s="198"/>
    </row>
    <row r="258" spans="1:11" ht="14.25" customHeight="1">
      <c r="A258" s="226"/>
      <c r="B258" s="205" t="s">
        <v>180</v>
      </c>
      <c r="C258" s="248" t="s">
        <v>88</v>
      </c>
      <c r="D258" s="261" t="s">
        <v>88</v>
      </c>
      <c r="E258" s="262">
        <v>90</v>
      </c>
      <c r="I258" s="193"/>
      <c r="J258" s="200"/>
      <c r="K258" s="198"/>
    </row>
    <row r="259" spans="1:11" ht="14.25" customHeight="1">
      <c r="A259" s="226"/>
      <c r="B259" s="205" t="s">
        <v>184</v>
      </c>
      <c r="C259" s="248" t="s">
        <v>88</v>
      </c>
      <c r="D259" s="261" t="s">
        <v>88</v>
      </c>
      <c r="E259" s="262">
        <v>30</v>
      </c>
      <c r="I259" s="201"/>
      <c r="J259" s="196"/>
      <c r="K259" s="192"/>
    </row>
    <row r="260" spans="1:11" ht="14.25" customHeight="1">
      <c r="A260" s="226"/>
      <c r="B260" s="205" t="s">
        <v>181</v>
      </c>
      <c r="C260" s="248" t="s">
        <v>88</v>
      </c>
      <c r="D260" s="261" t="s">
        <v>88</v>
      </c>
      <c r="E260" s="262">
        <v>30</v>
      </c>
    </row>
    <row r="261" spans="1:11" ht="14.25" customHeight="1">
      <c r="A261" s="226"/>
      <c r="B261" s="205" t="s">
        <v>182</v>
      </c>
      <c r="C261" s="248" t="s">
        <v>88</v>
      </c>
      <c r="D261" s="261" t="s">
        <v>88</v>
      </c>
      <c r="E261" s="263">
        <v>510</v>
      </c>
    </row>
    <row r="262" spans="1:11" ht="14.25" customHeight="1">
      <c r="A262" s="226"/>
      <c r="B262" s="205" t="s">
        <v>183</v>
      </c>
      <c r="C262" s="248" t="s">
        <v>88</v>
      </c>
      <c r="D262" s="261" t="s">
        <v>88</v>
      </c>
      <c r="E262" s="263">
        <v>730</v>
      </c>
    </row>
    <row r="263" spans="1:11" ht="14.25" customHeight="1">
      <c r="A263" s="226"/>
      <c r="B263" s="205" t="s">
        <v>185</v>
      </c>
      <c r="C263" s="248" t="s">
        <v>88</v>
      </c>
      <c r="D263" s="261" t="s">
        <v>88</v>
      </c>
      <c r="E263" s="263">
        <v>445</v>
      </c>
    </row>
    <row r="264" spans="1:11" ht="14.25" customHeight="1">
      <c r="A264" s="226"/>
      <c r="B264" s="205" t="s">
        <v>186</v>
      </c>
      <c r="C264" s="248" t="s">
        <v>88</v>
      </c>
      <c r="D264" s="261" t="s">
        <v>88</v>
      </c>
      <c r="E264" s="263">
        <v>730</v>
      </c>
    </row>
    <row r="265" spans="1:11" ht="14.25" customHeight="1">
      <c r="A265" s="226"/>
      <c r="B265" s="205" t="s">
        <v>188</v>
      </c>
      <c r="C265" s="248" t="s">
        <v>88</v>
      </c>
      <c r="D265" s="261" t="s">
        <v>88</v>
      </c>
      <c r="E265" s="263">
        <v>415</v>
      </c>
    </row>
    <row r="266" spans="1:11" ht="14.25" customHeight="1">
      <c r="A266" s="226"/>
      <c r="B266" s="205" t="s">
        <v>187</v>
      </c>
      <c r="C266" s="248" t="s">
        <v>88</v>
      </c>
      <c r="D266" s="261" t="s">
        <v>88</v>
      </c>
      <c r="E266" s="263">
        <v>750</v>
      </c>
    </row>
    <row r="267" spans="1:11" ht="14.25" customHeight="1">
      <c r="A267" s="226"/>
      <c r="B267" s="205" t="s">
        <v>189</v>
      </c>
      <c r="C267" s="248" t="s">
        <v>88</v>
      </c>
      <c r="D267" s="261" t="s">
        <v>88</v>
      </c>
      <c r="E267" s="263">
        <v>375</v>
      </c>
    </row>
    <row r="268" spans="1:11" ht="14.25" customHeight="1">
      <c r="A268" s="226"/>
      <c r="B268" s="205" t="s">
        <v>190</v>
      </c>
      <c r="C268" s="248" t="s">
        <v>88</v>
      </c>
      <c r="D268" s="261" t="s">
        <v>88</v>
      </c>
      <c r="E268" s="263">
        <v>20</v>
      </c>
    </row>
    <row r="269" spans="1:11" ht="14.25" customHeight="1">
      <c r="A269" s="226"/>
      <c r="B269" s="205" t="s">
        <v>191</v>
      </c>
      <c r="C269" s="248" t="s">
        <v>88</v>
      </c>
      <c r="D269" s="261" t="s">
        <v>88</v>
      </c>
      <c r="E269" s="263">
        <v>10</v>
      </c>
    </row>
    <row r="270" spans="1:11" ht="14.25" customHeight="1">
      <c r="A270" s="226"/>
      <c r="B270" s="210"/>
      <c r="C270" s="248"/>
      <c r="D270" s="248"/>
      <c r="E270" s="227"/>
    </row>
    <row r="271" spans="1:11" ht="14.25" customHeight="1">
      <c r="A271" s="226"/>
      <c r="B271" s="257" t="s">
        <v>192</v>
      </c>
      <c r="C271" s="248"/>
      <c r="D271" s="248"/>
      <c r="E271" s="227"/>
    </row>
    <row r="272" spans="1:11" ht="14.25" customHeight="1">
      <c r="A272" s="226"/>
      <c r="B272" s="208" t="s">
        <v>93</v>
      </c>
      <c r="C272" s="247" t="s">
        <v>88</v>
      </c>
      <c r="D272" s="259" t="s">
        <v>88</v>
      </c>
      <c r="E272" s="260">
        <v>1010</v>
      </c>
    </row>
    <row r="273" spans="1:5" ht="14.25" customHeight="1">
      <c r="A273" s="226"/>
      <c r="B273" s="208" t="s">
        <v>224</v>
      </c>
      <c r="C273" s="247" t="s">
        <v>88</v>
      </c>
      <c r="D273" s="259" t="s">
        <v>88</v>
      </c>
      <c r="E273" s="260">
        <v>60</v>
      </c>
    </row>
    <row r="274" spans="1:5" ht="12.2" customHeight="1">
      <c r="A274" s="226"/>
      <c r="B274" s="208" t="s">
        <v>225</v>
      </c>
      <c r="C274" s="247" t="s">
        <v>88</v>
      </c>
      <c r="D274" s="259" t="s">
        <v>88</v>
      </c>
      <c r="E274" s="260">
        <v>30</v>
      </c>
    </row>
    <row r="275" spans="1:5" ht="14.25" customHeight="1">
      <c r="A275" s="226"/>
      <c r="B275" s="210"/>
      <c r="C275" s="248"/>
      <c r="D275" s="248"/>
      <c r="E275" s="227"/>
    </row>
    <row r="276" spans="1:5" ht="14.25" customHeight="1">
      <c r="A276" s="249"/>
      <c r="B276" s="257" t="s">
        <v>205</v>
      </c>
      <c r="C276" s="248"/>
      <c r="D276" s="248"/>
      <c r="E276" s="227"/>
    </row>
    <row r="277" spans="1:5" ht="53.25" customHeight="1">
      <c r="A277" s="226"/>
      <c r="B277" s="264" t="s">
        <v>226</v>
      </c>
      <c r="C277" s="264" t="s">
        <v>105</v>
      </c>
      <c r="D277" s="265" t="s">
        <v>105</v>
      </c>
      <c r="E277" s="260">
        <v>1</v>
      </c>
    </row>
    <row r="278" spans="1:5" ht="36.75" customHeight="1">
      <c r="A278" s="226"/>
      <c r="B278" s="208" t="s">
        <v>410</v>
      </c>
      <c r="C278" s="247" t="s">
        <v>105</v>
      </c>
      <c r="D278" s="259" t="s">
        <v>105</v>
      </c>
      <c r="E278" s="260">
        <v>4</v>
      </c>
    </row>
    <row r="279" spans="1:5" ht="30" customHeight="1">
      <c r="A279" s="226"/>
      <c r="B279" s="208" t="s">
        <v>198</v>
      </c>
      <c r="C279" s="247" t="s">
        <v>105</v>
      </c>
      <c r="D279" s="259" t="s">
        <v>105</v>
      </c>
      <c r="E279" s="260">
        <v>6</v>
      </c>
    </row>
    <row r="280" spans="1:5" ht="25.5" customHeight="1">
      <c r="A280" s="249"/>
      <c r="B280" s="208" t="s">
        <v>197</v>
      </c>
      <c r="C280" s="247" t="s">
        <v>105</v>
      </c>
      <c r="D280" s="259" t="s">
        <v>105</v>
      </c>
      <c r="E280" s="260">
        <v>4</v>
      </c>
    </row>
    <row r="281" spans="1:5" ht="23.25" customHeight="1">
      <c r="A281" s="226"/>
      <c r="B281" s="208" t="s">
        <v>199</v>
      </c>
      <c r="C281" s="247" t="s">
        <v>105</v>
      </c>
      <c r="D281" s="259" t="s">
        <v>105</v>
      </c>
      <c r="E281" s="260">
        <v>9</v>
      </c>
    </row>
    <row r="282" spans="1:5" ht="32.25" customHeight="1">
      <c r="A282" s="226"/>
      <c r="B282" s="208" t="s">
        <v>203</v>
      </c>
      <c r="C282" s="247" t="s">
        <v>105</v>
      </c>
      <c r="D282" s="259" t="s">
        <v>105</v>
      </c>
      <c r="E282" s="260">
        <v>1</v>
      </c>
    </row>
    <row r="283" spans="1:5" ht="25.5" customHeight="1">
      <c r="A283" s="226"/>
      <c r="B283" s="208" t="s">
        <v>227</v>
      </c>
      <c r="C283" s="247" t="s">
        <v>105</v>
      </c>
      <c r="D283" s="259" t="s">
        <v>105</v>
      </c>
      <c r="E283" s="260">
        <v>1</v>
      </c>
    </row>
    <row r="284" spans="1:5" ht="21.75" customHeight="1">
      <c r="A284" s="226"/>
      <c r="B284" s="208" t="s">
        <v>219</v>
      </c>
      <c r="C284" s="247" t="s">
        <v>105</v>
      </c>
      <c r="D284" s="259" t="s">
        <v>105</v>
      </c>
      <c r="E284" s="260">
        <v>1</v>
      </c>
    </row>
    <row r="285" spans="1:5" ht="24.75" customHeight="1">
      <c r="A285" s="226"/>
      <c r="B285" s="208" t="s">
        <v>204</v>
      </c>
      <c r="C285" s="247" t="s">
        <v>105</v>
      </c>
      <c r="D285" s="259" t="s">
        <v>105</v>
      </c>
      <c r="E285" s="260">
        <v>1</v>
      </c>
    </row>
    <row r="286" spans="1:5" ht="35.25" customHeight="1">
      <c r="A286" s="226"/>
      <c r="B286" s="208" t="s">
        <v>195</v>
      </c>
      <c r="C286" s="247" t="s">
        <v>105</v>
      </c>
      <c r="D286" s="259" t="s">
        <v>105</v>
      </c>
      <c r="E286" s="260">
        <v>1</v>
      </c>
    </row>
    <row r="287" spans="1:5" ht="36.75" customHeight="1">
      <c r="A287" s="226"/>
      <c r="B287" s="208" t="s">
        <v>411</v>
      </c>
      <c r="C287" s="247" t="s">
        <v>105</v>
      </c>
      <c r="D287" s="259" t="s">
        <v>105</v>
      </c>
      <c r="E287" s="260">
        <v>22</v>
      </c>
    </row>
    <row r="288" spans="1:5" ht="36" customHeight="1">
      <c r="A288" s="226"/>
      <c r="B288" s="208" t="s">
        <v>412</v>
      </c>
      <c r="C288" s="247" t="s">
        <v>105</v>
      </c>
      <c r="D288" s="259" t="s">
        <v>105</v>
      </c>
      <c r="E288" s="260">
        <v>19</v>
      </c>
    </row>
    <row r="289" spans="1:5" ht="31.5" customHeight="1">
      <c r="A289" s="226"/>
      <c r="B289" s="208" t="s">
        <v>206</v>
      </c>
      <c r="C289" s="247" t="s">
        <v>105</v>
      </c>
      <c r="D289" s="259" t="s">
        <v>105</v>
      </c>
      <c r="E289" s="260">
        <v>3</v>
      </c>
    </row>
    <row r="290" spans="1:5" ht="44.25" customHeight="1">
      <c r="A290" s="226"/>
      <c r="B290" s="208" t="s">
        <v>413</v>
      </c>
      <c r="C290" s="247" t="s">
        <v>105</v>
      </c>
      <c r="D290" s="259" t="s">
        <v>105</v>
      </c>
      <c r="E290" s="260">
        <v>103</v>
      </c>
    </row>
    <row r="291" spans="1:5" ht="44.25" customHeight="1" thickBot="1">
      <c r="A291" s="231"/>
      <c r="B291" s="266" t="s">
        <v>194</v>
      </c>
      <c r="C291" s="267" t="s">
        <v>105</v>
      </c>
      <c r="D291" s="268" t="s">
        <v>105</v>
      </c>
      <c r="E291" s="269">
        <v>60</v>
      </c>
    </row>
    <row r="292" spans="1:5" ht="14.25" customHeight="1">
      <c r="A292" s="256"/>
      <c r="B292" s="273"/>
      <c r="C292" s="274"/>
      <c r="D292" s="256"/>
      <c r="E292" s="288"/>
    </row>
    <row r="293" spans="1:5" ht="14.25" customHeight="1">
      <c r="A293" s="210"/>
      <c r="B293" s="292"/>
      <c r="C293" s="293"/>
      <c r="D293" s="210"/>
      <c r="E293" s="210"/>
    </row>
    <row r="294" spans="1:5" ht="14.25" customHeight="1">
      <c r="A294" s="210"/>
      <c r="B294" s="292" t="s">
        <v>330</v>
      </c>
      <c r="C294" s="293"/>
      <c r="D294" s="210"/>
      <c r="E294" s="210"/>
    </row>
    <row r="295" spans="1:5" ht="74.25" customHeight="1">
      <c r="A295" s="212">
        <v>91788</v>
      </c>
      <c r="B295" s="292" t="s">
        <v>329</v>
      </c>
      <c r="C295" s="293"/>
      <c r="D295" s="210" t="s">
        <v>88</v>
      </c>
      <c r="E295" s="213">
        <v>20.399999999999999</v>
      </c>
    </row>
    <row r="296" spans="1:5" ht="14.25" customHeight="1">
      <c r="A296" s="210"/>
      <c r="B296" s="292" t="s">
        <v>330</v>
      </c>
      <c r="C296" s="293"/>
      <c r="D296" s="210"/>
      <c r="E296" s="210"/>
    </row>
    <row r="297" spans="1:5" ht="60.75" customHeight="1">
      <c r="A297" s="212"/>
      <c r="B297" s="292" t="s">
        <v>332</v>
      </c>
      <c r="C297" s="293"/>
      <c r="D297" s="210" t="s">
        <v>88</v>
      </c>
      <c r="E297" s="213">
        <v>46.7</v>
      </c>
    </row>
    <row r="298" spans="1:5" ht="18" customHeight="1">
      <c r="A298" s="210"/>
      <c r="B298" s="292" t="s">
        <v>330</v>
      </c>
      <c r="C298" s="293"/>
      <c r="D298" s="210"/>
      <c r="E298" s="210"/>
    </row>
    <row r="299" spans="1:5" ht="58.5" customHeight="1">
      <c r="A299" s="208"/>
      <c r="B299" s="292" t="s">
        <v>331</v>
      </c>
      <c r="C299" s="293"/>
      <c r="D299" s="210" t="s">
        <v>88</v>
      </c>
      <c r="E299" s="213">
        <v>6.6</v>
      </c>
    </row>
    <row r="300" spans="1:5" ht="22.5" customHeight="1">
      <c r="A300" s="208"/>
      <c r="B300" s="292" t="s">
        <v>330</v>
      </c>
      <c r="C300" s="293"/>
      <c r="D300" s="210"/>
      <c r="E300" s="210"/>
    </row>
    <row r="301" spans="1:5" ht="14.25" customHeight="1">
      <c r="A301" s="210"/>
      <c r="B301" s="292" t="s">
        <v>128</v>
      </c>
      <c r="C301" s="293"/>
      <c r="D301" s="210"/>
      <c r="E301" s="210"/>
    </row>
    <row r="302" spans="1:5" ht="59.25" customHeight="1">
      <c r="A302" s="212"/>
      <c r="B302" s="292" t="s">
        <v>414</v>
      </c>
      <c r="C302" s="293"/>
      <c r="D302" s="210" t="s">
        <v>105</v>
      </c>
      <c r="E302" s="213">
        <v>3</v>
      </c>
    </row>
    <row r="303" spans="1:5" ht="20.25" customHeight="1">
      <c r="A303" s="208"/>
      <c r="B303" s="292" t="s">
        <v>328</v>
      </c>
      <c r="C303" s="293"/>
      <c r="D303" s="208"/>
      <c r="E303" s="208"/>
    </row>
    <row r="304" spans="1:5" ht="14.25" customHeight="1">
      <c r="A304" s="210"/>
      <c r="B304" s="298" t="s">
        <v>415</v>
      </c>
      <c r="C304" s="299"/>
      <c r="D304" s="210"/>
      <c r="E304" s="210"/>
    </row>
    <row r="305" spans="1:5" ht="14.25" customHeight="1">
      <c r="A305" s="210"/>
      <c r="B305" s="300">
        <v>3</v>
      </c>
      <c r="C305" s="301"/>
      <c r="D305" s="210"/>
      <c r="E305" s="211">
        <v>3</v>
      </c>
    </row>
    <row r="306" spans="1:5" ht="12.2" customHeight="1">
      <c r="A306" s="210"/>
      <c r="B306" s="302"/>
      <c r="C306" s="303"/>
      <c r="D306" s="210"/>
      <c r="E306" s="210"/>
    </row>
    <row r="307" spans="1:5" ht="28.5" customHeight="1">
      <c r="A307" s="212"/>
      <c r="B307" s="292" t="s">
        <v>416</v>
      </c>
      <c r="C307" s="293"/>
      <c r="D307" s="208" t="s">
        <v>105</v>
      </c>
      <c r="E307" s="209">
        <v>4</v>
      </c>
    </row>
    <row r="308" spans="1:5" ht="20.25" customHeight="1">
      <c r="A308" s="208"/>
      <c r="B308" s="298" t="s">
        <v>333</v>
      </c>
      <c r="C308" s="299"/>
      <c r="D308" s="208"/>
      <c r="E308" s="208"/>
    </row>
    <row r="309" spans="1:5" ht="14.25" customHeight="1">
      <c r="A309" s="210"/>
      <c r="B309" s="298" t="s">
        <v>415</v>
      </c>
      <c r="C309" s="299"/>
      <c r="D309" s="210"/>
      <c r="E309" s="210"/>
    </row>
    <row r="310" spans="1:5" ht="14.25" customHeight="1">
      <c r="A310" s="210"/>
      <c r="B310" s="300">
        <v>4</v>
      </c>
      <c r="C310" s="301"/>
      <c r="D310" s="210"/>
      <c r="E310" s="211">
        <v>4</v>
      </c>
    </row>
    <row r="311" spans="1:5" ht="12.2" customHeight="1">
      <c r="A311" s="210"/>
      <c r="B311" s="302"/>
      <c r="C311" s="303"/>
      <c r="D311" s="210"/>
      <c r="E311" s="210"/>
    </row>
    <row r="312" spans="1:5" ht="43.5" customHeight="1">
      <c r="A312" s="212"/>
      <c r="B312" s="292" t="s">
        <v>417</v>
      </c>
      <c r="C312" s="293"/>
      <c r="D312" s="210" t="s">
        <v>105</v>
      </c>
      <c r="E312" s="213">
        <v>4</v>
      </c>
    </row>
    <row r="313" spans="1:5" ht="19.5" customHeight="1">
      <c r="A313" s="208"/>
      <c r="B313" s="292" t="s">
        <v>251</v>
      </c>
      <c r="C313" s="293"/>
      <c r="D313" s="208"/>
      <c r="E313" s="208"/>
    </row>
    <row r="314" spans="1:5" ht="14.25" customHeight="1">
      <c r="A314" s="210"/>
      <c r="B314" s="298" t="s">
        <v>415</v>
      </c>
      <c r="C314" s="299"/>
      <c r="D314" s="210"/>
      <c r="E314" s="210"/>
    </row>
    <row r="315" spans="1:5" ht="14.25" customHeight="1">
      <c r="A315" s="210"/>
      <c r="B315" s="300">
        <v>4</v>
      </c>
      <c r="C315" s="301"/>
      <c r="D315" s="210"/>
      <c r="E315" s="211">
        <v>4</v>
      </c>
    </row>
    <row r="316" spans="1:5" ht="12.2" customHeight="1">
      <c r="A316" s="210"/>
      <c r="B316" s="302"/>
      <c r="C316" s="303"/>
      <c r="D316" s="210"/>
      <c r="E316" s="210"/>
    </row>
    <row r="317" spans="1:5" ht="28.5" customHeight="1">
      <c r="A317" s="212"/>
      <c r="B317" s="292" t="s">
        <v>418</v>
      </c>
      <c r="C317" s="293"/>
      <c r="D317" s="208" t="s">
        <v>105</v>
      </c>
      <c r="E317" s="209">
        <v>4</v>
      </c>
    </row>
    <row r="318" spans="1:5" ht="15" customHeight="1">
      <c r="A318" s="208"/>
      <c r="B318" s="292" t="s">
        <v>251</v>
      </c>
      <c r="C318" s="293"/>
      <c r="D318" s="208"/>
      <c r="E318" s="208"/>
    </row>
    <row r="319" spans="1:5" ht="14.25" customHeight="1">
      <c r="A319" s="210"/>
      <c r="B319" s="298" t="s">
        <v>415</v>
      </c>
      <c r="C319" s="299"/>
      <c r="D319" s="210"/>
      <c r="E319" s="210"/>
    </row>
    <row r="320" spans="1:5" ht="14.25" customHeight="1">
      <c r="A320" s="210"/>
      <c r="B320" s="300">
        <v>4</v>
      </c>
      <c r="C320" s="301"/>
      <c r="D320" s="210"/>
      <c r="E320" s="211">
        <v>4</v>
      </c>
    </row>
    <row r="321" spans="1:5" ht="12.2" customHeight="1">
      <c r="A321" s="210"/>
      <c r="B321" s="302"/>
      <c r="C321" s="303"/>
      <c r="D321" s="210"/>
      <c r="E321" s="210"/>
    </row>
    <row r="322" spans="1:5" ht="28.5" customHeight="1">
      <c r="A322" s="212"/>
      <c r="B322" s="292" t="s">
        <v>419</v>
      </c>
      <c r="C322" s="293"/>
      <c r="D322" s="208" t="s">
        <v>105</v>
      </c>
      <c r="E322" s="209">
        <v>4</v>
      </c>
    </row>
    <row r="323" spans="1:5" ht="15.75" customHeight="1">
      <c r="A323" s="208"/>
      <c r="B323" s="292" t="s">
        <v>251</v>
      </c>
      <c r="C323" s="293"/>
      <c r="D323" s="208"/>
      <c r="E323" s="208"/>
    </row>
    <row r="324" spans="1:5" ht="14.25" customHeight="1">
      <c r="A324" s="210"/>
      <c r="B324" s="298" t="s">
        <v>415</v>
      </c>
      <c r="C324" s="299"/>
      <c r="D324" s="210"/>
      <c r="E324" s="210"/>
    </row>
    <row r="325" spans="1:5" ht="14.25" customHeight="1">
      <c r="A325" s="210"/>
      <c r="B325" s="300">
        <v>4</v>
      </c>
      <c r="C325" s="301"/>
      <c r="D325" s="210"/>
      <c r="E325" s="211">
        <v>4</v>
      </c>
    </row>
    <row r="326" spans="1:5" ht="14.25" customHeight="1">
      <c r="A326" s="210"/>
      <c r="B326" s="292" t="s">
        <v>98</v>
      </c>
      <c r="C326" s="293"/>
      <c r="D326" s="210"/>
      <c r="E326" s="210"/>
    </row>
    <row r="327" spans="1:5" ht="28.5" customHeight="1">
      <c r="A327" s="212"/>
      <c r="B327" s="292" t="s">
        <v>420</v>
      </c>
      <c r="C327" s="293"/>
      <c r="D327" s="208" t="s">
        <v>105</v>
      </c>
      <c r="E327" s="209">
        <v>1</v>
      </c>
    </row>
    <row r="328" spans="1:5" ht="14.25" customHeight="1">
      <c r="A328" s="210"/>
      <c r="B328" s="292" t="s">
        <v>251</v>
      </c>
      <c r="C328" s="293"/>
      <c r="D328" s="210"/>
      <c r="E328" s="210"/>
    </row>
    <row r="329" spans="1:5" ht="14.25" customHeight="1">
      <c r="A329" s="210"/>
      <c r="B329" s="298" t="s">
        <v>415</v>
      </c>
      <c r="C329" s="299"/>
      <c r="D329" s="210"/>
      <c r="E329" s="210"/>
    </row>
    <row r="330" spans="1:5" ht="14.25" customHeight="1">
      <c r="A330" s="210"/>
      <c r="B330" s="300">
        <v>1</v>
      </c>
      <c r="C330" s="301"/>
      <c r="D330" s="210"/>
      <c r="E330" s="211">
        <v>1</v>
      </c>
    </row>
    <row r="331" spans="1:5" ht="12.2" customHeight="1">
      <c r="A331" s="210"/>
      <c r="B331" s="302"/>
      <c r="C331" s="303"/>
      <c r="D331" s="210"/>
      <c r="E331" s="210"/>
    </row>
    <row r="332" spans="1:5" ht="12.2" customHeight="1">
      <c r="A332" s="210"/>
      <c r="B332" s="302"/>
      <c r="C332" s="303"/>
      <c r="D332" s="210"/>
      <c r="E332" s="210"/>
    </row>
    <row r="333" spans="1:5" ht="43.5" customHeight="1">
      <c r="A333" s="212"/>
      <c r="B333" s="292" t="s">
        <v>421</v>
      </c>
      <c r="C333" s="293"/>
      <c r="D333" s="210" t="s">
        <v>105</v>
      </c>
      <c r="E333" s="213">
        <v>3</v>
      </c>
    </row>
    <row r="334" spans="1:5" ht="14.25" customHeight="1">
      <c r="A334" s="210"/>
      <c r="B334" s="292" t="s">
        <v>330</v>
      </c>
      <c r="C334" s="293"/>
      <c r="D334" s="210"/>
      <c r="E334" s="210"/>
    </row>
    <row r="335" spans="1:5" ht="14.25" customHeight="1">
      <c r="A335" s="210"/>
      <c r="B335" s="298" t="s">
        <v>415</v>
      </c>
      <c r="C335" s="299"/>
      <c r="D335" s="210"/>
      <c r="E335" s="210"/>
    </row>
    <row r="336" spans="1:5" ht="14.25" customHeight="1">
      <c r="A336" s="210"/>
      <c r="B336" s="300">
        <v>3</v>
      </c>
      <c r="C336" s="301"/>
      <c r="D336" s="210"/>
      <c r="E336" s="211">
        <v>3</v>
      </c>
    </row>
    <row r="337" spans="1:5" ht="74.25" customHeight="1">
      <c r="A337" s="212"/>
      <c r="B337" s="292" t="s">
        <v>422</v>
      </c>
      <c r="C337" s="293"/>
      <c r="D337" s="210" t="s">
        <v>105</v>
      </c>
      <c r="E337" s="213">
        <v>2</v>
      </c>
    </row>
    <row r="338" spans="1:5" ht="14.25" customHeight="1">
      <c r="A338" s="210"/>
      <c r="B338" s="292" t="s">
        <v>330</v>
      </c>
      <c r="C338" s="293"/>
      <c r="D338" s="210"/>
      <c r="E338" s="210"/>
    </row>
    <row r="339" spans="1:5" ht="14.25" customHeight="1">
      <c r="A339" s="210"/>
      <c r="B339" s="298" t="s">
        <v>415</v>
      </c>
      <c r="C339" s="299"/>
      <c r="D339" s="210"/>
      <c r="E339" s="210"/>
    </row>
    <row r="340" spans="1:5" ht="14.25" customHeight="1">
      <c r="A340" s="210"/>
      <c r="B340" s="300">
        <v>2</v>
      </c>
      <c r="C340" s="301"/>
      <c r="D340" s="210"/>
      <c r="E340" s="211">
        <v>2</v>
      </c>
    </row>
    <row r="341" spans="1:5" ht="12.2" customHeight="1">
      <c r="A341" s="210"/>
      <c r="B341" s="302"/>
      <c r="C341" s="303"/>
      <c r="D341" s="210"/>
      <c r="E341" s="210"/>
    </row>
    <row r="342" spans="1:5" ht="14.25" customHeight="1">
      <c r="A342" s="210"/>
      <c r="B342" s="292" t="s">
        <v>127</v>
      </c>
      <c r="C342" s="293"/>
      <c r="D342" s="210"/>
      <c r="E342" s="210"/>
    </row>
    <row r="343" spans="1:5" ht="28.5" customHeight="1">
      <c r="A343" s="212"/>
      <c r="B343" s="292" t="s">
        <v>423</v>
      </c>
      <c r="C343" s="293"/>
      <c r="D343" s="208" t="s">
        <v>105</v>
      </c>
      <c r="E343" s="209">
        <v>1</v>
      </c>
    </row>
    <row r="344" spans="1:5" ht="28.5" customHeight="1">
      <c r="A344" s="208"/>
      <c r="B344" s="292" t="s">
        <v>251</v>
      </c>
      <c r="C344" s="293"/>
      <c r="D344" s="208"/>
      <c r="E344" s="208"/>
    </row>
    <row r="345" spans="1:5" ht="14.25" customHeight="1">
      <c r="A345" s="210"/>
      <c r="B345" s="298" t="s">
        <v>415</v>
      </c>
      <c r="C345" s="299"/>
      <c r="D345" s="210"/>
      <c r="E345" s="210"/>
    </row>
    <row r="346" spans="1:5" ht="14.25" customHeight="1">
      <c r="A346" s="210"/>
      <c r="B346" s="300">
        <v>1</v>
      </c>
      <c r="C346" s="301"/>
      <c r="D346" s="210"/>
      <c r="E346" s="270">
        <v>1</v>
      </c>
    </row>
    <row r="347" spans="1:5" ht="12.2" customHeight="1">
      <c r="A347" s="210"/>
      <c r="B347" s="302"/>
      <c r="C347" s="303"/>
      <c r="D347" s="210"/>
      <c r="E347" s="210"/>
    </row>
    <row r="348" spans="1:5" ht="28.5" customHeight="1">
      <c r="A348" s="212"/>
      <c r="B348" s="292" t="s">
        <v>424</v>
      </c>
      <c r="C348" s="293"/>
      <c r="D348" s="208" t="s">
        <v>105</v>
      </c>
      <c r="E348" s="271">
        <v>1</v>
      </c>
    </row>
    <row r="349" spans="1:5" ht="28.5" customHeight="1">
      <c r="A349" s="208"/>
      <c r="B349" s="292" t="s">
        <v>251</v>
      </c>
      <c r="C349" s="293"/>
      <c r="D349" s="208"/>
      <c r="E349" s="208"/>
    </row>
    <row r="350" spans="1:5" ht="14.25" customHeight="1">
      <c r="A350" s="210"/>
      <c r="B350" s="298" t="s">
        <v>415</v>
      </c>
      <c r="C350" s="299"/>
      <c r="D350" s="210"/>
      <c r="E350" s="210"/>
    </row>
    <row r="351" spans="1:5" ht="14.25" customHeight="1">
      <c r="A351" s="210"/>
      <c r="B351" s="300">
        <v>1</v>
      </c>
      <c r="C351" s="301"/>
      <c r="D351" s="210"/>
      <c r="E351" s="270">
        <v>1</v>
      </c>
    </row>
    <row r="352" spans="1:5" ht="12.2" customHeight="1">
      <c r="A352" s="210"/>
      <c r="B352" s="302"/>
      <c r="C352" s="303"/>
      <c r="D352" s="210"/>
      <c r="E352" s="210"/>
    </row>
    <row r="353" spans="1:5" ht="28.5" customHeight="1">
      <c r="A353" s="212"/>
      <c r="B353" s="292" t="s">
        <v>425</v>
      </c>
      <c r="C353" s="293"/>
      <c r="D353" s="208" t="s">
        <v>105</v>
      </c>
      <c r="E353" s="271">
        <v>1</v>
      </c>
    </row>
    <row r="354" spans="1:5" ht="28.5" customHeight="1">
      <c r="A354" s="208"/>
      <c r="B354" s="292" t="s">
        <v>251</v>
      </c>
      <c r="C354" s="293"/>
      <c r="D354" s="208"/>
      <c r="E354" s="208"/>
    </row>
    <row r="355" spans="1:5" ht="14.25" customHeight="1">
      <c r="A355" s="210"/>
      <c r="B355" s="298" t="s">
        <v>415</v>
      </c>
      <c r="C355" s="299"/>
      <c r="D355" s="210"/>
      <c r="E355" s="210"/>
    </row>
    <row r="356" spans="1:5" ht="14.25" customHeight="1">
      <c r="A356" s="210"/>
      <c r="B356" s="300">
        <v>1</v>
      </c>
      <c r="C356" s="301"/>
      <c r="D356" s="210"/>
      <c r="E356" s="270">
        <v>1</v>
      </c>
    </row>
    <row r="357" spans="1:5" ht="12.2" customHeight="1">
      <c r="A357" s="210"/>
      <c r="B357" s="302"/>
      <c r="C357" s="303"/>
      <c r="D357" s="210"/>
      <c r="E357" s="210"/>
    </row>
    <row r="358" spans="1:5" ht="12.2" customHeight="1">
      <c r="A358" s="210"/>
      <c r="B358" s="302"/>
      <c r="C358" s="303"/>
      <c r="D358" s="210"/>
      <c r="E358" s="210"/>
    </row>
    <row r="359" spans="1:5" ht="14.25" customHeight="1">
      <c r="A359" s="210"/>
      <c r="B359" s="292" t="s">
        <v>426</v>
      </c>
      <c r="C359" s="293"/>
      <c r="D359" s="210"/>
      <c r="E359" s="210"/>
    </row>
    <row r="360" spans="1:5" ht="28.5" customHeight="1">
      <c r="A360" s="212"/>
      <c r="B360" s="292" t="s">
        <v>427</v>
      </c>
      <c r="C360" s="293"/>
      <c r="D360" s="208" t="s">
        <v>88</v>
      </c>
      <c r="E360" s="271">
        <v>8.5500000000000007</v>
      </c>
    </row>
    <row r="361" spans="1:5" ht="14.25" customHeight="1">
      <c r="A361" s="210"/>
      <c r="B361" s="292" t="s">
        <v>330</v>
      </c>
      <c r="C361" s="293"/>
      <c r="D361" s="210"/>
      <c r="E361" s="210"/>
    </row>
    <row r="362" spans="1:5" ht="28.5" customHeight="1">
      <c r="A362" s="212"/>
      <c r="B362" s="292" t="s">
        <v>428</v>
      </c>
      <c r="C362" s="293"/>
      <c r="D362" s="208" t="s">
        <v>88</v>
      </c>
      <c r="E362" s="271">
        <v>6.76</v>
      </c>
    </row>
    <row r="363" spans="1:5" ht="14.25" customHeight="1">
      <c r="A363" s="210"/>
      <c r="B363" s="292" t="s">
        <v>330</v>
      </c>
      <c r="C363" s="293"/>
      <c r="D363" s="210"/>
      <c r="E363" s="210"/>
    </row>
    <row r="364" spans="1:5" ht="14.25" customHeight="1">
      <c r="A364" s="210"/>
      <c r="B364" s="298" t="s">
        <v>429</v>
      </c>
      <c r="C364" s="299"/>
      <c r="D364" s="210"/>
      <c r="E364" s="210"/>
    </row>
    <row r="365" spans="1:5" ht="14.25" customHeight="1">
      <c r="A365" s="210"/>
      <c r="B365" s="304" t="s">
        <v>430</v>
      </c>
      <c r="C365" s="305"/>
      <c r="D365" s="210"/>
      <c r="E365" s="270">
        <v>6.76</v>
      </c>
    </row>
    <row r="366" spans="1:5" ht="14.25" customHeight="1">
      <c r="A366" s="210"/>
      <c r="B366" s="292" t="s">
        <v>334</v>
      </c>
      <c r="C366" s="293"/>
      <c r="D366" s="210"/>
      <c r="E366" s="210"/>
    </row>
    <row r="367" spans="1:5" ht="14.25" customHeight="1">
      <c r="A367" s="210"/>
      <c r="B367" s="203"/>
      <c r="C367" s="204"/>
      <c r="D367" s="210"/>
      <c r="E367" s="210"/>
    </row>
    <row r="368" spans="1:5" ht="28.5" customHeight="1">
      <c r="A368" s="212"/>
      <c r="B368" s="292" t="s">
        <v>431</v>
      </c>
      <c r="C368" s="293"/>
      <c r="D368" s="208" t="s">
        <v>88</v>
      </c>
      <c r="E368" s="271">
        <v>52.59</v>
      </c>
    </row>
    <row r="369" spans="1:5" ht="14.25" customHeight="1">
      <c r="A369" s="210"/>
      <c r="B369" s="292" t="s">
        <v>330</v>
      </c>
      <c r="C369" s="293"/>
      <c r="D369" s="210"/>
      <c r="E369" s="210"/>
    </row>
    <row r="370" spans="1:5" ht="28.5" customHeight="1">
      <c r="A370" s="212"/>
      <c r="B370" s="292" t="s">
        <v>432</v>
      </c>
      <c r="C370" s="293"/>
      <c r="D370" s="208" t="s">
        <v>88</v>
      </c>
      <c r="E370" s="271">
        <v>52.59</v>
      </c>
    </row>
    <row r="371" spans="1:5" ht="14.25" customHeight="1">
      <c r="A371" s="212"/>
      <c r="B371" s="292" t="s">
        <v>433</v>
      </c>
      <c r="C371" s="293"/>
      <c r="D371" s="205" t="s">
        <v>88</v>
      </c>
      <c r="E371" s="270">
        <v>52.59</v>
      </c>
    </row>
    <row r="372" spans="1:5" ht="28.5" customHeight="1">
      <c r="A372" s="212"/>
      <c r="B372" s="292" t="s">
        <v>434</v>
      </c>
      <c r="C372" s="293"/>
      <c r="D372" s="208" t="s">
        <v>105</v>
      </c>
      <c r="E372" s="271">
        <v>4</v>
      </c>
    </row>
    <row r="373" spans="1:5" ht="14.25" customHeight="1">
      <c r="A373" s="210"/>
      <c r="B373" s="292" t="s">
        <v>330</v>
      </c>
      <c r="C373" s="293"/>
      <c r="D373" s="210"/>
      <c r="E373" s="210"/>
    </row>
    <row r="374" spans="1:5" ht="14.25" customHeight="1">
      <c r="A374" s="210"/>
      <c r="B374" s="298" t="s">
        <v>415</v>
      </c>
      <c r="C374" s="299"/>
      <c r="D374" s="210"/>
      <c r="E374" s="210"/>
    </row>
    <row r="375" spans="1:5" ht="14.25" customHeight="1">
      <c r="A375" s="210"/>
      <c r="B375" s="300">
        <v>4</v>
      </c>
      <c r="C375" s="301"/>
      <c r="D375" s="210"/>
      <c r="E375" s="270">
        <v>2</v>
      </c>
    </row>
    <row r="376" spans="1:5" ht="43.5" customHeight="1">
      <c r="A376" s="212"/>
      <c r="B376" s="292" t="s">
        <v>435</v>
      </c>
      <c r="C376" s="293"/>
      <c r="D376" s="210" t="s">
        <v>105</v>
      </c>
      <c r="E376" s="272">
        <v>6</v>
      </c>
    </row>
    <row r="377" spans="1:5" ht="14.25" customHeight="1">
      <c r="A377" s="210"/>
      <c r="B377" s="361" t="s">
        <v>330</v>
      </c>
      <c r="C377" s="362"/>
      <c r="D377" s="210"/>
      <c r="E377" s="210"/>
    </row>
    <row r="378" spans="1:5" ht="14.25" customHeight="1">
      <c r="A378" s="210"/>
      <c r="B378" s="298" t="s">
        <v>415</v>
      </c>
      <c r="C378" s="299"/>
      <c r="D378" s="210"/>
      <c r="E378" s="210"/>
    </row>
    <row r="379" spans="1:5" ht="14.25" customHeight="1">
      <c r="A379" s="210"/>
      <c r="B379" s="300">
        <v>6</v>
      </c>
      <c r="C379" s="301"/>
      <c r="D379" s="210"/>
      <c r="E379" s="211">
        <v>6</v>
      </c>
    </row>
    <row r="380" spans="1:5" ht="14.25" customHeight="1">
      <c r="A380" s="210"/>
      <c r="B380" s="322" t="s">
        <v>95</v>
      </c>
      <c r="C380" s="323"/>
      <c r="D380" s="210"/>
      <c r="E380" s="210"/>
    </row>
    <row r="381" spans="1:5" ht="14.25" customHeight="1">
      <c r="A381" s="181"/>
      <c r="B381" s="320" t="s">
        <v>244</v>
      </c>
      <c r="C381" s="321"/>
      <c r="D381" s="210"/>
      <c r="E381" s="206" t="s">
        <v>351</v>
      </c>
    </row>
    <row r="382" spans="1:5" ht="12.2" customHeight="1">
      <c r="A382" s="210"/>
      <c r="B382" s="302"/>
      <c r="C382" s="303"/>
      <c r="D382" s="210"/>
      <c r="E382" s="210"/>
    </row>
    <row r="383" spans="1:5" ht="14.25" customHeight="1">
      <c r="A383" s="205" t="s">
        <v>350</v>
      </c>
      <c r="B383" s="292" t="s">
        <v>327</v>
      </c>
      <c r="C383" s="293"/>
      <c r="D383" s="210"/>
      <c r="E383" s="210"/>
    </row>
    <row r="384" spans="1:5" ht="12.2" customHeight="1">
      <c r="A384" s="210"/>
      <c r="B384" s="302"/>
      <c r="C384" s="303"/>
      <c r="D384" s="210"/>
      <c r="E384" s="210"/>
    </row>
    <row r="385" spans="1:5" ht="28.5" customHeight="1">
      <c r="A385" s="212"/>
      <c r="B385" s="292" t="s">
        <v>436</v>
      </c>
      <c r="C385" s="293"/>
      <c r="D385" s="208" t="s">
        <v>92</v>
      </c>
      <c r="E385" s="209">
        <v>952.52</v>
      </c>
    </row>
    <row r="386" spans="1:5" ht="14.25" customHeight="1">
      <c r="A386" s="210"/>
      <c r="B386" s="292" t="s">
        <v>298</v>
      </c>
      <c r="C386" s="293"/>
      <c r="D386" s="210"/>
      <c r="E386" s="210"/>
    </row>
    <row r="387" spans="1:5" ht="14.25" customHeight="1">
      <c r="A387" s="210"/>
      <c r="B387" s="342" t="s">
        <v>389</v>
      </c>
      <c r="C387" s="343"/>
      <c r="D387" s="210"/>
      <c r="E387" s="210"/>
    </row>
    <row r="388" spans="1:5" ht="14.25" customHeight="1">
      <c r="A388" s="210"/>
      <c r="B388" s="292" t="s">
        <v>437</v>
      </c>
      <c r="C388" s="293"/>
      <c r="D388" s="210"/>
      <c r="E388" s="210"/>
    </row>
    <row r="389" spans="1:5" ht="41.25" customHeight="1">
      <c r="A389" s="205"/>
      <c r="B389" s="298" t="s">
        <v>302</v>
      </c>
      <c r="C389" s="299"/>
      <c r="D389" s="205"/>
      <c r="E389" s="213">
        <v>578.89</v>
      </c>
    </row>
    <row r="390" spans="1:5" ht="14.25" customHeight="1">
      <c r="A390" s="210"/>
      <c r="B390" s="292" t="s">
        <v>438</v>
      </c>
      <c r="C390" s="293"/>
      <c r="D390" s="210"/>
      <c r="E390" s="210"/>
    </row>
    <row r="391" spans="1:5" ht="45.75" customHeight="1">
      <c r="A391" s="208"/>
      <c r="B391" s="298" t="s">
        <v>303</v>
      </c>
      <c r="C391" s="299"/>
      <c r="D391" s="208"/>
      <c r="E391" s="209">
        <v>373.63</v>
      </c>
    </row>
    <row r="392" spans="1:5" ht="12.2" customHeight="1" thickBot="1">
      <c r="A392" s="241"/>
      <c r="B392" s="363"/>
      <c r="C392" s="364"/>
      <c r="D392" s="241"/>
      <c r="E392" s="241"/>
    </row>
    <row r="393" spans="1:5" ht="59.25" customHeight="1">
      <c r="A393" s="221"/>
      <c r="B393" s="328" t="s">
        <v>305</v>
      </c>
      <c r="C393" s="329"/>
      <c r="D393" s="222" t="s">
        <v>92</v>
      </c>
      <c r="E393" s="223">
        <v>952.52</v>
      </c>
    </row>
    <row r="394" spans="1:5" ht="14.25" customHeight="1">
      <c r="A394" s="226"/>
      <c r="B394" s="292" t="s">
        <v>304</v>
      </c>
      <c r="C394" s="293"/>
      <c r="D394" s="210"/>
      <c r="E394" s="227"/>
    </row>
    <row r="395" spans="1:5" ht="14.25" customHeight="1">
      <c r="A395" s="226"/>
      <c r="B395" s="342" t="s">
        <v>389</v>
      </c>
      <c r="C395" s="343"/>
      <c r="D395" s="210"/>
      <c r="E395" s="227"/>
    </row>
    <row r="396" spans="1:5" ht="14.25" customHeight="1">
      <c r="A396" s="226"/>
      <c r="B396" s="292" t="s">
        <v>437</v>
      </c>
      <c r="C396" s="293"/>
      <c r="D396" s="210"/>
      <c r="E396" s="227"/>
    </row>
    <row r="397" spans="1:5" ht="39.75" customHeight="1">
      <c r="A397" s="243"/>
      <c r="B397" s="298" t="s">
        <v>302</v>
      </c>
      <c r="C397" s="299"/>
      <c r="D397" s="205"/>
      <c r="E397" s="237">
        <v>578.89</v>
      </c>
    </row>
    <row r="398" spans="1:5" ht="14.25" customHeight="1">
      <c r="A398" s="226"/>
      <c r="B398" s="292" t="s">
        <v>438</v>
      </c>
      <c r="C398" s="293"/>
      <c r="D398" s="210"/>
      <c r="E398" s="227"/>
    </row>
    <row r="399" spans="1:5" ht="42" customHeight="1">
      <c r="A399" s="228"/>
      <c r="B399" s="298" t="s">
        <v>303</v>
      </c>
      <c r="C399" s="299"/>
      <c r="D399" s="208"/>
      <c r="E399" s="260">
        <v>373.63</v>
      </c>
    </row>
    <row r="400" spans="1:5" ht="12.2" customHeight="1" thickBot="1">
      <c r="A400" s="231"/>
      <c r="B400" s="340"/>
      <c r="C400" s="341"/>
      <c r="D400" s="232"/>
      <c r="E400" s="233"/>
    </row>
    <row r="401" spans="1:13" ht="59.25" customHeight="1" thickBot="1">
      <c r="A401" s="221"/>
      <c r="B401" s="328" t="s">
        <v>439</v>
      </c>
      <c r="C401" s="329"/>
      <c r="D401" s="222" t="s">
        <v>92</v>
      </c>
      <c r="E401" s="223">
        <v>103.85</v>
      </c>
      <c r="L401" s="294"/>
      <c r="M401" s="295"/>
    </row>
    <row r="402" spans="1:13" ht="14.25" customHeight="1">
      <c r="A402" s="289"/>
      <c r="B402" s="322" t="s">
        <v>299</v>
      </c>
      <c r="C402" s="323"/>
      <c r="D402" s="275"/>
      <c r="E402" s="276"/>
    </row>
    <row r="403" spans="1:13" ht="14.25" customHeight="1">
      <c r="A403" s="226"/>
      <c r="B403" s="367" t="s">
        <v>301</v>
      </c>
      <c r="C403" s="368"/>
      <c r="D403" s="210"/>
      <c r="E403" s="227"/>
    </row>
    <row r="404" spans="1:13" ht="14.25" customHeight="1" thickBot="1">
      <c r="A404" s="231"/>
      <c r="B404" s="369" t="s">
        <v>300</v>
      </c>
      <c r="C404" s="370"/>
      <c r="D404" s="232"/>
      <c r="E404" s="277">
        <v>103.85</v>
      </c>
    </row>
    <row r="405" spans="1:13" ht="12.2" customHeight="1" thickBot="1">
      <c r="A405" s="290"/>
      <c r="B405" s="371"/>
      <c r="C405" s="372"/>
      <c r="D405" s="290"/>
      <c r="E405" s="290"/>
    </row>
    <row r="406" spans="1:13" ht="14.25" customHeight="1">
      <c r="A406" s="182"/>
      <c r="B406" s="352" t="s">
        <v>245</v>
      </c>
      <c r="C406" s="353"/>
      <c r="D406" s="222"/>
      <c r="E406" s="242" t="s">
        <v>351</v>
      </c>
    </row>
    <row r="407" spans="1:13" ht="12.2" customHeight="1">
      <c r="A407" s="226"/>
      <c r="B407" s="302"/>
      <c r="C407" s="303"/>
      <c r="D407" s="210"/>
      <c r="E407" s="227"/>
    </row>
    <row r="408" spans="1:13" ht="14.25" customHeight="1">
      <c r="A408" s="243" t="s">
        <v>350</v>
      </c>
      <c r="B408" s="292" t="s">
        <v>327</v>
      </c>
      <c r="C408" s="293"/>
      <c r="D408" s="210"/>
      <c r="E408" s="227"/>
    </row>
    <row r="409" spans="1:13" ht="12.2" customHeight="1">
      <c r="A409" s="226"/>
      <c r="B409" s="302"/>
      <c r="C409" s="303"/>
      <c r="D409" s="210"/>
      <c r="E409" s="227"/>
    </row>
    <row r="410" spans="1:13" ht="28.5" customHeight="1">
      <c r="A410" s="249"/>
      <c r="B410" s="292" t="s">
        <v>440</v>
      </c>
      <c r="C410" s="293"/>
      <c r="D410" s="208" t="s">
        <v>92</v>
      </c>
      <c r="E410" s="260">
        <v>263.10000000000002</v>
      </c>
    </row>
    <row r="411" spans="1:13" ht="27.75" customHeight="1" thickBot="1">
      <c r="A411" s="226"/>
      <c r="B411" s="365" t="s">
        <v>321</v>
      </c>
      <c r="C411" s="366"/>
      <c r="D411" s="210"/>
      <c r="E411" s="227"/>
    </row>
    <row r="412" spans="1:13" ht="12.2" customHeight="1">
      <c r="A412" s="226"/>
      <c r="B412" s="302"/>
      <c r="C412" s="303"/>
      <c r="D412" s="210"/>
      <c r="E412" s="227"/>
    </row>
    <row r="413" spans="1:13" ht="43.5" customHeight="1">
      <c r="A413" s="249"/>
      <c r="B413" s="292" t="s">
        <v>441</v>
      </c>
      <c r="C413" s="293"/>
      <c r="D413" s="210" t="s">
        <v>92</v>
      </c>
      <c r="E413" s="237">
        <v>263.10000000000002</v>
      </c>
    </row>
    <row r="414" spans="1:13" ht="27" customHeight="1" thickBot="1">
      <c r="A414" s="231"/>
      <c r="B414" s="365" t="s">
        <v>321</v>
      </c>
      <c r="C414" s="366"/>
      <c r="D414" s="232"/>
      <c r="E414" s="233"/>
    </row>
    <row r="415" spans="1:13" ht="14.25" customHeight="1">
      <c r="A415" s="256"/>
      <c r="B415" s="373" t="s">
        <v>95</v>
      </c>
      <c r="C415" s="374"/>
      <c r="D415" s="256"/>
      <c r="E415" s="256"/>
    </row>
    <row r="416" spans="1:13" ht="14.25" customHeight="1">
      <c r="A416" s="181">
        <v>16</v>
      </c>
      <c r="B416" s="375" t="s">
        <v>246</v>
      </c>
      <c r="C416" s="376"/>
      <c r="D416" s="210"/>
      <c r="E416" s="206" t="s">
        <v>351</v>
      </c>
    </row>
    <row r="417" spans="1:13" ht="12.2" customHeight="1">
      <c r="A417" s="210"/>
      <c r="B417" s="302"/>
      <c r="C417" s="303"/>
      <c r="D417" s="210"/>
      <c r="E417" s="210"/>
    </row>
    <row r="418" spans="1:13" ht="14.25" customHeight="1">
      <c r="A418" s="205" t="s">
        <v>350</v>
      </c>
      <c r="B418" s="292" t="s">
        <v>327</v>
      </c>
      <c r="C418" s="293"/>
      <c r="D418" s="210"/>
      <c r="E418" s="210"/>
    </row>
    <row r="419" spans="1:13" ht="12.2" customHeight="1">
      <c r="A419" s="210"/>
      <c r="B419" s="302"/>
      <c r="C419" s="303"/>
      <c r="D419" s="210"/>
      <c r="E419" s="210"/>
    </row>
    <row r="420" spans="1:13" ht="28.5" customHeight="1">
      <c r="A420" s="212"/>
      <c r="B420" s="292" t="s">
        <v>442</v>
      </c>
      <c r="C420" s="293"/>
      <c r="D420" s="208" t="s">
        <v>92</v>
      </c>
      <c r="E420" s="209">
        <v>263.10000000000002</v>
      </c>
    </row>
    <row r="421" spans="1:13" ht="14.25" customHeight="1">
      <c r="A421" s="210"/>
      <c r="B421" s="292"/>
      <c r="C421" s="293"/>
      <c r="D421" s="210"/>
      <c r="E421" s="210"/>
    </row>
    <row r="422" spans="1:13" ht="25.5" customHeight="1" thickBot="1">
      <c r="A422" s="210"/>
      <c r="B422" s="365" t="s">
        <v>321</v>
      </c>
      <c r="C422" s="366"/>
      <c r="D422" s="210"/>
      <c r="E422" s="210"/>
    </row>
    <row r="423" spans="1:13" ht="14.25" customHeight="1">
      <c r="A423" s="210"/>
      <c r="B423" s="298"/>
      <c r="C423" s="299"/>
      <c r="D423" s="210"/>
      <c r="E423" s="211"/>
    </row>
    <row r="424" spans="1:13" ht="14.25" customHeight="1">
      <c r="A424" s="210"/>
      <c r="B424" s="296" t="s">
        <v>307</v>
      </c>
      <c r="C424" s="297"/>
      <c r="D424" s="210"/>
      <c r="E424" s="210"/>
    </row>
    <row r="425" spans="1:13" ht="14.25" customHeight="1">
      <c r="A425" s="210"/>
      <c r="B425" s="296">
        <v>74.22</v>
      </c>
      <c r="C425" s="297"/>
      <c r="D425" s="210"/>
      <c r="E425" s="210"/>
    </row>
    <row r="426" spans="1:13" ht="14.25" customHeight="1">
      <c r="A426" s="210"/>
      <c r="B426" s="296" t="s">
        <v>306</v>
      </c>
      <c r="C426" s="297"/>
      <c r="D426" s="210"/>
      <c r="E426" s="211"/>
    </row>
    <row r="427" spans="1:13" ht="14.25" customHeight="1">
      <c r="A427" s="210"/>
      <c r="B427" s="296">
        <v>10.97</v>
      </c>
      <c r="C427" s="297"/>
      <c r="D427" s="210"/>
      <c r="E427" s="210"/>
      <c r="M427" s="179"/>
    </row>
    <row r="428" spans="1:13" ht="14.25" customHeight="1">
      <c r="A428" s="210"/>
      <c r="B428" s="296" t="s">
        <v>308</v>
      </c>
      <c r="C428" s="297"/>
      <c r="D428" s="210"/>
      <c r="E428" s="210"/>
      <c r="M428" s="179"/>
    </row>
    <row r="429" spans="1:13" ht="14.25" customHeight="1">
      <c r="A429" s="210"/>
      <c r="B429" s="296">
        <v>10.97</v>
      </c>
      <c r="C429" s="297"/>
      <c r="D429" s="210"/>
      <c r="E429" s="211"/>
    </row>
    <row r="430" spans="1:13" ht="14.25" customHeight="1">
      <c r="A430" s="210"/>
      <c r="B430" s="296" t="s">
        <v>309</v>
      </c>
      <c r="C430" s="297"/>
      <c r="D430" s="210"/>
      <c r="E430" s="210"/>
    </row>
    <row r="431" spans="1:13" ht="14.25" customHeight="1">
      <c r="A431" s="210"/>
      <c r="B431" s="296">
        <v>10.97</v>
      </c>
      <c r="C431" s="297"/>
      <c r="D431" s="210"/>
      <c r="E431" s="210"/>
    </row>
    <row r="432" spans="1:13" ht="14.25" customHeight="1">
      <c r="A432" s="210"/>
      <c r="B432" s="377" t="s">
        <v>310</v>
      </c>
      <c r="C432" s="378"/>
      <c r="D432" s="210"/>
      <c r="E432" s="211"/>
      <c r="M432" s="179"/>
    </row>
    <row r="433" spans="1:18" ht="14.25" customHeight="1">
      <c r="A433" s="210"/>
      <c r="B433" s="296">
        <v>13.26</v>
      </c>
      <c r="C433" s="297"/>
      <c r="D433" s="210"/>
      <c r="E433" s="210"/>
      <c r="M433" s="179"/>
    </row>
    <row r="434" spans="1:18" ht="14.25" customHeight="1">
      <c r="A434" s="210"/>
      <c r="B434" s="296" t="s">
        <v>311</v>
      </c>
      <c r="C434" s="297"/>
      <c r="D434" s="210"/>
      <c r="E434" s="210"/>
      <c r="R434" s="183"/>
    </row>
    <row r="435" spans="1:18" ht="14.25" customHeight="1">
      <c r="A435" s="210"/>
      <c r="B435" s="296">
        <v>3.6</v>
      </c>
      <c r="C435" s="379"/>
      <c r="D435" s="279"/>
      <c r="E435" s="210"/>
      <c r="R435" s="183"/>
    </row>
    <row r="436" spans="1:18" ht="14.25" customHeight="1">
      <c r="A436" s="210"/>
      <c r="B436" s="220" t="s">
        <v>312</v>
      </c>
      <c r="C436" s="220"/>
      <c r="D436" s="210"/>
      <c r="E436" s="210"/>
      <c r="R436" s="183"/>
    </row>
    <row r="437" spans="1:18" ht="14.25" customHeight="1">
      <c r="A437" s="210"/>
      <c r="B437" s="306">
        <v>2.62</v>
      </c>
      <c r="C437" s="307"/>
      <c r="D437" s="210"/>
      <c r="E437" s="210"/>
      <c r="R437" s="183"/>
    </row>
    <row r="438" spans="1:18" ht="14.25" customHeight="1">
      <c r="A438" s="210"/>
      <c r="B438" s="220" t="s">
        <v>312</v>
      </c>
      <c r="C438" s="220"/>
      <c r="D438" s="210"/>
      <c r="E438" s="210"/>
      <c r="R438" s="183"/>
    </row>
    <row r="439" spans="1:18" ht="14.25" customHeight="1">
      <c r="A439" s="210"/>
      <c r="B439" s="306">
        <v>2.62</v>
      </c>
      <c r="C439" s="307"/>
      <c r="D439" s="210"/>
      <c r="E439" s="210"/>
      <c r="R439" s="183"/>
    </row>
    <row r="440" spans="1:18" ht="14.25" customHeight="1">
      <c r="A440" s="210"/>
      <c r="B440" s="220" t="s">
        <v>313</v>
      </c>
      <c r="C440" s="220"/>
      <c r="D440" s="210"/>
      <c r="E440" s="210"/>
      <c r="R440" s="183"/>
    </row>
    <row r="441" spans="1:18" ht="14.25" customHeight="1">
      <c r="A441" s="210"/>
      <c r="B441" s="220">
        <v>68.239999999999995</v>
      </c>
      <c r="C441" s="220"/>
      <c r="D441" s="210"/>
      <c r="E441" s="210"/>
      <c r="R441" s="183"/>
    </row>
    <row r="442" spans="1:18" ht="14.25" customHeight="1">
      <c r="A442" s="210"/>
      <c r="B442" s="220" t="s">
        <v>314</v>
      </c>
      <c r="C442" s="220"/>
      <c r="D442" s="210"/>
      <c r="E442" s="210"/>
      <c r="R442" s="183"/>
    </row>
    <row r="443" spans="1:18" ht="14.25" customHeight="1">
      <c r="A443" s="210"/>
      <c r="B443" s="220">
        <v>8.1</v>
      </c>
      <c r="C443" s="220"/>
      <c r="D443" s="210"/>
      <c r="E443" s="210"/>
      <c r="R443" s="183"/>
    </row>
    <row r="444" spans="1:18" ht="14.25" customHeight="1">
      <c r="A444" s="210"/>
      <c r="B444" s="220" t="s">
        <v>315</v>
      </c>
      <c r="C444" s="220"/>
      <c r="D444" s="210"/>
      <c r="E444" s="210"/>
      <c r="R444" s="183"/>
    </row>
    <row r="445" spans="1:18" ht="14.25" customHeight="1">
      <c r="A445" s="210"/>
      <c r="B445" s="220">
        <v>3.2</v>
      </c>
      <c r="C445" s="220"/>
      <c r="D445" s="210"/>
      <c r="E445" s="210"/>
      <c r="R445" s="183"/>
    </row>
    <row r="446" spans="1:18" ht="14.25" customHeight="1">
      <c r="A446" s="210"/>
      <c r="B446" s="220" t="s">
        <v>317</v>
      </c>
      <c r="C446" s="220"/>
      <c r="D446" s="210"/>
      <c r="E446" s="210"/>
      <c r="R446" s="183"/>
    </row>
    <row r="447" spans="1:18" ht="14.25" customHeight="1">
      <c r="A447" s="210"/>
      <c r="B447" s="220">
        <v>3</v>
      </c>
      <c r="C447" s="220"/>
      <c r="D447" s="210"/>
      <c r="E447" s="210"/>
      <c r="R447" s="183"/>
    </row>
    <row r="448" spans="1:18" ht="14.25" customHeight="1">
      <c r="A448" s="210"/>
      <c r="B448" s="220" t="s">
        <v>316</v>
      </c>
      <c r="C448" s="220"/>
      <c r="D448" s="210"/>
      <c r="E448" s="210"/>
      <c r="R448" s="183"/>
    </row>
    <row r="449" spans="1:18" ht="14.25" customHeight="1">
      <c r="A449" s="210"/>
      <c r="B449" s="220">
        <v>3.71</v>
      </c>
      <c r="C449" s="220"/>
      <c r="D449" s="210"/>
      <c r="E449" s="210"/>
      <c r="R449" s="183"/>
    </row>
    <row r="450" spans="1:18" ht="14.25" customHeight="1">
      <c r="A450" s="210"/>
      <c r="B450" s="220" t="s">
        <v>318</v>
      </c>
      <c r="C450" s="220"/>
      <c r="D450" s="210"/>
      <c r="E450" s="211"/>
    </row>
    <row r="451" spans="1:18" ht="14.25" customHeight="1">
      <c r="A451" s="210"/>
      <c r="B451" s="220">
        <v>23.2</v>
      </c>
      <c r="C451" s="220"/>
      <c r="D451" s="210"/>
      <c r="E451" s="211"/>
    </row>
    <row r="452" spans="1:18" ht="14.25" customHeight="1">
      <c r="A452" s="210"/>
      <c r="B452" s="278" t="s">
        <v>335</v>
      </c>
      <c r="C452" s="278"/>
      <c r="D452" s="210"/>
      <c r="E452" s="211"/>
    </row>
    <row r="453" spans="1:18" ht="14.25" customHeight="1">
      <c r="A453" s="210"/>
      <c r="B453" s="278">
        <v>10.1</v>
      </c>
      <c r="C453" s="278"/>
      <c r="D453" s="210"/>
      <c r="E453" s="211"/>
    </row>
    <row r="454" spans="1:18" ht="14.25" customHeight="1">
      <c r="A454" s="210"/>
      <c r="B454" s="278" t="s">
        <v>319</v>
      </c>
      <c r="C454" s="278"/>
      <c r="D454" s="210"/>
      <c r="E454" s="211"/>
    </row>
    <row r="455" spans="1:18" ht="14.25" customHeight="1">
      <c r="A455" s="210"/>
      <c r="B455" s="278">
        <v>7.57</v>
      </c>
      <c r="C455" s="278"/>
      <c r="D455" s="210"/>
      <c r="E455" s="211"/>
    </row>
    <row r="456" spans="1:18" ht="14.25" customHeight="1">
      <c r="A456" s="210"/>
      <c r="B456" s="278" t="s">
        <v>320</v>
      </c>
      <c r="C456" s="278"/>
      <c r="D456" s="210"/>
      <c r="E456" s="211"/>
    </row>
    <row r="457" spans="1:18" ht="14.25" customHeight="1">
      <c r="A457" s="210"/>
      <c r="B457" s="278">
        <v>9.35</v>
      </c>
      <c r="C457" s="278"/>
      <c r="D457" s="210"/>
      <c r="E457" s="211"/>
    </row>
    <row r="458" spans="1:18" ht="12.2" customHeight="1">
      <c r="A458" s="210"/>
      <c r="B458" s="296"/>
      <c r="C458" s="297"/>
      <c r="D458" s="210"/>
      <c r="E458" s="210"/>
    </row>
    <row r="459" spans="1:18" ht="28.5" customHeight="1">
      <c r="A459" s="212"/>
      <c r="B459" s="292" t="s">
        <v>443</v>
      </c>
      <c r="C459" s="293"/>
      <c r="D459" s="208" t="s">
        <v>92</v>
      </c>
      <c r="E459" s="209">
        <v>263.10000000000002</v>
      </c>
    </row>
    <row r="460" spans="1:18" ht="14.25" customHeight="1">
      <c r="A460" s="210"/>
      <c r="B460" s="292"/>
      <c r="C460" s="293"/>
      <c r="D460" s="210"/>
      <c r="E460" s="210"/>
    </row>
    <row r="461" spans="1:18" ht="14.25" customHeight="1">
      <c r="A461" s="210"/>
      <c r="B461" s="296" t="s">
        <v>307</v>
      </c>
      <c r="C461" s="297"/>
      <c r="D461" s="210"/>
      <c r="E461" s="210"/>
    </row>
    <row r="462" spans="1:18" ht="14.25" customHeight="1">
      <c r="A462" s="210"/>
      <c r="B462" s="296">
        <v>74.22</v>
      </c>
      <c r="C462" s="297"/>
      <c r="D462" s="210"/>
      <c r="E462" s="210"/>
    </row>
    <row r="463" spans="1:18" ht="14.25" customHeight="1">
      <c r="A463" s="210"/>
      <c r="B463" s="296" t="s">
        <v>306</v>
      </c>
      <c r="C463" s="297"/>
      <c r="D463" s="210"/>
      <c r="E463" s="210"/>
    </row>
    <row r="464" spans="1:18" ht="14.25" customHeight="1">
      <c r="A464" s="210"/>
      <c r="B464" s="296">
        <v>10.97</v>
      </c>
      <c r="C464" s="297"/>
      <c r="D464" s="210"/>
      <c r="E464" s="210"/>
    </row>
    <row r="465" spans="1:5" ht="14.25" customHeight="1">
      <c r="A465" s="210"/>
      <c r="B465" s="296" t="s">
        <v>308</v>
      </c>
      <c r="C465" s="297"/>
      <c r="D465" s="210"/>
      <c r="E465" s="210"/>
    </row>
    <row r="466" spans="1:5" ht="14.25" customHeight="1">
      <c r="A466" s="210"/>
      <c r="B466" s="296">
        <v>10.97</v>
      </c>
      <c r="C466" s="297"/>
      <c r="D466" s="210"/>
      <c r="E466" s="210"/>
    </row>
    <row r="467" spans="1:5" ht="14.25" customHeight="1">
      <c r="A467" s="210"/>
      <c r="B467" s="296" t="s">
        <v>309</v>
      </c>
      <c r="C467" s="297"/>
      <c r="D467" s="210"/>
      <c r="E467" s="210"/>
    </row>
    <row r="468" spans="1:5" ht="14.25" customHeight="1">
      <c r="A468" s="210"/>
      <c r="B468" s="296">
        <v>10.97</v>
      </c>
      <c r="C468" s="297"/>
      <c r="D468" s="210"/>
      <c r="E468" s="210"/>
    </row>
    <row r="469" spans="1:5" ht="14.25" customHeight="1">
      <c r="A469" s="210"/>
      <c r="B469" s="377" t="s">
        <v>310</v>
      </c>
      <c r="C469" s="378"/>
      <c r="D469" s="210"/>
      <c r="E469" s="210"/>
    </row>
    <row r="470" spans="1:5" ht="14.25" customHeight="1">
      <c r="A470" s="210"/>
      <c r="B470" s="296">
        <v>13.26</v>
      </c>
      <c r="C470" s="297"/>
      <c r="D470" s="210"/>
      <c r="E470" s="210"/>
    </row>
    <row r="471" spans="1:5" ht="14.25" customHeight="1">
      <c r="A471" s="210"/>
      <c r="B471" s="296" t="s">
        <v>311</v>
      </c>
      <c r="C471" s="297"/>
      <c r="D471" s="210"/>
      <c r="E471" s="210"/>
    </row>
    <row r="472" spans="1:5" ht="14.25" customHeight="1">
      <c r="A472" s="210"/>
      <c r="B472" s="296">
        <v>3.6</v>
      </c>
      <c r="C472" s="379"/>
      <c r="D472" s="210"/>
      <c r="E472" s="210"/>
    </row>
    <row r="473" spans="1:5" ht="14.25" customHeight="1">
      <c r="A473" s="210"/>
      <c r="B473" s="220" t="s">
        <v>312</v>
      </c>
      <c r="C473" s="220"/>
      <c r="D473" s="210"/>
      <c r="E473" s="210"/>
    </row>
    <row r="474" spans="1:5" ht="14.25" customHeight="1">
      <c r="A474" s="210"/>
      <c r="B474" s="306">
        <v>2.62</v>
      </c>
      <c r="C474" s="307"/>
      <c r="D474" s="210"/>
      <c r="E474" s="210"/>
    </row>
    <row r="475" spans="1:5" ht="14.25" customHeight="1">
      <c r="A475" s="210"/>
      <c r="B475" s="220" t="s">
        <v>312</v>
      </c>
      <c r="C475" s="220"/>
      <c r="D475" s="210"/>
      <c r="E475" s="210"/>
    </row>
    <row r="476" spans="1:5" ht="14.25" customHeight="1">
      <c r="A476" s="210"/>
      <c r="B476" s="306">
        <v>2.62</v>
      </c>
      <c r="C476" s="307"/>
      <c r="D476" s="210"/>
      <c r="E476" s="210"/>
    </row>
    <row r="477" spans="1:5" ht="14.25" customHeight="1">
      <c r="A477" s="210"/>
      <c r="B477" s="220" t="s">
        <v>313</v>
      </c>
      <c r="C477" s="220"/>
      <c r="D477" s="210"/>
      <c r="E477" s="210"/>
    </row>
    <row r="478" spans="1:5" ht="14.25" customHeight="1">
      <c r="A478" s="210"/>
      <c r="B478" s="220">
        <v>68.239999999999995</v>
      </c>
      <c r="C478" s="220"/>
      <c r="D478" s="210"/>
      <c r="E478" s="210"/>
    </row>
    <row r="479" spans="1:5" ht="14.25" customHeight="1">
      <c r="A479" s="210"/>
      <c r="B479" s="220" t="s">
        <v>314</v>
      </c>
      <c r="C479" s="220"/>
      <c r="D479" s="210"/>
      <c r="E479" s="210"/>
    </row>
    <row r="480" spans="1:5" ht="14.25" customHeight="1">
      <c r="A480" s="210"/>
      <c r="B480" s="220">
        <v>8.1</v>
      </c>
      <c r="C480" s="220"/>
      <c r="D480" s="210"/>
      <c r="E480" s="210"/>
    </row>
    <row r="481" spans="1:6" ht="14.25" customHeight="1">
      <c r="A481" s="210"/>
      <c r="B481" s="220" t="s">
        <v>315</v>
      </c>
      <c r="C481" s="220"/>
      <c r="D481" s="210"/>
      <c r="E481" s="210"/>
    </row>
    <row r="482" spans="1:6" ht="14.25" customHeight="1">
      <c r="A482" s="210"/>
      <c r="B482" s="220">
        <v>3.2</v>
      </c>
      <c r="C482" s="220"/>
      <c r="D482" s="210"/>
      <c r="E482" s="210"/>
    </row>
    <row r="483" spans="1:6" ht="14.25" customHeight="1">
      <c r="A483" s="210"/>
      <c r="B483" s="220" t="s">
        <v>317</v>
      </c>
      <c r="C483" s="220"/>
      <c r="D483" s="210"/>
      <c r="E483" s="210"/>
    </row>
    <row r="484" spans="1:6" ht="14.25" customHeight="1">
      <c r="A484" s="210"/>
      <c r="B484" s="220">
        <v>3</v>
      </c>
      <c r="C484" s="220"/>
      <c r="D484" s="210"/>
      <c r="E484" s="210"/>
    </row>
    <row r="485" spans="1:6" ht="14.25" customHeight="1">
      <c r="A485" s="210"/>
      <c r="B485" s="220" t="s">
        <v>316</v>
      </c>
      <c r="C485" s="220"/>
      <c r="D485" s="210"/>
      <c r="E485" s="210"/>
    </row>
    <row r="486" spans="1:6" ht="14.25" customHeight="1">
      <c r="A486" s="210"/>
      <c r="B486" s="220">
        <v>3.71</v>
      </c>
      <c r="C486" s="220"/>
      <c r="D486" s="210"/>
      <c r="E486" s="210"/>
    </row>
    <row r="487" spans="1:6" ht="14.25" customHeight="1">
      <c r="A487" s="210"/>
      <c r="B487" s="220" t="s">
        <v>318</v>
      </c>
      <c r="C487" s="220"/>
      <c r="D487" s="210"/>
      <c r="E487" s="210"/>
    </row>
    <row r="488" spans="1:6" ht="14.25" customHeight="1">
      <c r="A488" s="210"/>
      <c r="B488" s="220">
        <v>23.2</v>
      </c>
      <c r="C488" s="220"/>
      <c r="D488" s="210"/>
      <c r="E488" s="211"/>
    </row>
    <row r="489" spans="1:6" ht="14.25" customHeight="1">
      <c r="A489" s="210"/>
      <c r="B489" s="278" t="s">
        <v>335</v>
      </c>
      <c r="C489" s="278"/>
      <c r="D489" s="210"/>
      <c r="E489" s="210"/>
    </row>
    <row r="490" spans="1:6" ht="14.25" customHeight="1">
      <c r="A490" s="210"/>
      <c r="B490" s="278">
        <v>10.1</v>
      </c>
      <c r="C490" s="278"/>
      <c r="D490" s="210"/>
      <c r="E490" s="210"/>
    </row>
    <row r="491" spans="1:6" ht="14.25" customHeight="1">
      <c r="A491" s="210"/>
      <c r="B491" s="278" t="s">
        <v>319</v>
      </c>
      <c r="C491" s="278"/>
      <c r="D491" s="210"/>
      <c r="E491" s="211"/>
    </row>
    <row r="492" spans="1:6" ht="14.25" customHeight="1">
      <c r="A492" s="210"/>
      <c r="B492" s="278">
        <v>7.57</v>
      </c>
      <c r="C492" s="278"/>
      <c r="D492" s="210"/>
      <c r="E492" s="210"/>
    </row>
    <row r="493" spans="1:6" ht="14.25" customHeight="1">
      <c r="A493" s="210"/>
      <c r="B493" s="278" t="s">
        <v>320</v>
      </c>
      <c r="C493" s="278"/>
      <c r="D493" s="210"/>
      <c r="E493" s="210"/>
    </row>
    <row r="494" spans="1:6" ht="27" customHeight="1">
      <c r="A494" s="212"/>
      <c r="B494" s="278">
        <v>9.35</v>
      </c>
      <c r="C494" s="278"/>
      <c r="D494" s="210"/>
      <c r="E494" s="213"/>
      <c r="F494" s="179"/>
    </row>
    <row r="495" spans="1:6" ht="14.25" customHeight="1">
      <c r="A495" s="210"/>
      <c r="B495" s="292" t="s">
        <v>325</v>
      </c>
      <c r="C495" s="293"/>
      <c r="D495" s="210"/>
      <c r="E495" s="210"/>
      <c r="F495" s="179"/>
    </row>
    <row r="496" spans="1:6" ht="14.25" customHeight="1">
      <c r="A496" s="210"/>
      <c r="B496" s="298" t="s">
        <v>444</v>
      </c>
      <c r="C496" s="299"/>
      <c r="D496" s="210"/>
      <c r="E496" s="210"/>
      <c r="F496" s="179"/>
    </row>
    <row r="497" spans="1:6" ht="14.25" customHeight="1">
      <c r="A497" s="210"/>
      <c r="B497" s="298" t="s">
        <v>326</v>
      </c>
      <c r="C497" s="299"/>
      <c r="D497" s="210"/>
      <c r="E497" s="211">
        <v>5.23</v>
      </c>
      <c r="F497" s="179"/>
    </row>
    <row r="498" spans="1:6" ht="12.2" customHeight="1">
      <c r="A498" s="210"/>
      <c r="B498" s="302"/>
      <c r="C498" s="303"/>
      <c r="D498" s="210"/>
      <c r="E498" s="210"/>
      <c r="F498" s="179"/>
    </row>
    <row r="499" spans="1:6" ht="14.25" customHeight="1">
      <c r="A499" s="181"/>
      <c r="B499" s="312" t="s">
        <v>262</v>
      </c>
      <c r="C499" s="314"/>
      <c r="D499" s="210"/>
      <c r="E499" s="206" t="s">
        <v>351</v>
      </c>
      <c r="F499" s="179"/>
    </row>
    <row r="500" spans="1:6" ht="12.2" customHeight="1">
      <c r="A500" s="210"/>
      <c r="B500" s="302"/>
      <c r="C500" s="303"/>
      <c r="D500" s="210"/>
      <c r="E500" s="210"/>
      <c r="F500" s="179"/>
    </row>
    <row r="501" spans="1:6" ht="14.25" customHeight="1">
      <c r="A501" s="205"/>
      <c r="B501" s="292" t="s">
        <v>327</v>
      </c>
      <c r="C501" s="293"/>
      <c r="D501" s="210"/>
      <c r="E501" s="210"/>
      <c r="F501" s="179"/>
    </row>
    <row r="502" spans="1:6" ht="12.2" customHeight="1">
      <c r="A502" s="210"/>
      <c r="B502" s="302"/>
      <c r="C502" s="303"/>
      <c r="D502" s="210"/>
      <c r="E502" s="210"/>
      <c r="F502" s="179"/>
    </row>
    <row r="503" spans="1:6" ht="21" customHeight="1">
      <c r="A503" s="280"/>
      <c r="B503" s="336" t="s">
        <v>323</v>
      </c>
      <c r="C503" s="337"/>
      <c r="D503" s="281" t="s">
        <v>92</v>
      </c>
      <c r="E503" s="282">
        <v>263.10000000000002</v>
      </c>
      <c r="F503" s="179"/>
    </row>
    <row r="504" spans="1:6" ht="14.25" customHeight="1">
      <c r="A504" s="255"/>
      <c r="B504" s="380" t="s">
        <v>322</v>
      </c>
      <c r="C504" s="380"/>
      <c r="D504" s="255"/>
      <c r="E504" s="255"/>
      <c r="F504" s="179"/>
    </row>
    <row r="505" spans="1:6" ht="14.25" customHeight="1">
      <c r="A505" s="255"/>
      <c r="B505" s="296" t="s">
        <v>307</v>
      </c>
      <c r="C505" s="297"/>
      <c r="D505" s="255"/>
      <c r="E505" s="255"/>
      <c r="F505" s="179"/>
    </row>
    <row r="506" spans="1:6" ht="14.25" customHeight="1">
      <c r="A506" s="255"/>
      <c r="B506" s="296">
        <v>74.22</v>
      </c>
      <c r="C506" s="297"/>
      <c r="D506" s="255"/>
      <c r="E506" s="255"/>
      <c r="F506" s="179"/>
    </row>
    <row r="507" spans="1:6" ht="14.25" customHeight="1">
      <c r="A507" s="255"/>
      <c r="B507" s="296" t="s">
        <v>306</v>
      </c>
      <c r="C507" s="297"/>
      <c r="D507" s="255"/>
      <c r="E507" s="255"/>
      <c r="F507" s="179"/>
    </row>
    <row r="508" spans="1:6" ht="14.25" customHeight="1">
      <c r="A508" s="255"/>
      <c r="B508" s="296">
        <v>10.97</v>
      </c>
      <c r="C508" s="297"/>
      <c r="D508" s="255"/>
      <c r="E508" s="255"/>
      <c r="F508" s="179"/>
    </row>
    <row r="509" spans="1:6" ht="14.25" customHeight="1">
      <c r="A509" s="255"/>
      <c r="B509" s="296" t="s">
        <v>308</v>
      </c>
      <c r="C509" s="297"/>
      <c r="D509" s="255"/>
      <c r="E509" s="255"/>
      <c r="F509" s="179"/>
    </row>
    <row r="510" spans="1:6" ht="14.25" customHeight="1">
      <c r="A510" s="255"/>
      <c r="B510" s="296">
        <v>10.97</v>
      </c>
      <c r="C510" s="297"/>
      <c r="D510" s="255"/>
      <c r="E510" s="255"/>
      <c r="F510" s="179"/>
    </row>
    <row r="511" spans="1:6" ht="14.25" customHeight="1">
      <c r="A511" s="255"/>
      <c r="B511" s="296" t="s">
        <v>309</v>
      </c>
      <c r="C511" s="297"/>
      <c r="D511" s="255"/>
      <c r="E511" s="255"/>
      <c r="F511" s="179"/>
    </row>
    <row r="512" spans="1:6" ht="14.25" customHeight="1">
      <c r="A512" s="255"/>
      <c r="B512" s="296">
        <v>10.97</v>
      </c>
      <c r="C512" s="297"/>
      <c r="D512" s="255"/>
      <c r="E512" s="255"/>
      <c r="F512" s="179"/>
    </row>
    <row r="513" spans="1:6" ht="14.25" customHeight="1">
      <c r="A513" s="255"/>
      <c r="B513" s="377" t="s">
        <v>310</v>
      </c>
      <c r="C513" s="378"/>
      <c r="D513" s="255"/>
      <c r="E513" s="255"/>
      <c r="F513" s="179"/>
    </row>
    <row r="514" spans="1:6" ht="14.25" customHeight="1">
      <c r="A514" s="255"/>
      <c r="B514" s="296">
        <v>13.26</v>
      </c>
      <c r="C514" s="297"/>
      <c r="D514" s="255"/>
      <c r="E514" s="255"/>
      <c r="F514" s="179"/>
    </row>
    <row r="515" spans="1:6" ht="14.25" customHeight="1">
      <c r="A515" s="255"/>
      <c r="B515" s="296" t="s">
        <v>311</v>
      </c>
      <c r="C515" s="297"/>
      <c r="D515" s="255"/>
      <c r="E515" s="255"/>
      <c r="F515" s="179"/>
    </row>
    <row r="516" spans="1:6" ht="14.25" customHeight="1">
      <c r="A516" s="255"/>
      <c r="B516" s="296">
        <v>3.6</v>
      </c>
      <c r="C516" s="379"/>
      <c r="D516" s="255"/>
      <c r="E516" s="255"/>
      <c r="F516" s="179"/>
    </row>
    <row r="517" spans="1:6" ht="14.25" customHeight="1">
      <c r="A517" s="255"/>
      <c r="B517" s="220" t="s">
        <v>312</v>
      </c>
      <c r="C517" s="220"/>
      <c r="D517" s="255"/>
      <c r="E517" s="255"/>
      <c r="F517" s="179"/>
    </row>
    <row r="518" spans="1:6" ht="14.25" customHeight="1">
      <c r="A518" s="255"/>
      <c r="B518" s="306">
        <v>2.62</v>
      </c>
      <c r="C518" s="307"/>
      <c r="D518" s="255"/>
      <c r="E518" s="255"/>
      <c r="F518" s="179"/>
    </row>
    <row r="519" spans="1:6" ht="14.25" customHeight="1">
      <c r="A519" s="255"/>
      <c r="B519" s="220" t="s">
        <v>312</v>
      </c>
      <c r="C519" s="220"/>
      <c r="D519" s="255"/>
      <c r="E519" s="255"/>
      <c r="F519" s="179"/>
    </row>
    <row r="520" spans="1:6" ht="14.25" customHeight="1">
      <c r="A520" s="255"/>
      <c r="B520" s="306">
        <v>2.62</v>
      </c>
      <c r="C520" s="307"/>
      <c r="D520" s="255"/>
      <c r="E520" s="255"/>
      <c r="F520" s="179"/>
    </row>
    <row r="521" spans="1:6" ht="14.25" customHeight="1">
      <c r="A521" s="255"/>
      <c r="B521" s="220" t="s">
        <v>313</v>
      </c>
      <c r="C521" s="220"/>
      <c r="D521" s="255"/>
      <c r="E521" s="255"/>
      <c r="F521" s="179"/>
    </row>
    <row r="522" spans="1:6" ht="14.25" customHeight="1">
      <c r="A522" s="255"/>
      <c r="B522" s="220">
        <v>68.239999999999995</v>
      </c>
      <c r="C522" s="220"/>
      <c r="D522" s="255"/>
      <c r="E522" s="255"/>
      <c r="F522" s="179"/>
    </row>
    <row r="523" spans="1:6" ht="14.25" customHeight="1">
      <c r="A523" s="255"/>
      <c r="B523" s="220" t="s">
        <v>314</v>
      </c>
      <c r="C523" s="220"/>
      <c r="D523" s="255"/>
      <c r="E523" s="255"/>
      <c r="F523" s="179"/>
    </row>
    <row r="524" spans="1:6" ht="14.25" customHeight="1">
      <c r="A524" s="255"/>
      <c r="B524" s="220">
        <v>8.1</v>
      </c>
      <c r="C524" s="220"/>
      <c r="D524" s="255"/>
      <c r="E524" s="255"/>
      <c r="F524" s="179"/>
    </row>
    <row r="525" spans="1:6" ht="14.25" customHeight="1">
      <c r="A525" s="255"/>
      <c r="B525" s="220" t="s">
        <v>315</v>
      </c>
      <c r="C525" s="220"/>
      <c r="D525" s="255"/>
      <c r="E525" s="255"/>
      <c r="F525" s="179"/>
    </row>
    <row r="526" spans="1:6" ht="14.25" customHeight="1">
      <c r="A526" s="255"/>
      <c r="B526" s="220">
        <v>3.2</v>
      </c>
      <c r="C526" s="220"/>
      <c r="D526" s="255"/>
      <c r="E526" s="255"/>
      <c r="F526" s="179"/>
    </row>
    <row r="527" spans="1:6" ht="14.25" customHeight="1">
      <c r="A527" s="255"/>
      <c r="B527" s="220" t="s">
        <v>317</v>
      </c>
      <c r="C527" s="220"/>
      <c r="D527" s="255"/>
      <c r="E527" s="255"/>
      <c r="F527" s="179"/>
    </row>
    <row r="528" spans="1:6" ht="14.25" customHeight="1">
      <c r="A528" s="255"/>
      <c r="B528" s="220">
        <v>3</v>
      </c>
      <c r="C528" s="220"/>
      <c r="D528" s="255"/>
      <c r="E528" s="255"/>
      <c r="F528" s="179"/>
    </row>
    <row r="529" spans="1:6" ht="14.25" customHeight="1">
      <c r="A529" s="255"/>
      <c r="B529" s="220" t="s">
        <v>316</v>
      </c>
      <c r="C529" s="220"/>
      <c r="D529" s="255"/>
      <c r="E529" s="255"/>
      <c r="F529" s="179"/>
    </row>
    <row r="530" spans="1:6" ht="14.25" customHeight="1">
      <c r="A530" s="255"/>
      <c r="B530" s="220">
        <v>3.71</v>
      </c>
      <c r="C530" s="220"/>
      <c r="D530" s="255"/>
      <c r="E530" s="255"/>
      <c r="F530" s="179"/>
    </row>
    <row r="531" spans="1:6" ht="14.25" customHeight="1">
      <c r="A531" s="255"/>
      <c r="B531" s="220" t="s">
        <v>318</v>
      </c>
      <c r="C531" s="220"/>
      <c r="D531" s="255"/>
      <c r="E531" s="255"/>
      <c r="F531" s="179"/>
    </row>
    <row r="532" spans="1:6" ht="14.25" customHeight="1">
      <c r="A532" s="255"/>
      <c r="B532" s="220">
        <v>23.2</v>
      </c>
      <c r="C532" s="220"/>
      <c r="D532" s="255"/>
      <c r="E532" s="255"/>
      <c r="F532" s="179"/>
    </row>
    <row r="533" spans="1:6" ht="14.25" customHeight="1">
      <c r="A533" s="255"/>
      <c r="B533" s="278" t="s">
        <v>335</v>
      </c>
      <c r="C533" s="278"/>
      <c r="D533" s="255"/>
      <c r="E533" s="255"/>
      <c r="F533" s="179"/>
    </row>
    <row r="534" spans="1:6" ht="14.25" customHeight="1">
      <c r="A534" s="255"/>
      <c r="B534" s="278">
        <v>10.1</v>
      </c>
      <c r="C534" s="278"/>
      <c r="D534" s="255"/>
      <c r="E534" s="255"/>
      <c r="F534" s="179"/>
    </row>
    <row r="535" spans="1:6" ht="14.25" customHeight="1">
      <c r="A535" s="255"/>
      <c r="B535" s="278" t="s">
        <v>319</v>
      </c>
      <c r="C535" s="278"/>
      <c r="D535" s="255"/>
      <c r="E535" s="255"/>
      <c r="F535" s="179"/>
    </row>
    <row r="536" spans="1:6" ht="14.25" customHeight="1">
      <c r="A536" s="255"/>
      <c r="B536" s="278">
        <v>7.57</v>
      </c>
      <c r="C536" s="278"/>
      <c r="D536" s="255"/>
      <c r="E536" s="255"/>
      <c r="F536" s="179"/>
    </row>
    <row r="537" spans="1:6" ht="14.25" customHeight="1">
      <c r="A537" s="255"/>
      <c r="B537" s="278" t="s">
        <v>320</v>
      </c>
      <c r="C537" s="278"/>
      <c r="D537" s="255"/>
      <c r="E537" s="255"/>
      <c r="F537" s="179"/>
    </row>
    <row r="538" spans="1:6" ht="28.5" customHeight="1">
      <c r="A538" s="283"/>
      <c r="B538" s="278">
        <v>9.35</v>
      </c>
      <c r="C538" s="278"/>
      <c r="D538" s="284" t="s">
        <v>92</v>
      </c>
      <c r="E538" s="285">
        <v>475.04</v>
      </c>
      <c r="F538" s="179"/>
    </row>
    <row r="539" spans="1:6" ht="14.25" customHeight="1">
      <c r="A539" s="210"/>
      <c r="B539" s="292"/>
      <c r="C539" s="293"/>
      <c r="D539" s="210"/>
      <c r="E539" s="264"/>
      <c r="F539" s="179"/>
    </row>
    <row r="540" spans="1:6" ht="41.25" customHeight="1">
      <c r="A540" s="210"/>
      <c r="B540" s="298" t="s">
        <v>324</v>
      </c>
      <c r="C540" s="299"/>
      <c r="D540" s="210"/>
      <c r="E540" s="264">
        <v>475.04</v>
      </c>
      <c r="F540" s="179"/>
    </row>
    <row r="541" spans="1:6" ht="14.25" customHeight="1">
      <c r="A541" s="210"/>
      <c r="B541" s="292"/>
      <c r="C541" s="293"/>
      <c r="D541" s="210"/>
      <c r="E541" s="264"/>
      <c r="F541" s="179"/>
    </row>
    <row r="542" spans="1:6" ht="28.5" customHeight="1">
      <c r="A542" s="212"/>
      <c r="B542" s="292" t="s">
        <v>445</v>
      </c>
      <c r="C542" s="293"/>
      <c r="D542" s="208" t="s">
        <v>92</v>
      </c>
      <c r="E542" s="286">
        <v>475.04</v>
      </c>
      <c r="F542" s="179"/>
    </row>
    <row r="543" spans="1:6" ht="14.25" customHeight="1">
      <c r="A543" s="210"/>
      <c r="B543" s="298"/>
      <c r="C543" s="299"/>
      <c r="D543" s="210"/>
      <c r="E543" s="264"/>
      <c r="F543" s="179"/>
    </row>
    <row r="544" spans="1:6" ht="36.75" customHeight="1">
      <c r="A544" s="210"/>
      <c r="B544" s="298" t="s">
        <v>324</v>
      </c>
      <c r="C544" s="299"/>
      <c r="D544" s="210"/>
      <c r="E544" s="286">
        <v>475.04</v>
      </c>
      <c r="F544" s="179"/>
    </row>
    <row r="545" spans="1:6" ht="14.25" customHeight="1">
      <c r="A545" s="210"/>
      <c r="B545" s="322"/>
      <c r="C545" s="323"/>
      <c r="D545" s="210"/>
      <c r="E545" s="210"/>
      <c r="F545" s="179"/>
    </row>
    <row r="546" spans="1:6" ht="14.25" customHeight="1">
      <c r="A546" s="181"/>
      <c r="B546" s="312" t="s">
        <v>263</v>
      </c>
      <c r="C546" s="314"/>
      <c r="D546" s="210"/>
      <c r="E546" s="206" t="s">
        <v>351</v>
      </c>
      <c r="F546" s="179"/>
    </row>
    <row r="547" spans="1:6" ht="12.2" customHeight="1">
      <c r="A547" s="210"/>
      <c r="B547" s="302"/>
      <c r="C547" s="303"/>
      <c r="D547" s="210"/>
      <c r="E547" s="210"/>
      <c r="F547" s="179"/>
    </row>
    <row r="548" spans="1:6" ht="14.25" customHeight="1">
      <c r="A548" s="205" t="s">
        <v>350</v>
      </c>
      <c r="B548" s="292" t="s">
        <v>327</v>
      </c>
      <c r="C548" s="293"/>
      <c r="D548" s="210"/>
      <c r="E548" s="210"/>
      <c r="F548" s="179"/>
    </row>
    <row r="549" spans="1:6" ht="12.2" customHeight="1">
      <c r="A549" s="210"/>
      <c r="B549" s="302"/>
      <c r="C549" s="303"/>
      <c r="D549" s="210"/>
      <c r="E549" s="210"/>
      <c r="F549" s="179"/>
    </row>
    <row r="550" spans="1:6" ht="14.25" customHeight="1">
      <c r="A550" s="210"/>
      <c r="B550" s="292" t="s">
        <v>128</v>
      </c>
      <c r="C550" s="293"/>
      <c r="D550" s="210"/>
      <c r="E550" s="210"/>
      <c r="F550" s="179"/>
    </row>
    <row r="551" spans="1:6" ht="43.5" customHeight="1">
      <c r="A551" s="212"/>
      <c r="B551" s="292" t="s">
        <v>446</v>
      </c>
      <c r="C551" s="293"/>
      <c r="D551" s="210" t="s">
        <v>105</v>
      </c>
      <c r="E551" s="213">
        <v>1</v>
      </c>
      <c r="F551" s="179"/>
    </row>
    <row r="552" spans="1:6" ht="14.25" customHeight="1">
      <c r="A552" s="210"/>
      <c r="B552" s="298" t="s">
        <v>296</v>
      </c>
      <c r="C552" s="299"/>
      <c r="D552" s="210"/>
      <c r="E552" s="210"/>
      <c r="F552" s="179"/>
    </row>
    <row r="553" spans="1:6" ht="14.25" customHeight="1">
      <c r="A553" s="210"/>
      <c r="B553" s="298" t="s">
        <v>415</v>
      </c>
      <c r="C553" s="299"/>
      <c r="D553" s="210"/>
      <c r="E553" s="210"/>
      <c r="F553" s="179"/>
    </row>
    <row r="554" spans="1:6" ht="14.25" customHeight="1">
      <c r="A554" s="210"/>
      <c r="B554" s="300">
        <v>1</v>
      </c>
      <c r="C554" s="301"/>
      <c r="D554" s="210"/>
      <c r="E554" s="211">
        <v>1</v>
      </c>
      <c r="F554" s="179"/>
    </row>
    <row r="555" spans="1:6" ht="12.2" customHeight="1">
      <c r="A555" s="210"/>
      <c r="B555" s="302"/>
      <c r="C555" s="303"/>
      <c r="D555" s="210"/>
      <c r="E555" s="210"/>
      <c r="F555" s="179"/>
    </row>
    <row r="556" spans="1:6" ht="59.25" customHeight="1">
      <c r="A556" s="212"/>
      <c r="B556" s="292" t="s">
        <v>447</v>
      </c>
      <c r="C556" s="293"/>
      <c r="D556" s="210" t="s">
        <v>105</v>
      </c>
      <c r="E556" s="213">
        <v>1</v>
      </c>
      <c r="F556" s="179"/>
    </row>
    <row r="557" spans="1:6" ht="14.25" customHeight="1">
      <c r="A557" s="210"/>
      <c r="B557" s="298" t="s">
        <v>296</v>
      </c>
      <c r="C557" s="299"/>
      <c r="D557" s="210"/>
      <c r="E557" s="210"/>
      <c r="F557" s="179"/>
    </row>
    <row r="558" spans="1:6" ht="14.25" customHeight="1">
      <c r="A558" s="210"/>
      <c r="B558" s="298" t="s">
        <v>415</v>
      </c>
      <c r="C558" s="299"/>
      <c r="D558" s="210"/>
      <c r="E558" s="210"/>
      <c r="F558" s="179"/>
    </row>
    <row r="559" spans="1:6" ht="14.25" customHeight="1">
      <c r="A559" s="210"/>
      <c r="B559" s="300">
        <v>1</v>
      </c>
      <c r="C559" s="301"/>
      <c r="D559" s="210"/>
      <c r="E559" s="211">
        <v>1</v>
      </c>
      <c r="F559" s="179"/>
    </row>
    <row r="560" spans="1:6" ht="12.2" customHeight="1">
      <c r="A560" s="210"/>
      <c r="B560" s="302"/>
      <c r="C560" s="303"/>
      <c r="D560" s="210"/>
      <c r="E560" s="210"/>
      <c r="F560" s="179"/>
    </row>
    <row r="561" spans="1:6" ht="59.25" customHeight="1">
      <c r="A561" s="212"/>
      <c r="B561" s="292" t="s">
        <v>448</v>
      </c>
      <c r="C561" s="293"/>
      <c r="D561" s="210" t="s">
        <v>105</v>
      </c>
      <c r="E561" s="213">
        <v>1</v>
      </c>
      <c r="F561" s="180"/>
    </row>
    <row r="562" spans="1:6" ht="14.25" customHeight="1">
      <c r="A562" s="210"/>
      <c r="B562" s="292"/>
      <c r="C562" s="293"/>
      <c r="D562" s="210"/>
      <c r="E562" s="210"/>
      <c r="F562" s="179"/>
    </row>
    <row r="563" spans="1:6" ht="14.25" customHeight="1">
      <c r="A563" s="210"/>
      <c r="B563" s="298" t="s">
        <v>415</v>
      </c>
      <c r="C563" s="299"/>
      <c r="D563" s="210"/>
      <c r="E563" s="210"/>
      <c r="F563" s="179"/>
    </row>
    <row r="564" spans="1:6" ht="14.25" customHeight="1">
      <c r="A564" s="210"/>
      <c r="B564" s="300">
        <v>1</v>
      </c>
      <c r="C564" s="301"/>
      <c r="D564" s="210"/>
      <c r="E564" s="211">
        <v>1</v>
      </c>
      <c r="F564" s="179"/>
    </row>
    <row r="565" spans="1:6" ht="12.2" customHeight="1">
      <c r="A565" s="210"/>
      <c r="B565" s="302"/>
      <c r="C565" s="303"/>
      <c r="D565" s="210"/>
      <c r="E565" s="210"/>
      <c r="F565" s="179"/>
    </row>
    <row r="566" spans="1:6" ht="36.75" customHeight="1">
      <c r="A566" s="212"/>
      <c r="B566" s="292" t="s">
        <v>449</v>
      </c>
      <c r="C566" s="293"/>
      <c r="D566" s="210" t="s">
        <v>105</v>
      </c>
      <c r="E566" s="213">
        <v>1</v>
      </c>
      <c r="F566" s="179"/>
    </row>
    <row r="567" spans="1:6" ht="14.25" customHeight="1">
      <c r="A567" s="210"/>
      <c r="B567" s="298" t="s">
        <v>296</v>
      </c>
      <c r="C567" s="299"/>
      <c r="D567" s="210"/>
      <c r="E567" s="210"/>
      <c r="F567" s="179"/>
    </row>
    <row r="568" spans="1:6" ht="14.25" customHeight="1">
      <c r="A568" s="210"/>
      <c r="B568" s="298" t="s">
        <v>415</v>
      </c>
      <c r="C568" s="299"/>
      <c r="D568" s="210"/>
      <c r="E568" s="210"/>
      <c r="F568" s="179"/>
    </row>
    <row r="569" spans="1:6" ht="14.25" customHeight="1">
      <c r="A569" s="210"/>
      <c r="B569" s="300">
        <v>2</v>
      </c>
      <c r="C569" s="301"/>
      <c r="D569" s="210"/>
      <c r="E569" s="211">
        <v>1</v>
      </c>
      <c r="F569" s="179"/>
    </row>
    <row r="570" spans="1:6" ht="12.2" customHeight="1">
      <c r="A570" s="210"/>
      <c r="B570" s="302"/>
      <c r="C570" s="303"/>
      <c r="D570" s="210"/>
      <c r="E570" s="210"/>
      <c r="F570" s="179"/>
    </row>
    <row r="571" spans="1:6" ht="12.2" customHeight="1">
      <c r="A571" s="210"/>
      <c r="B571" s="302"/>
      <c r="C571" s="303"/>
      <c r="D571" s="210"/>
      <c r="E571" s="210"/>
      <c r="F571" s="179"/>
    </row>
    <row r="572" spans="1:6" ht="14.25" customHeight="1">
      <c r="A572" s="210"/>
      <c r="B572" s="292" t="s">
        <v>450</v>
      </c>
      <c r="C572" s="293"/>
      <c r="D572" s="210"/>
      <c r="E572" s="210"/>
      <c r="F572" s="179"/>
    </row>
    <row r="573" spans="1:6" ht="43.5" customHeight="1">
      <c r="A573" s="212"/>
      <c r="B573" s="292" t="s">
        <v>451</v>
      </c>
      <c r="C573" s="293"/>
      <c r="D573" s="210" t="s">
        <v>105</v>
      </c>
      <c r="E573" s="213">
        <v>1</v>
      </c>
      <c r="F573" s="179"/>
    </row>
    <row r="574" spans="1:6" ht="14.25" customHeight="1">
      <c r="A574" s="210"/>
      <c r="B574" s="298" t="s">
        <v>296</v>
      </c>
      <c r="C574" s="299"/>
      <c r="D574" s="210"/>
      <c r="E574" s="210"/>
      <c r="F574" s="179"/>
    </row>
    <row r="575" spans="1:6" ht="14.25" customHeight="1">
      <c r="A575" s="210"/>
      <c r="B575" s="298" t="s">
        <v>415</v>
      </c>
      <c r="C575" s="299"/>
      <c r="D575" s="210"/>
      <c r="E575" s="210"/>
      <c r="F575" s="179"/>
    </row>
    <row r="576" spans="1:6" ht="14.25" customHeight="1">
      <c r="A576" s="210"/>
      <c r="B576" s="298">
        <v>1</v>
      </c>
      <c r="C576" s="299"/>
      <c r="D576" s="210"/>
      <c r="E576" s="211">
        <v>1</v>
      </c>
      <c r="F576" s="179"/>
    </row>
    <row r="577" spans="1:6" ht="12.2" customHeight="1">
      <c r="A577" s="210"/>
      <c r="B577" s="302"/>
      <c r="C577" s="303"/>
      <c r="D577" s="210"/>
      <c r="E577" s="210"/>
      <c r="F577" s="179"/>
    </row>
    <row r="578" spans="1:6" ht="28.5" customHeight="1">
      <c r="A578" s="212"/>
      <c r="B578" s="292" t="s">
        <v>452</v>
      </c>
      <c r="C578" s="293"/>
      <c r="D578" s="208" t="s">
        <v>105</v>
      </c>
      <c r="E578" s="209">
        <v>1</v>
      </c>
      <c r="F578" s="179"/>
    </row>
    <row r="579" spans="1:6" ht="14.25" customHeight="1">
      <c r="A579" s="210"/>
      <c r="B579" s="298" t="s">
        <v>296</v>
      </c>
      <c r="C579" s="299"/>
      <c r="D579" s="210"/>
      <c r="E579" s="210"/>
      <c r="F579" s="179"/>
    </row>
    <row r="580" spans="1:6" ht="14.25" customHeight="1">
      <c r="A580" s="210"/>
      <c r="B580" s="298" t="s">
        <v>415</v>
      </c>
      <c r="C580" s="299"/>
      <c r="D580" s="210"/>
      <c r="E580" s="210"/>
      <c r="F580" s="179"/>
    </row>
    <row r="581" spans="1:6" ht="14.25" customHeight="1">
      <c r="A581" s="210"/>
      <c r="B581" s="298">
        <v>1</v>
      </c>
      <c r="C581" s="299"/>
      <c r="D581" s="210"/>
      <c r="E581" s="211">
        <v>1</v>
      </c>
      <c r="F581" s="179"/>
    </row>
    <row r="582" spans="1:6" ht="12.2" customHeight="1">
      <c r="A582" s="210"/>
      <c r="B582" s="302"/>
      <c r="C582" s="303"/>
      <c r="D582" s="210"/>
      <c r="E582" s="210"/>
      <c r="F582" s="179"/>
    </row>
    <row r="583" spans="1:6" ht="59.25" customHeight="1">
      <c r="A583" s="212"/>
      <c r="B583" s="292" t="s">
        <v>453</v>
      </c>
      <c r="C583" s="293"/>
      <c r="D583" s="210" t="s">
        <v>105</v>
      </c>
      <c r="E583" s="213">
        <v>1</v>
      </c>
      <c r="F583" s="179"/>
    </row>
    <row r="584" spans="1:6" ht="14.25" customHeight="1">
      <c r="A584" s="210"/>
      <c r="B584" s="292" t="s">
        <v>454</v>
      </c>
      <c r="C584" s="293"/>
      <c r="D584" s="210"/>
      <c r="E584" s="210"/>
      <c r="F584" s="179"/>
    </row>
    <row r="585" spans="1:6" ht="14.25" customHeight="1">
      <c r="A585" s="210"/>
      <c r="B585" s="298" t="s">
        <v>296</v>
      </c>
      <c r="C585" s="299"/>
      <c r="D585" s="210"/>
      <c r="E585" s="210"/>
      <c r="F585" s="179"/>
    </row>
    <row r="586" spans="1:6" ht="14.25" customHeight="1">
      <c r="A586" s="210"/>
      <c r="B586" s="300">
        <v>1</v>
      </c>
      <c r="C586" s="301"/>
      <c r="D586" s="210"/>
      <c r="E586" s="211">
        <v>1</v>
      </c>
      <c r="F586" s="179"/>
    </row>
    <row r="587" spans="1:6" ht="12.2" customHeight="1">
      <c r="A587" s="210"/>
      <c r="B587" s="302"/>
      <c r="C587" s="303"/>
      <c r="D587" s="210"/>
      <c r="E587" s="210"/>
      <c r="F587" s="179"/>
    </row>
    <row r="588" spans="1:6" ht="14.25" customHeight="1">
      <c r="A588" s="210"/>
      <c r="B588" s="292" t="s">
        <v>246</v>
      </c>
      <c r="C588" s="293"/>
      <c r="D588" s="210"/>
      <c r="E588" s="210"/>
      <c r="F588" s="179"/>
    </row>
    <row r="589" spans="1:6" ht="43.5" customHeight="1">
      <c r="A589" s="212"/>
      <c r="B589" s="292" t="s">
        <v>455</v>
      </c>
      <c r="C589" s="293"/>
      <c r="D589" s="210" t="s">
        <v>105</v>
      </c>
      <c r="E589" s="213">
        <v>18</v>
      </c>
      <c r="F589" s="179"/>
    </row>
    <row r="590" spans="1:6" ht="14.25" customHeight="1">
      <c r="A590" s="210"/>
      <c r="B590" s="292" t="s">
        <v>297</v>
      </c>
      <c r="C590" s="293"/>
      <c r="D590" s="210"/>
      <c r="E590" s="210"/>
      <c r="F590" s="179"/>
    </row>
    <row r="591" spans="1:6" ht="14.25" customHeight="1">
      <c r="A591" s="210"/>
      <c r="B591" s="298" t="s">
        <v>415</v>
      </c>
      <c r="C591" s="299"/>
      <c r="D591" s="210"/>
      <c r="E591" s="210"/>
      <c r="F591" s="179"/>
    </row>
    <row r="592" spans="1:6" ht="14.25" customHeight="1">
      <c r="A592" s="210"/>
      <c r="B592" s="300">
        <v>18</v>
      </c>
      <c r="C592" s="301"/>
      <c r="D592" s="210"/>
      <c r="E592" s="211"/>
      <c r="F592" s="179"/>
    </row>
    <row r="593" spans="1:8" ht="43.5" customHeight="1">
      <c r="A593" s="212"/>
      <c r="B593" s="292" t="s">
        <v>456</v>
      </c>
      <c r="C593" s="293"/>
      <c r="D593" s="210" t="s">
        <v>88</v>
      </c>
      <c r="E593" s="213">
        <v>18.5</v>
      </c>
      <c r="F593" s="179"/>
    </row>
    <row r="594" spans="1:8" ht="14.25" customHeight="1">
      <c r="A594" s="210"/>
      <c r="B594" s="292" t="s">
        <v>297</v>
      </c>
      <c r="C594" s="293"/>
      <c r="D594" s="210"/>
      <c r="E594" s="210"/>
      <c r="F594" s="179"/>
    </row>
    <row r="595" spans="1:8" ht="14.25" customHeight="1">
      <c r="A595" s="210"/>
      <c r="B595" s="298"/>
      <c r="C595" s="299"/>
      <c r="D595" s="210"/>
      <c r="E595" s="210"/>
      <c r="F595" s="179"/>
    </row>
    <row r="596" spans="1:8" ht="28.5" customHeight="1">
      <c r="A596" s="208"/>
      <c r="B596" s="298"/>
      <c r="C596" s="299"/>
      <c r="D596" s="208"/>
      <c r="E596" s="209"/>
      <c r="F596" s="179"/>
    </row>
    <row r="597" spans="1:8" ht="14.25" customHeight="1">
      <c r="A597" s="210"/>
      <c r="B597" s="322" t="s">
        <v>95</v>
      </c>
      <c r="C597" s="323"/>
      <c r="D597" s="210"/>
      <c r="E597" s="210"/>
      <c r="F597" s="179"/>
    </row>
    <row r="598" spans="1:8" ht="14.25" customHeight="1">
      <c r="A598" s="181"/>
      <c r="B598" s="312" t="s">
        <v>264</v>
      </c>
      <c r="C598" s="314"/>
      <c r="D598" s="210"/>
      <c r="E598" s="210"/>
      <c r="F598" s="179"/>
    </row>
    <row r="599" spans="1:8" ht="12.2" customHeight="1">
      <c r="A599" s="210"/>
      <c r="B599" s="302"/>
      <c r="C599" s="303"/>
      <c r="D599" s="210"/>
      <c r="E599" s="210"/>
      <c r="F599" s="179"/>
    </row>
    <row r="600" spans="1:8" ht="14.25" customHeight="1">
      <c r="A600" s="205"/>
      <c r="B600" s="292" t="s">
        <v>327</v>
      </c>
      <c r="C600" s="293"/>
      <c r="D600" s="210"/>
      <c r="E600" s="210"/>
      <c r="F600" s="179"/>
      <c r="H600" s="183"/>
    </row>
    <row r="601" spans="1:8" ht="12.2" customHeight="1">
      <c r="A601" s="210"/>
      <c r="B601" s="302"/>
      <c r="C601" s="303"/>
      <c r="D601" s="210"/>
      <c r="E601" s="210"/>
      <c r="F601" s="179"/>
    </row>
    <row r="602" spans="1:8" ht="14.25" customHeight="1">
      <c r="A602" s="212"/>
      <c r="B602" s="292" t="s">
        <v>457</v>
      </c>
      <c r="C602" s="293"/>
      <c r="D602" s="205" t="s">
        <v>92</v>
      </c>
      <c r="E602" s="211">
        <v>283.07</v>
      </c>
      <c r="F602" s="179"/>
    </row>
    <row r="603" spans="1:8" ht="14.25" customHeight="1">
      <c r="A603" s="210"/>
      <c r="B603" s="322" t="s">
        <v>95</v>
      </c>
      <c r="C603" s="323"/>
      <c r="D603" s="210"/>
      <c r="E603" s="210"/>
      <c r="F603" s="179"/>
    </row>
    <row r="604" spans="1:8" ht="14.25" customHeight="1">
      <c r="A604" s="181"/>
      <c r="B604" s="312" t="s">
        <v>170</v>
      </c>
      <c r="C604" s="314"/>
      <c r="D604" s="210"/>
      <c r="E604" s="206" t="s">
        <v>351</v>
      </c>
      <c r="F604" s="179"/>
    </row>
    <row r="605" spans="1:8" ht="12.2" customHeight="1">
      <c r="A605" s="210"/>
      <c r="B605" s="302"/>
      <c r="C605" s="303"/>
      <c r="D605" s="210"/>
      <c r="E605" s="210"/>
      <c r="F605" s="179"/>
    </row>
    <row r="606" spans="1:8" ht="14.25" customHeight="1">
      <c r="A606" s="205"/>
      <c r="B606" s="292" t="s">
        <v>327</v>
      </c>
      <c r="C606" s="293"/>
      <c r="D606" s="210"/>
      <c r="E606" s="210"/>
      <c r="F606" s="179"/>
    </row>
    <row r="607" spans="1:8" ht="12.2" customHeight="1">
      <c r="A607" s="210"/>
      <c r="B607" s="302"/>
      <c r="C607" s="303"/>
      <c r="D607" s="210"/>
      <c r="E607" s="210"/>
      <c r="F607" s="179"/>
    </row>
    <row r="608" spans="1:8" ht="28.5" customHeight="1">
      <c r="A608" s="212"/>
      <c r="B608" s="292" t="s">
        <v>458</v>
      </c>
      <c r="C608" s="293"/>
      <c r="D608" s="208" t="s">
        <v>459</v>
      </c>
      <c r="E608" s="209"/>
      <c r="F608" s="179"/>
    </row>
    <row r="609" spans="1:6" ht="14.25" customHeight="1">
      <c r="A609" s="210"/>
      <c r="B609" s="350" t="s">
        <v>460</v>
      </c>
      <c r="C609" s="351"/>
      <c r="D609" s="210"/>
      <c r="E609" s="210"/>
      <c r="F609" s="179"/>
    </row>
    <row r="610" spans="1:6" ht="14.25" customHeight="1">
      <c r="A610" s="210"/>
      <c r="B610" s="298" t="s">
        <v>169</v>
      </c>
      <c r="C610" s="299"/>
      <c r="D610" s="210"/>
      <c r="E610" s="211">
        <v>96</v>
      </c>
      <c r="F610" s="179"/>
    </row>
    <row r="611" spans="1:6" ht="14.25" customHeight="1">
      <c r="A611" s="212"/>
      <c r="B611" s="292" t="s">
        <v>461</v>
      </c>
      <c r="C611" s="293"/>
      <c r="D611" s="205" t="s">
        <v>459</v>
      </c>
      <c r="E611" s="211"/>
      <c r="F611" s="179"/>
    </row>
    <row r="612" spans="1:6" ht="14.25" customHeight="1">
      <c r="A612" s="210"/>
      <c r="B612" s="350" t="s">
        <v>460</v>
      </c>
      <c r="C612" s="351"/>
      <c r="D612" s="210"/>
      <c r="E612" s="210"/>
      <c r="F612" s="179"/>
    </row>
    <row r="613" spans="1:6" ht="14.25" customHeight="1">
      <c r="A613" s="210"/>
      <c r="B613" s="298" t="s">
        <v>168</v>
      </c>
      <c r="C613" s="299"/>
      <c r="D613" s="210"/>
      <c r="E613" s="211">
        <v>448</v>
      </c>
      <c r="F613" s="179"/>
    </row>
    <row r="614" spans="1:6" ht="90.95" customHeight="1">
      <c r="A614" s="383"/>
      <c r="B614" s="383"/>
      <c r="C614" s="383"/>
      <c r="D614" s="383"/>
      <c r="E614" s="383"/>
      <c r="F614" s="383"/>
    </row>
    <row r="615" spans="1:6" ht="90.75" customHeight="1">
      <c r="A615" s="383"/>
      <c r="B615" s="383"/>
      <c r="C615" s="383"/>
      <c r="D615" s="383"/>
      <c r="E615" s="383"/>
      <c r="F615" s="383"/>
    </row>
    <row r="616" spans="1:6" ht="129.19999999999999" customHeight="1">
      <c r="A616" s="384"/>
      <c r="B616" s="384"/>
      <c r="C616" s="384"/>
      <c r="D616" s="384"/>
      <c r="E616" s="384"/>
      <c r="F616" s="384"/>
    </row>
    <row r="617" spans="1:6" ht="408.95" customHeight="1">
      <c r="F617" s="179"/>
    </row>
    <row r="618" spans="1:6" ht="408.95" customHeight="1">
      <c r="F618" s="179"/>
    </row>
    <row r="619" spans="1:6" ht="21" customHeight="1">
      <c r="F619" s="179"/>
    </row>
    <row r="620" spans="1:6" ht="44.1" customHeight="1">
      <c r="A620" s="382"/>
      <c r="B620" s="382"/>
      <c r="F620" s="179"/>
    </row>
    <row r="621" spans="1:6" ht="391.35" customHeight="1">
      <c r="A621" s="385"/>
      <c r="B621" s="385"/>
      <c r="C621" s="385"/>
      <c r="D621" s="385"/>
      <c r="E621" s="385"/>
      <c r="F621" s="385"/>
    </row>
    <row r="622" spans="1:6" ht="61.5" customHeight="1">
      <c r="A622" s="383"/>
      <c r="B622" s="383"/>
      <c r="C622" s="383"/>
      <c r="D622" s="383"/>
      <c r="E622" s="383"/>
      <c r="F622" s="383"/>
    </row>
    <row r="623" spans="1:6" ht="270.95" customHeight="1">
      <c r="A623" s="386"/>
      <c r="B623" s="386"/>
      <c r="C623" s="386"/>
      <c r="D623" s="386"/>
      <c r="E623" s="386"/>
      <c r="F623" s="386"/>
    </row>
    <row r="624" spans="1:6" ht="408.95" customHeight="1"/>
    <row r="625" spans="1:6" ht="408.95" customHeight="1"/>
    <row r="626" spans="1:6" ht="21" customHeight="1"/>
    <row r="627" spans="1:6" ht="44.1" customHeight="1">
      <c r="A627" s="382"/>
      <c r="B627" s="382"/>
    </row>
    <row r="628" spans="1:6" ht="63.2" customHeight="1">
      <c r="A628" s="387"/>
      <c r="B628" s="387"/>
      <c r="C628" s="387"/>
      <c r="D628" s="387"/>
      <c r="E628" s="387"/>
      <c r="F628" s="387"/>
    </row>
    <row r="629" spans="1:6" ht="61.5" customHeight="1">
      <c r="A629" s="381"/>
      <c r="B629" s="381"/>
      <c r="C629" s="381"/>
      <c r="D629" s="381"/>
      <c r="E629" s="381"/>
      <c r="F629" s="381"/>
    </row>
    <row r="630" spans="1:6" ht="90.75" customHeight="1">
      <c r="A630" s="381"/>
      <c r="B630" s="381"/>
      <c r="C630" s="381"/>
      <c r="D630" s="381"/>
      <c r="E630" s="381"/>
      <c r="F630" s="381"/>
    </row>
    <row r="631" spans="1:6" ht="360.2" customHeight="1">
      <c r="A631" s="381"/>
      <c r="B631" s="381"/>
      <c r="C631" s="381"/>
      <c r="D631" s="381"/>
      <c r="E631" s="381"/>
      <c r="F631" s="381"/>
    </row>
    <row r="632" spans="1:6" ht="11.25" customHeight="1">
      <c r="A632" s="388"/>
      <c r="B632" s="388"/>
      <c r="C632" s="388"/>
      <c r="D632" s="388"/>
      <c r="E632" s="388"/>
      <c r="F632" s="388"/>
    </row>
    <row r="633" spans="1:6" ht="408.95" customHeight="1"/>
    <row r="634" spans="1:6" ht="408.95" customHeight="1"/>
    <row r="635" spans="1:6" ht="21" customHeight="1"/>
    <row r="636" spans="1:6" ht="44.1" customHeight="1"/>
    <row r="637" spans="1:6" ht="44.1" customHeight="1">
      <c r="A637" s="382"/>
      <c r="B637" s="382"/>
    </row>
    <row r="638" spans="1:6" ht="110.1" customHeight="1">
      <c r="A638" s="387"/>
      <c r="B638" s="387"/>
      <c r="C638" s="387"/>
      <c r="D638" s="387"/>
      <c r="E638" s="387"/>
      <c r="F638" s="387"/>
    </row>
    <row r="639" spans="1:6" ht="408.95" customHeight="1">
      <c r="A639" s="386"/>
      <c r="B639" s="386"/>
      <c r="C639" s="386"/>
      <c r="D639" s="386"/>
      <c r="E639" s="386"/>
      <c r="F639" s="386"/>
    </row>
    <row r="640" spans="1:6" ht="246.95" customHeight="1">
      <c r="A640" s="386"/>
      <c r="B640" s="386"/>
      <c r="C640" s="386"/>
      <c r="D640" s="386"/>
      <c r="E640" s="386"/>
      <c r="F640" s="386"/>
    </row>
    <row r="641" spans="1:6" ht="408.95" customHeight="1"/>
    <row r="642" spans="1:6" ht="408.95" customHeight="1"/>
    <row r="643" spans="1:6" ht="21" customHeight="1"/>
    <row r="644" spans="1:6" ht="44.1" customHeight="1">
      <c r="A644" s="382"/>
      <c r="B644" s="382"/>
    </row>
    <row r="645" spans="1:6" ht="408.95" customHeight="1">
      <c r="A645" s="390"/>
      <c r="B645" s="390"/>
      <c r="C645" s="390"/>
      <c r="D645" s="390"/>
      <c r="E645" s="390"/>
      <c r="F645" s="390"/>
    </row>
    <row r="646" spans="1:6" ht="224.1" customHeight="1">
      <c r="A646" s="390"/>
      <c r="B646" s="390"/>
      <c r="C646" s="390"/>
      <c r="D646" s="390"/>
      <c r="E646" s="390"/>
      <c r="F646" s="390"/>
    </row>
    <row r="647" spans="1:6" ht="11.25" customHeight="1">
      <c r="A647" s="388"/>
      <c r="B647" s="388"/>
      <c r="C647" s="388"/>
      <c r="D647" s="388"/>
      <c r="E647" s="388"/>
      <c r="F647" s="388"/>
    </row>
    <row r="648" spans="1:6" ht="408.95" customHeight="1"/>
    <row r="649" spans="1:6" ht="408.95" customHeight="1"/>
    <row r="650" spans="1:6" ht="21" customHeight="1"/>
    <row r="651" spans="1:6" ht="44.1" customHeight="1"/>
    <row r="652" spans="1:6" ht="44.1" customHeight="1">
      <c r="A652" s="382"/>
      <c r="B652" s="382"/>
    </row>
    <row r="653" spans="1:6" ht="408.95" customHeight="1">
      <c r="A653" s="390"/>
      <c r="B653" s="390"/>
      <c r="C653" s="390"/>
      <c r="D653" s="390"/>
      <c r="E653" s="390"/>
      <c r="F653" s="390"/>
    </row>
    <row r="654" spans="1:6" ht="94.35" customHeight="1">
      <c r="A654" s="390"/>
      <c r="B654" s="390"/>
      <c r="C654" s="390"/>
      <c r="D654" s="390"/>
      <c r="E654" s="390"/>
      <c r="F654" s="390"/>
    </row>
    <row r="655" spans="1:6" ht="159.6" customHeight="1">
      <c r="A655" s="381"/>
      <c r="B655" s="381"/>
      <c r="C655" s="381"/>
      <c r="D655" s="381"/>
      <c r="E655" s="381"/>
      <c r="F655" s="381"/>
    </row>
    <row r="656" spans="1:6" ht="11.25" customHeight="1">
      <c r="A656" s="388"/>
      <c r="B656" s="388"/>
      <c r="C656" s="388"/>
      <c r="D656" s="388"/>
      <c r="E656" s="388"/>
      <c r="F656" s="388"/>
    </row>
    <row r="657" spans="1:6" ht="408.95" customHeight="1"/>
    <row r="658" spans="1:6" ht="408.95" customHeight="1"/>
    <row r="659" spans="1:6" ht="21" customHeight="1"/>
    <row r="660" spans="1:6" ht="44.1" customHeight="1"/>
    <row r="661" spans="1:6" ht="44.1" customHeight="1">
      <c r="A661" s="382"/>
      <c r="B661" s="382"/>
    </row>
    <row r="662" spans="1:6" ht="408.95" customHeight="1">
      <c r="A662" s="390"/>
      <c r="B662" s="390"/>
      <c r="C662" s="390"/>
      <c r="D662" s="390"/>
      <c r="E662" s="390"/>
      <c r="F662" s="390"/>
    </row>
    <row r="663" spans="1:6" ht="217.35" customHeight="1">
      <c r="A663" s="390"/>
      <c r="B663" s="390"/>
      <c r="C663" s="390"/>
      <c r="D663" s="390"/>
      <c r="E663" s="390"/>
      <c r="F663" s="390"/>
    </row>
    <row r="664" spans="1:6" ht="11.25" customHeight="1">
      <c r="A664" s="388"/>
      <c r="B664" s="388"/>
      <c r="C664" s="388"/>
      <c r="D664" s="388"/>
      <c r="E664" s="388"/>
      <c r="F664" s="388"/>
    </row>
    <row r="665" spans="1:6" ht="408.95" customHeight="1"/>
    <row r="666" spans="1:6" ht="408.95" customHeight="1"/>
    <row r="667" spans="1:6" ht="21" customHeight="1"/>
    <row r="668" spans="1:6" ht="44.1" customHeight="1"/>
    <row r="669" spans="1:6" ht="44.1" customHeight="1">
      <c r="A669" s="382"/>
      <c r="B669" s="382"/>
    </row>
    <row r="670" spans="1:6" ht="402" customHeight="1">
      <c r="A670" s="390"/>
      <c r="B670" s="390"/>
      <c r="C670" s="390"/>
      <c r="D670" s="390"/>
      <c r="E670" s="390"/>
      <c r="F670" s="390"/>
    </row>
    <row r="671" spans="1:6" ht="240.2" customHeight="1">
      <c r="A671" s="381"/>
      <c r="B671" s="381"/>
      <c r="C671" s="381"/>
      <c r="D671" s="381"/>
      <c r="E671" s="381"/>
      <c r="F671" s="381"/>
    </row>
    <row r="672" spans="1:6" ht="11.25" customHeight="1">
      <c r="A672" s="388"/>
      <c r="B672" s="388"/>
      <c r="C672" s="388"/>
      <c r="D672" s="388"/>
      <c r="E672" s="388"/>
      <c r="F672" s="388"/>
    </row>
    <row r="673" spans="1:6" ht="408.95" customHeight="1"/>
    <row r="674" spans="1:6" ht="408.95" customHeight="1"/>
    <row r="675" spans="1:6" ht="21" customHeight="1"/>
    <row r="676" spans="1:6" ht="44.1" customHeight="1"/>
    <row r="677" spans="1:6" ht="44.1" customHeight="1">
      <c r="A677" s="382"/>
      <c r="B677" s="382"/>
    </row>
    <row r="678" spans="1:6" ht="327.60000000000002" customHeight="1">
      <c r="A678" s="381"/>
      <c r="B678" s="381"/>
      <c r="C678" s="381"/>
      <c r="D678" s="381"/>
      <c r="E678" s="381"/>
      <c r="F678" s="381"/>
    </row>
    <row r="679" spans="1:6" ht="88.5" customHeight="1">
      <c r="A679" s="381"/>
      <c r="B679" s="381"/>
      <c r="C679" s="381"/>
      <c r="D679" s="381"/>
      <c r="E679" s="381"/>
      <c r="F679" s="381"/>
    </row>
    <row r="680" spans="1:6" ht="261.60000000000002" customHeight="1">
      <c r="A680" s="386"/>
      <c r="B680" s="386"/>
      <c r="C680" s="386"/>
      <c r="D680" s="386"/>
      <c r="E680" s="386"/>
      <c r="F680" s="386"/>
    </row>
    <row r="681" spans="1:6" ht="408.95" customHeight="1"/>
    <row r="682" spans="1:6" ht="408.95" customHeight="1"/>
    <row r="683" spans="1:6" ht="21" customHeight="1"/>
    <row r="684" spans="1:6" ht="44.1" customHeight="1">
      <c r="A684" s="382" t="s">
        <v>462</v>
      </c>
      <c r="B684" s="382"/>
    </row>
    <row r="685" spans="1:6" ht="342.75" customHeight="1">
      <c r="A685" s="387"/>
      <c r="B685" s="387"/>
      <c r="C685" s="387"/>
      <c r="D685" s="387"/>
      <c r="E685" s="387"/>
      <c r="F685" s="387"/>
    </row>
    <row r="686" spans="1:6" ht="132.94999999999999" customHeight="1">
      <c r="A686" s="381"/>
      <c r="B686" s="381"/>
      <c r="C686" s="381"/>
      <c r="D686" s="381"/>
      <c r="E686" s="381"/>
      <c r="F686" s="381"/>
    </row>
    <row r="687" spans="1:6" ht="132.94999999999999" customHeight="1">
      <c r="A687" s="381"/>
      <c r="B687" s="381"/>
      <c r="C687" s="381"/>
      <c r="D687" s="381"/>
      <c r="E687" s="381"/>
      <c r="F687" s="381"/>
    </row>
    <row r="688" spans="1:6" ht="11.25" customHeight="1">
      <c r="A688" s="388"/>
      <c r="B688" s="388"/>
      <c r="C688" s="388"/>
      <c r="D688" s="388"/>
      <c r="E688" s="388"/>
      <c r="F688" s="388"/>
    </row>
    <row r="689" spans="1:6" ht="408.95" customHeight="1"/>
    <row r="690" spans="1:6" ht="408.95" customHeight="1"/>
    <row r="691" spans="1:6" ht="21" customHeight="1"/>
    <row r="692" spans="1:6" ht="44.1" customHeight="1"/>
    <row r="693" spans="1:6" ht="44.1" customHeight="1">
      <c r="A693" s="382"/>
      <c r="B693" s="382"/>
    </row>
    <row r="694" spans="1:6" ht="408.95" customHeight="1">
      <c r="A694" s="387"/>
      <c r="B694" s="387"/>
      <c r="C694" s="387"/>
      <c r="D694" s="387"/>
      <c r="E694" s="387"/>
      <c r="F694" s="387"/>
    </row>
    <row r="695" spans="1:6" ht="80.099999999999994" customHeight="1">
      <c r="A695" s="387"/>
      <c r="B695" s="387"/>
      <c r="C695" s="387"/>
      <c r="D695" s="387"/>
      <c r="E695" s="387"/>
      <c r="F695" s="387"/>
    </row>
    <row r="696" spans="1:6" ht="213" customHeight="1">
      <c r="A696" s="381"/>
      <c r="B696" s="381"/>
      <c r="C696" s="381"/>
      <c r="D696" s="381"/>
      <c r="E696" s="381"/>
      <c r="F696" s="381"/>
    </row>
    <row r="697" spans="1:6" ht="408.95" customHeight="1"/>
    <row r="698" spans="1:6" ht="408.95" customHeight="1"/>
    <row r="699" spans="1:6" ht="21" customHeight="1"/>
    <row r="700" spans="1:6" ht="44.1" customHeight="1"/>
    <row r="701" spans="1:6" ht="44.1" customHeight="1">
      <c r="A701" s="382"/>
      <c r="B701" s="382"/>
    </row>
    <row r="702" spans="1:6" ht="186.2" customHeight="1">
      <c r="A702" s="387"/>
      <c r="B702" s="387"/>
      <c r="C702" s="387"/>
      <c r="D702" s="387"/>
      <c r="E702" s="387"/>
      <c r="F702" s="387"/>
    </row>
    <row r="703" spans="1:6" ht="302.10000000000002" customHeight="1">
      <c r="A703" s="381"/>
      <c r="B703" s="381"/>
      <c r="C703" s="381"/>
      <c r="D703" s="381"/>
      <c r="E703" s="381"/>
      <c r="F703" s="381"/>
    </row>
    <row r="704" spans="1:6" ht="37.35" customHeight="1">
      <c r="A704" s="381"/>
      <c r="B704" s="381"/>
      <c r="C704" s="381"/>
      <c r="D704" s="381"/>
      <c r="E704" s="381"/>
      <c r="F704" s="381"/>
    </row>
    <row r="705" spans="1:6" ht="408.95" customHeight="1"/>
    <row r="706" spans="1:6" ht="408.95" customHeight="1"/>
    <row r="707" spans="1:6" ht="21" customHeight="1"/>
    <row r="708" spans="1:6" ht="44.1" customHeight="1"/>
    <row r="709" spans="1:6" ht="44.1" customHeight="1">
      <c r="A709" s="382"/>
      <c r="B709" s="382"/>
    </row>
    <row r="710" spans="1:6" ht="73.349999999999994" customHeight="1">
      <c r="A710" s="381"/>
      <c r="B710" s="381"/>
      <c r="C710" s="381"/>
      <c r="D710" s="381"/>
      <c r="E710" s="381"/>
      <c r="F710" s="381"/>
    </row>
    <row r="711" spans="1:6" ht="17.25" customHeight="1">
      <c r="A711" s="389"/>
      <c r="B711" s="389"/>
      <c r="C711" s="389"/>
      <c r="D711" s="389"/>
      <c r="E711" s="389"/>
      <c r="F711" s="389"/>
    </row>
    <row r="712" spans="1:6" ht="408.95" customHeight="1"/>
    <row r="713" spans="1:6" ht="408.95" customHeight="1"/>
    <row r="714" spans="1:6" ht="21" customHeight="1"/>
    <row r="715" spans="1:6" ht="44.1" customHeight="1"/>
  </sheetData>
  <mergeCells count="541">
    <mergeCell ref="A702:F702"/>
    <mergeCell ref="A688:F688"/>
    <mergeCell ref="A710:F710"/>
    <mergeCell ref="A711:F711"/>
    <mergeCell ref="A645:F646"/>
    <mergeCell ref="A647:F647"/>
    <mergeCell ref="A652:B652"/>
    <mergeCell ref="A653:F654"/>
    <mergeCell ref="A655:F655"/>
    <mergeCell ref="A656:F656"/>
    <mergeCell ref="A661:B661"/>
    <mergeCell ref="A662:F663"/>
    <mergeCell ref="A664:F664"/>
    <mergeCell ref="A669:B669"/>
    <mergeCell ref="A670:F670"/>
    <mergeCell ref="A671:F671"/>
    <mergeCell ref="A672:F672"/>
    <mergeCell ref="A677:B677"/>
    <mergeCell ref="A678:F678"/>
    <mergeCell ref="A679:F679"/>
    <mergeCell ref="A680:F680"/>
    <mergeCell ref="A693:B693"/>
    <mergeCell ref="A694:F695"/>
    <mergeCell ref="A696:F696"/>
    <mergeCell ref="A701:B701"/>
    <mergeCell ref="A703:F703"/>
    <mergeCell ref="A704:F704"/>
    <mergeCell ref="A709:B709"/>
    <mergeCell ref="A614:F614"/>
    <mergeCell ref="A615:F615"/>
    <mergeCell ref="A616:F616"/>
    <mergeCell ref="A620:B620"/>
    <mergeCell ref="A621:F621"/>
    <mergeCell ref="A622:F622"/>
    <mergeCell ref="A623:F623"/>
    <mergeCell ref="A627:B627"/>
    <mergeCell ref="A628:F628"/>
    <mergeCell ref="A629:F629"/>
    <mergeCell ref="A630:F630"/>
    <mergeCell ref="A631:F631"/>
    <mergeCell ref="A632:F632"/>
    <mergeCell ref="A637:B637"/>
    <mergeCell ref="A638:F638"/>
    <mergeCell ref="A639:F640"/>
    <mergeCell ref="A644:B644"/>
    <mergeCell ref="A684:B684"/>
    <mergeCell ref="A685:F685"/>
    <mergeCell ref="A686:F686"/>
    <mergeCell ref="A687:F687"/>
    <mergeCell ref="B597:C597"/>
    <mergeCell ref="B598:C598"/>
    <mergeCell ref="B599:C599"/>
    <mergeCell ref="B600:C600"/>
    <mergeCell ref="B601:C601"/>
    <mergeCell ref="B602:C602"/>
    <mergeCell ref="B603:C603"/>
    <mergeCell ref="B604:C604"/>
    <mergeCell ref="B613:C613"/>
    <mergeCell ref="B605:C605"/>
    <mergeCell ref="B606:C606"/>
    <mergeCell ref="B607:C607"/>
    <mergeCell ref="B608:C608"/>
    <mergeCell ref="B609:C609"/>
    <mergeCell ref="B610:C610"/>
    <mergeCell ref="B611:C611"/>
    <mergeCell ref="B612:C612"/>
    <mergeCell ref="B580:C580"/>
    <mergeCell ref="B581:C581"/>
    <mergeCell ref="B582:C582"/>
    <mergeCell ref="B583:C583"/>
    <mergeCell ref="B584:C584"/>
    <mergeCell ref="B585:C585"/>
    <mergeCell ref="B586:C586"/>
    <mergeCell ref="B587:C587"/>
    <mergeCell ref="B588:C588"/>
    <mergeCell ref="B589:C589"/>
    <mergeCell ref="B590:C590"/>
    <mergeCell ref="B591:C591"/>
    <mergeCell ref="B592:C592"/>
    <mergeCell ref="B593:C593"/>
    <mergeCell ref="B594:C594"/>
    <mergeCell ref="B595:C595"/>
    <mergeCell ref="B596:C596"/>
    <mergeCell ref="B563:C563"/>
    <mergeCell ref="B564:C564"/>
    <mergeCell ref="B565:C565"/>
    <mergeCell ref="B566:C566"/>
    <mergeCell ref="B567:C567"/>
    <mergeCell ref="B568:C568"/>
    <mergeCell ref="B569:C569"/>
    <mergeCell ref="B570:C570"/>
    <mergeCell ref="B571:C571"/>
    <mergeCell ref="B572:C572"/>
    <mergeCell ref="B573:C573"/>
    <mergeCell ref="B574:C574"/>
    <mergeCell ref="B575:C575"/>
    <mergeCell ref="B576:C576"/>
    <mergeCell ref="B577:C577"/>
    <mergeCell ref="B578:C578"/>
    <mergeCell ref="B579:C579"/>
    <mergeCell ref="B545:C545"/>
    <mergeCell ref="B555:C555"/>
    <mergeCell ref="B556:C556"/>
    <mergeCell ref="B557:C557"/>
    <mergeCell ref="B558:C558"/>
    <mergeCell ref="B559:C559"/>
    <mergeCell ref="B560:C560"/>
    <mergeCell ref="B561:C561"/>
    <mergeCell ref="B562:C562"/>
    <mergeCell ref="B546:C546"/>
    <mergeCell ref="B547:C547"/>
    <mergeCell ref="B548:C548"/>
    <mergeCell ref="B549:C549"/>
    <mergeCell ref="B550:C550"/>
    <mergeCell ref="B551:C551"/>
    <mergeCell ref="B552:C552"/>
    <mergeCell ref="B553:C553"/>
    <mergeCell ref="B554:C554"/>
    <mergeCell ref="B518:C518"/>
    <mergeCell ref="B516:C516"/>
    <mergeCell ref="B544:C544"/>
    <mergeCell ref="B501:C501"/>
    <mergeCell ref="B495:C495"/>
    <mergeCell ref="B496:C496"/>
    <mergeCell ref="B497:C497"/>
    <mergeCell ref="B498:C498"/>
    <mergeCell ref="B511:C511"/>
    <mergeCell ref="B512:C512"/>
    <mergeCell ref="B513:C513"/>
    <mergeCell ref="B514:C514"/>
    <mergeCell ref="B515:C515"/>
    <mergeCell ref="B499:C499"/>
    <mergeCell ref="B500:C500"/>
    <mergeCell ref="B502:C502"/>
    <mergeCell ref="B503:C503"/>
    <mergeCell ref="B504:C504"/>
    <mergeCell ref="B540:C540"/>
    <mergeCell ref="B539:C539"/>
    <mergeCell ref="B541:C541"/>
    <mergeCell ref="B542:C542"/>
    <mergeCell ref="B543:C543"/>
    <mergeCell ref="B507:C507"/>
    <mergeCell ref="B466:C466"/>
    <mergeCell ref="B467:C467"/>
    <mergeCell ref="B468:C468"/>
    <mergeCell ref="B469:C469"/>
    <mergeCell ref="B470:C470"/>
    <mergeCell ref="B471:C471"/>
    <mergeCell ref="B472:C472"/>
    <mergeCell ref="B474:C474"/>
    <mergeCell ref="B459:C459"/>
    <mergeCell ref="B460:C460"/>
    <mergeCell ref="B434:C434"/>
    <mergeCell ref="B458:C458"/>
    <mergeCell ref="B461:C461"/>
    <mergeCell ref="B462:C462"/>
    <mergeCell ref="B463:C463"/>
    <mergeCell ref="B435:C435"/>
    <mergeCell ref="B437:C437"/>
    <mergeCell ref="B464:C464"/>
    <mergeCell ref="B465:C465"/>
    <mergeCell ref="B439:C439"/>
    <mergeCell ref="B425:C425"/>
    <mergeCell ref="B426:C426"/>
    <mergeCell ref="B427:C427"/>
    <mergeCell ref="B428:C428"/>
    <mergeCell ref="B429:C429"/>
    <mergeCell ref="B430:C430"/>
    <mergeCell ref="B431:C431"/>
    <mergeCell ref="B432:C432"/>
    <mergeCell ref="B433:C433"/>
    <mergeCell ref="B424:C424"/>
    <mergeCell ref="B412:C412"/>
    <mergeCell ref="B413:C413"/>
    <mergeCell ref="B414:C414"/>
    <mergeCell ref="B403:C403"/>
    <mergeCell ref="B404:C404"/>
    <mergeCell ref="B405:C405"/>
    <mergeCell ref="B406:C406"/>
    <mergeCell ref="B407:C407"/>
    <mergeCell ref="B408:C408"/>
    <mergeCell ref="B409:C409"/>
    <mergeCell ref="B410:C410"/>
    <mergeCell ref="B411:C411"/>
    <mergeCell ref="B415:C415"/>
    <mergeCell ref="B416:C416"/>
    <mergeCell ref="B417:C417"/>
    <mergeCell ref="B418:C418"/>
    <mergeCell ref="B419:C419"/>
    <mergeCell ref="B420:C420"/>
    <mergeCell ref="B421:C421"/>
    <mergeCell ref="B422:C422"/>
    <mergeCell ref="B423:C423"/>
    <mergeCell ref="B395:C395"/>
    <mergeCell ref="B396:C396"/>
    <mergeCell ref="B397:C397"/>
    <mergeCell ref="B398:C398"/>
    <mergeCell ref="B399:C399"/>
    <mergeCell ref="B400:C400"/>
    <mergeCell ref="B401:C401"/>
    <mergeCell ref="B402:C402"/>
    <mergeCell ref="B381:C381"/>
    <mergeCell ref="B382:C382"/>
    <mergeCell ref="B383:C383"/>
    <mergeCell ref="B384:C384"/>
    <mergeCell ref="B386:C386"/>
    <mergeCell ref="B387:C387"/>
    <mergeCell ref="B388:C388"/>
    <mergeCell ref="B389:C389"/>
    <mergeCell ref="B390:C390"/>
    <mergeCell ref="B391:C391"/>
    <mergeCell ref="B392:C392"/>
    <mergeCell ref="B393:C393"/>
    <mergeCell ref="B394:C394"/>
    <mergeCell ref="B385:C385"/>
    <mergeCell ref="B369:C369"/>
    <mergeCell ref="B370:C370"/>
    <mergeCell ref="B371:C371"/>
    <mergeCell ref="B372:C372"/>
    <mergeCell ref="B373:C373"/>
    <mergeCell ref="B374:C374"/>
    <mergeCell ref="B375:C375"/>
    <mergeCell ref="B376:C376"/>
    <mergeCell ref="B377:C377"/>
    <mergeCell ref="B378:C378"/>
    <mergeCell ref="B379:C379"/>
    <mergeCell ref="B380:C380"/>
    <mergeCell ref="B366:C366"/>
    <mergeCell ref="B368:C368"/>
    <mergeCell ref="B345:C345"/>
    <mergeCell ref="B346:C346"/>
    <mergeCell ref="B347:C347"/>
    <mergeCell ref="B348:C348"/>
    <mergeCell ref="B349:C349"/>
    <mergeCell ref="B350:C350"/>
    <mergeCell ref="B351:C351"/>
    <mergeCell ref="B352:C352"/>
    <mergeCell ref="B353:C353"/>
    <mergeCell ref="B354:C354"/>
    <mergeCell ref="B355:C355"/>
    <mergeCell ref="B356:C356"/>
    <mergeCell ref="B357:C357"/>
    <mergeCell ref="B358:C358"/>
    <mergeCell ref="B359:C359"/>
    <mergeCell ref="B360:C360"/>
    <mergeCell ref="B362:C362"/>
    <mergeCell ref="B363:C363"/>
    <mergeCell ref="B364:C364"/>
    <mergeCell ref="B361:C361"/>
    <mergeCell ref="B332:C332"/>
    <mergeCell ref="B333:C333"/>
    <mergeCell ref="B334:C334"/>
    <mergeCell ref="B335:C335"/>
    <mergeCell ref="B336:C336"/>
    <mergeCell ref="B337:C337"/>
    <mergeCell ref="B338:C338"/>
    <mergeCell ref="B339:C339"/>
    <mergeCell ref="B340:C340"/>
    <mergeCell ref="B341:C341"/>
    <mergeCell ref="B342:C342"/>
    <mergeCell ref="B343:C343"/>
    <mergeCell ref="B344:C344"/>
    <mergeCell ref="B234:C234"/>
    <mergeCell ref="B235:C235"/>
    <mergeCell ref="B236:C236"/>
    <mergeCell ref="B237:C237"/>
    <mergeCell ref="B238:C238"/>
    <mergeCell ref="B294:C294"/>
    <mergeCell ref="B295:C295"/>
    <mergeCell ref="B293:C293"/>
    <mergeCell ref="B316:C316"/>
    <mergeCell ref="B296:C296"/>
    <mergeCell ref="B301:C301"/>
    <mergeCell ref="B302:C302"/>
    <mergeCell ref="B303:C303"/>
    <mergeCell ref="B304:C304"/>
    <mergeCell ref="B305:C305"/>
    <mergeCell ref="B306:C306"/>
    <mergeCell ref="B307:C307"/>
    <mergeCell ref="B308:C308"/>
    <mergeCell ref="B309:C309"/>
    <mergeCell ref="B310:C310"/>
    <mergeCell ref="B311:C311"/>
    <mergeCell ref="B312:C312"/>
    <mergeCell ref="B313:C313"/>
    <mergeCell ref="B314:C314"/>
    <mergeCell ref="B233:C233"/>
    <mergeCell ref="B216:C216"/>
    <mergeCell ref="B217:C217"/>
    <mergeCell ref="B218:C218"/>
    <mergeCell ref="B219:C219"/>
    <mergeCell ref="B220:C220"/>
    <mergeCell ref="B221:C221"/>
    <mergeCell ref="B222:C222"/>
    <mergeCell ref="B223:C223"/>
    <mergeCell ref="B224:C224"/>
    <mergeCell ref="B225:C225"/>
    <mergeCell ref="B230:C230"/>
    <mergeCell ref="B231:C231"/>
    <mergeCell ref="B232:C232"/>
    <mergeCell ref="B229:C229"/>
    <mergeCell ref="C226:D226"/>
    <mergeCell ref="B227:C227"/>
    <mergeCell ref="B214:C214"/>
    <mergeCell ref="B215:C215"/>
    <mergeCell ref="B186:C186"/>
    <mergeCell ref="B187:C187"/>
    <mergeCell ref="B188:C188"/>
    <mergeCell ref="B189:C189"/>
    <mergeCell ref="B190:C190"/>
    <mergeCell ref="B191:C191"/>
    <mergeCell ref="B192:C192"/>
    <mergeCell ref="B193:C193"/>
    <mergeCell ref="B194:C194"/>
    <mergeCell ref="B195:C195"/>
    <mergeCell ref="B196:C196"/>
    <mergeCell ref="B197:C197"/>
    <mergeCell ref="B198:C198"/>
    <mergeCell ref="B199:C199"/>
    <mergeCell ref="B200:C200"/>
    <mergeCell ref="B201:C201"/>
    <mergeCell ref="B202:C202"/>
    <mergeCell ref="B203:C203"/>
    <mergeCell ref="B204:C204"/>
    <mergeCell ref="B205:C205"/>
    <mergeCell ref="B206:C206"/>
    <mergeCell ref="B207:C207"/>
    <mergeCell ref="B179:C179"/>
    <mergeCell ref="B180:C180"/>
    <mergeCell ref="B181:C181"/>
    <mergeCell ref="B208:C208"/>
    <mergeCell ref="B209:C209"/>
    <mergeCell ref="B210:C210"/>
    <mergeCell ref="B211:C211"/>
    <mergeCell ref="B212:C212"/>
    <mergeCell ref="B213:C213"/>
    <mergeCell ref="B182:C182"/>
    <mergeCell ref="B183:C183"/>
    <mergeCell ref="B184:C184"/>
    <mergeCell ref="B185:C185"/>
    <mergeCell ref="B159:C159"/>
    <mergeCell ref="B160:C160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70:C170"/>
    <mergeCell ref="B171:C171"/>
    <mergeCell ref="B172:C172"/>
    <mergeCell ref="B173:C173"/>
    <mergeCell ref="B174:C174"/>
    <mergeCell ref="B175:C175"/>
    <mergeCell ref="B176:C176"/>
    <mergeCell ref="B177:C177"/>
    <mergeCell ref="B178:C178"/>
    <mergeCell ref="B158:C158"/>
    <mergeCell ref="B129:C129"/>
    <mergeCell ref="B130:C130"/>
    <mergeCell ref="B131:C131"/>
    <mergeCell ref="B132:C132"/>
    <mergeCell ref="B133:C133"/>
    <mergeCell ref="B134:C134"/>
    <mergeCell ref="B135:C135"/>
    <mergeCell ref="B147:C147"/>
    <mergeCell ref="B136:C136"/>
    <mergeCell ref="B142:C142"/>
    <mergeCell ref="B143:C143"/>
    <mergeCell ref="B144:C144"/>
    <mergeCell ref="B145:C145"/>
    <mergeCell ref="B148:C148"/>
    <mergeCell ref="B149:C149"/>
    <mergeCell ref="B150:C150"/>
    <mergeCell ref="B151:C151"/>
    <mergeCell ref="B152:C152"/>
    <mergeCell ref="B153:C153"/>
    <mergeCell ref="B154:C154"/>
    <mergeCell ref="B155:C155"/>
    <mergeCell ref="B156:C156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57:C157"/>
    <mergeCell ref="B88:C88"/>
    <mergeCell ref="B121:C121"/>
    <mergeCell ref="B123:C123"/>
    <mergeCell ref="B124:C124"/>
    <mergeCell ref="B125:C125"/>
    <mergeCell ref="B126:C126"/>
    <mergeCell ref="B128:C128"/>
    <mergeCell ref="B122:C122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68:C68"/>
    <mergeCell ref="B89:C89"/>
    <mergeCell ref="B90:C90"/>
    <mergeCell ref="B91:C91"/>
    <mergeCell ref="B92:C92"/>
    <mergeCell ref="B93:C93"/>
    <mergeCell ref="B94:C94"/>
    <mergeCell ref="B95:C95"/>
    <mergeCell ref="B96:C96"/>
    <mergeCell ref="B73:C73"/>
    <mergeCell ref="B74:C74"/>
    <mergeCell ref="B76:C76"/>
    <mergeCell ref="B75:C75"/>
    <mergeCell ref="B78:C78"/>
    <mergeCell ref="B79:C79"/>
    <mergeCell ref="B77:C77"/>
    <mergeCell ref="B80:C80"/>
    <mergeCell ref="B81:C81"/>
    <mergeCell ref="B82:C82"/>
    <mergeCell ref="B83:C83"/>
    <mergeCell ref="B84:C84"/>
    <mergeCell ref="B85:C85"/>
    <mergeCell ref="B86:C86"/>
    <mergeCell ref="B87:C87"/>
    <mergeCell ref="B69:C69"/>
    <mergeCell ref="B70:C70"/>
    <mergeCell ref="B71:C71"/>
    <mergeCell ref="B72:C72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4:C64"/>
    <mergeCell ref="B65:C65"/>
    <mergeCell ref="B66:C66"/>
    <mergeCell ref="B67:C67"/>
    <mergeCell ref="B63:C63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32:C32"/>
    <mergeCell ref="B33:C33"/>
    <mergeCell ref="B34:C34"/>
    <mergeCell ref="B35:C35"/>
    <mergeCell ref="B36:C36"/>
    <mergeCell ref="B37:C37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508:C508"/>
    <mergeCell ref="B509:C509"/>
    <mergeCell ref="B510:C510"/>
    <mergeCell ref="B520:C520"/>
    <mergeCell ref="A1:A3"/>
    <mergeCell ref="B1:C1"/>
    <mergeCell ref="B2:C2"/>
    <mergeCell ref="B3:C3"/>
    <mergeCell ref="A4:E4"/>
    <mergeCell ref="A5:E5"/>
    <mergeCell ref="B6:D6"/>
    <mergeCell ref="B7:D7"/>
    <mergeCell ref="B8:D8"/>
    <mergeCell ref="B9:C9"/>
    <mergeCell ref="B10:C10"/>
    <mergeCell ref="B11:C11"/>
    <mergeCell ref="B12:C12"/>
    <mergeCell ref="B13:C13"/>
    <mergeCell ref="B14:C14"/>
    <mergeCell ref="B15:C15"/>
    <mergeCell ref="B16:C16"/>
    <mergeCell ref="B30:C30"/>
    <mergeCell ref="B31:C31"/>
    <mergeCell ref="B476:C476"/>
    <mergeCell ref="B300:C300"/>
    <mergeCell ref="B299:C299"/>
    <mergeCell ref="B298:C298"/>
    <mergeCell ref="B297:C297"/>
    <mergeCell ref="L401:M401"/>
    <mergeCell ref="B505:C505"/>
    <mergeCell ref="B506:C506"/>
    <mergeCell ref="B326:C326"/>
    <mergeCell ref="B327:C327"/>
    <mergeCell ref="B328:C328"/>
    <mergeCell ref="B329:C329"/>
    <mergeCell ref="B330:C330"/>
    <mergeCell ref="B331:C331"/>
    <mergeCell ref="B315:C315"/>
    <mergeCell ref="B317:C317"/>
    <mergeCell ref="B318:C318"/>
    <mergeCell ref="B319:C319"/>
    <mergeCell ref="B320:C320"/>
    <mergeCell ref="B321:C321"/>
    <mergeCell ref="B322:C322"/>
    <mergeCell ref="B323:C323"/>
    <mergeCell ref="B324:C324"/>
    <mergeCell ref="B365:C365"/>
    <mergeCell ref="B325:C325"/>
  </mergeCells>
  <pageMargins left="0.11811023622047245" right="0" top="0.9448818897637796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83"/>
  <sheetViews>
    <sheetView zoomScale="154" zoomScaleNormal="154" workbookViewId="0">
      <selection activeCell="B7" sqref="B7"/>
    </sheetView>
  </sheetViews>
  <sheetFormatPr defaultRowHeight="12.75"/>
  <cols>
    <col min="1" max="1" width="11" style="46" customWidth="1"/>
    <col min="2" max="2" width="54.5" customWidth="1"/>
    <col min="3" max="3" width="6" style="46" customWidth="1"/>
    <col min="4" max="4" width="8.33203125" customWidth="1"/>
    <col min="5" max="5" width="10.6640625" style="98" customWidth="1"/>
    <col min="6" max="6" width="9.6640625" style="98" customWidth="1"/>
    <col min="7" max="7" width="11.6640625" style="98" customWidth="1"/>
  </cols>
  <sheetData>
    <row r="1" spans="1:7" ht="14.25" customHeight="1">
      <c r="A1" s="432"/>
      <c r="B1" s="443" t="s">
        <v>85</v>
      </c>
      <c r="C1" s="444"/>
      <c r="D1" s="3"/>
      <c r="E1" s="80"/>
      <c r="F1" s="80"/>
      <c r="G1" s="81" t="s">
        <v>8</v>
      </c>
    </row>
    <row r="2" spans="1:7" ht="14.25" customHeight="1">
      <c r="A2" s="433"/>
      <c r="B2" s="292" t="s">
        <v>345</v>
      </c>
      <c r="C2" s="293"/>
      <c r="D2" s="3"/>
      <c r="E2" s="80"/>
      <c r="F2" s="80"/>
      <c r="G2" s="81" t="s">
        <v>8</v>
      </c>
    </row>
    <row r="3" spans="1:7" ht="14.25" customHeight="1">
      <c r="A3" s="434"/>
      <c r="B3" s="443" t="s">
        <v>230</v>
      </c>
      <c r="C3" s="444"/>
      <c r="D3" s="3"/>
      <c r="E3" s="445" t="s">
        <v>149</v>
      </c>
      <c r="F3" s="446"/>
      <c r="G3" s="447"/>
    </row>
    <row r="4" spans="1:7" ht="12.75" customHeight="1">
      <c r="A4" s="435" t="s">
        <v>464</v>
      </c>
      <c r="B4" s="436"/>
      <c r="C4" s="436"/>
      <c r="D4" s="437"/>
      <c r="E4" s="445" t="s">
        <v>147</v>
      </c>
      <c r="F4" s="446"/>
      <c r="G4" s="447"/>
    </row>
    <row r="5" spans="1:7" ht="14.25" customHeight="1">
      <c r="A5" s="438" t="s">
        <v>9</v>
      </c>
      <c r="B5" s="439"/>
      <c r="C5" s="439"/>
      <c r="D5" s="440"/>
      <c r="E5" s="448" t="s">
        <v>148</v>
      </c>
      <c r="F5" s="449"/>
      <c r="G5" s="450"/>
    </row>
    <row r="6" spans="1:7" ht="9" customHeight="1">
      <c r="A6" s="18" t="s">
        <v>10</v>
      </c>
      <c r="B6" s="441" t="s">
        <v>11</v>
      </c>
      <c r="C6" s="442"/>
      <c r="D6" s="3"/>
      <c r="E6" s="80"/>
      <c r="F6" s="80"/>
      <c r="G6" s="81" t="s">
        <v>8</v>
      </c>
    </row>
    <row r="7" spans="1:7" ht="9" customHeight="1">
      <c r="A7" s="37"/>
      <c r="B7" s="3"/>
      <c r="C7" s="37"/>
      <c r="D7" s="3"/>
      <c r="E7" s="80"/>
      <c r="F7" s="80"/>
      <c r="G7" s="82" t="s">
        <v>8</v>
      </c>
    </row>
    <row r="8" spans="1:7" ht="9" customHeight="1">
      <c r="A8" s="38">
        <v>1</v>
      </c>
      <c r="B8" s="409" t="s">
        <v>12</v>
      </c>
      <c r="C8" s="410"/>
      <c r="D8" s="410"/>
      <c r="E8" s="410"/>
      <c r="F8" s="410"/>
      <c r="G8" s="411"/>
    </row>
    <row r="9" spans="1:7" ht="9" customHeight="1">
      <c r="A9" s="37"/>
      <c r="B9" s="3"/>
      <c r="C9" s="37"/>
      <c r="D9" s="3"/>
      <c r="E9" s="80"/>
      <c r="F9" s="80"/>
      <c r="G9" s="81" t="s">
        <v>8</v>
      </c>
    </row>
    <row r="10" spans="1:7" ht="9" customHeight="1">
      <c r="A10" s="18" t="s">
        <v>13</v>
      </c>
      <c r="B10" s="1" t="s">
        <v>14</v>
      </c>
      <c r="C10" s="18" t="s">
        <v>15</v>
      </c>
      <c r="D10" s="18" t="s">
        <v>16</v>
      </c>
      <c r="E10" s="81" t="s">
        <v>17</v>
      </c>
      <c r="F10" s="81" t="s">
        <v>18</v>
      </c>
      <c r="G10" s="81" t="s">
        <v>19</v>
      </c>
    </row>
    <row r="11" spans="1:7" ht="18.75" customHeight="1">
      <c r="A11" s="41">
        <v>101000101</v>
      </c>
      <c r="B11" s="11" t="s">
        <v>20</v>
      </c>
      <c r="C11" s="62" t="s">
        <v>21</v>
      </c>
      <c r="D11" s="149">
        <v>8</v>
      </c>
      <c r="E11" s="63">
        <v>320.66000000000003</v>
      </c>
      <c r="F11" s="63">
        <f>E11*D11</f>
        <v>2565.2800000000002</v>
      </c>
      <c r="G11" s="63">
        <f t="shared" ref="G11:G87" si="0">F11*1.2834</f>
        <v>3292.2803520000007</v>
      </c>
    </row>
    <row r="12" spans="1:7" ht="18.75" customHeight="1">
      <c r="A12" s="41">
        <v>101000110</v>
      </c>
      <c r="B12" s="9" t="s">
        <v>22</v>
      </c>
      <c r="C12" s="62" t="s">
        <v>21</v>
      </c>
      <c r="D12" s="149">
        <v>283.07</v>
      </c>
      <c r="E12" s="63">
        <v>6.52</v>
      </c>
      <c r="F12" s="63">
        <f t="shared" ref="F12:F19" si="1">E12*D12</f>
        <v>1845.6163999999999</v>
      </c>
      <c r="G12" s="63">
        <f t="shared" si="0"/>
        <v>2368.6640877600003</v>
      </c>
    </row>
    <row r="13" spans="1:7" ht="29.25" customHeight="1">
      <c r="A13" s="40">
        <v>99059</v>
      </c>
      <c r="B13" s="10" t="s">
        <v>23</v>
      </c>
      <c r="C13" s="62" t="s">
        <v>24</v>
      </c>
      <c r="D13" s="149">
        <v>85.1</v>
      </c>
      <c r="E13" s="63">
        <v>48.31</v>
      </c>
      <c r="F13" s="63">
        <f t="shared" si="1"/>
        <v>4111.1809999999996</v>
      </c>
      <c r="G13" s="63">
        <f t="shared" si="0"/>
        <v>5276.2896953999998</v>
      </c>
    </row>
    <row r="14" spans="1:7" ht="29.25" customHeight="1">
      <c r="A14" s="56">
        <v>95635</v>
      </c>
      <c r="B14" s="53" t="s">
        <v>150</v>
      </c>
      <c r="C14" s="61" t="s">
        <v>15</v>
      </c>
      <c r="D14" s="152">
        <v>1</v>
      </c>
      <c r="E14" s="63">
        <v>199.15</v>
      </c>
      <c r="F14" s="63">
        <f t="shared" si="1"/>
        <v>199.15</v>
      </c>
      <c r="G14" s="63">
        <f t="shared" si="0"/>
        <v>255.58911000000003</v>
      </c>
    </row>
    <row r="15" spans="1:7" ht="15" customHeight="1">
      <c r="A15" s="57">
        <v>101000114</v>
      </c>
      <c r="B15" s="55" t="s">
        <v>151</v>
      </c>
      <c r="C15" s="61" t="s">
        <v>15</v>
      </c>
      <c r="D15" s="152">
        <v>1</v>
      </c>
      <c r="E15" s="63">
        <v>1334.03</v>
      </c>
      <c r="F15" s="63">
        <f t="shared" si="1"/>
        <v>1334.03</v>
      </c>
      <c r="G15" s="63">
        <f t="shared" si="0"/>
        <v>1712.094102</v>
      </c>
    </row>
    <row r="16" spans="1:7" ht="13.5" customHeight="1">
      <c r="A16" s="57">
        <v>101000117</v>
      </c>
      <c r="B16" s="55" t="s">
        <v>152</v>
      </c>
      <c r="C16" s="61" t="s">
        <v>15</v>
      </c>
      <c r="D16" s="152">
        <v>1</v>
      </c>
      <c r="E16" s="63">
        <v>1208.27</v>
      </c>
      <c r="F16" s="63">
        <f t="shared" si="1"/>
        <v>1208.27</v>
      </c>
      <c r="G16" s="63">
        <f t="shared" si="0"/>
        <v>1550.693718</v>
      </c>
    </row>
    <row r="17" spans="1:7" ht="29.25" customHeight="1">
      <c r="A17" s="57">
        <v>101000210</v>
      </c>
      <c r="B17" s="54" t="s">
        <v>153</v>
      </c>
      <c r="C17" s="61" t="s">
        <v>154</v>
      </c>
      <c r="D17" s="152">
        <v>6</v>
      </c>
      <c r="E17" s="63">
        <v>507.81</v>
      </c>
      <c r="F17" s="63">
        <f t="shared" si="1"/>
        <v>3046.86</v>
      </c>
      <c r="G17" s="63">
        <f t="shared" si="0"/>
        <v>3910.3401240000003</v>
      </c>
    </row>
    <row r="18" spans="1:7" ht="29.25" customHeight="1">
      <c r="A18" s="57">
        <v>101000215</v>
      </c>
      <c r="B18" s="55" t="s">
        <v>155</v>
      </c>
      <c r="C18" s="61" t="s">
        <v>154</v>
      </c>
      <c r="D18" s="152">
        <v>6</v>
      </c>
      <c r="E18" s="63">
        <v>650</v>
      </c>
      <c r="F18" s="63">
        <f t="shared" si="1"/>
        <v>3900</v>
      </c>
      <c r="G18" s="63">
        <f t="shared" si="0"/>
        <v>5005.26</v>
      </c>
    </row>
    <row r="19" spans="1:7" ht="29.25" customHeight="1" thickBot="1">
      <c r="A19" s="57">
        <v>101000220</v>
      </c>
      <c r="B19" s="54" t="s">
        <v>156</v>
      </c>
      <c r="C19" s="61" t="s">
        <v>154</v>
      </c>
      <c r="D19" s="152">
        <v>6</v>
      </c>
      <c r="E19" s="63">
        <v>738.02</v>
      </c>
      <c r="F19" s="63">
        <f t="shared" si="1"/>
        <v>4428.12</v>
      </c>
      <c r="G19" s="63">
        <f t="shared" si="0"/>
        <v>5683.0492080000004</v>
      </c>
    </row>
    <row r="20" spans="1:7" ht="17.25" customHeight="1" thickBot="1">
      <c r="A20" s="37"/>
      <c r="B20" s="22" t="s">
        <v>95</v>
      </c>
      <c r="C20" s="396" t="s">
        <v>94</v>
      </c>
      <c r="D20" s="397"/>
      <c r="E20" s="397"/>
      <c r="F20" s="397"/>
      <c r="G20" s="83">
        <f>SUM(G11:G19)</f>
        <v>29054.26039716</v>
      </c>
    </row>
    <row r="21" spans="1:7" ht="9" customHeight="1">
      <c r="A21" s="38">
        <v>2</v>
      </c>
      <c r="B21" s="421" t="s">
        <v>31</v>
      </c>
      <c r="C21" s="422"/>
      <c r="D21" s="422"/>
      <c r="E21" s="422"/>
      <c r="F21" s="422"/>
      <c r="G21" s="420"/>
    </row>
    <row r="22" spans="1:7" ht="9" customHeight="1">
      <c r="A22" s="37"/>
      <c r="B22" s="3"/>
      <c r="C22" s="37"/>
      <c r="D22" s="3"/>
      <c r="E22" s="80"/>
      <c r="F22" s="80"/>
      <c r="G22" s="84"/>
    </row>
    <row r="23" spans="1:7" ht="9" customHeight="1">
      <c r="A23" s="18" t="s">
        <v>13</v>
      </c>
      <c r="B23" s="1" t="s">
        <v>14</v>
      </c>
      <c r="C23" s="18" t="s">
        <v>15</v>
      </c>
      <c r="D23" s="18" t="s">
        <v>16</v>
      </c>
      <c r="E23" s="85" t="s">
        <v>159</v>
      </c>
      <c r="F23" s="81" t="s">
        <v>18</v>
      </c>
      <c r="G23" s="81" t="s">
        <v>19</v>
      </c>
    </row>
    <row r="24" spans="1:7" ht="9" customHeight="1">
      <c r="A24" s="37"/>
      <c r="B24" s="3"/>
      <c r="C24" s="37"/>
      <c r="D24" s="3"/>
      <c r="E24" s="80"/>
      <c r="F24" s="80"/>
      <c r="G24" s="84"/>
    </row>
    <row r="25" spans="1:7" ht="18.75" customHeight="1">
      <c r="A25" s="41">
        <v>701000109</v>
      </c>
      <c r="B25" s="10" t="s">
        <v>32</v>
      </c>
      <c r="C25" s="62" t="s">
        <v>21</v>
      </c>
      <c r="D25" s="149">
        <v>123.38</v>
      </c>
      <c r="E25" s="64">
        <v>15.83</v>
      </c>
      <c r="F25" s="64">
        <f t="shared" ref="F25" si="2">E25*D25</f>
        <v>1953.1053999999999</v>
      </c>
      <c r="G25" s="64">
        <f t="shared" si="0"/>
        <v>2506.61547036</v>
      </c>
    </row>
    <row r="26" spans="1:7" ht="16.5" customHeight="1" thickBot="1">
      <c r="A26" s="37"/>
      <c r="B26" s="50" t="s">
        <v>95</v>
      </c>
      <c r="C26" s="424" t="s">
        <v>94</v>
      </c>
      <c r="D26" s="425"/>
      <c r="E26" s="425"/>
      <c r="F26" s="425"/>
      <c r="G26" s="86">
        <f>SUM(G24:G25)</f>
        <v>2506.61547036</v>
      </c>
    </row>
    <row r="27" spans="1:7" ht="10.5" customHeight="1" thickBot="1">
      <c r="A27" s="101">
        <v>3</v>
      </c>
      <c r="B27" s="426" t="s">
        <v>27</v>
      </c>
      <c r="C27" s="427"/>
      <c r="D27" s="427"/>
      <c r="E27" s="427"/>
      <c r="F27" s="427"/>
      <c r="G27" s="428"/>
    </row>
    <row r="28" spans="1:7" ht="9" customHeight="1">
      <c r="A28" s="18" t="s">
        <v>13</v>
      </c>
      <c r="B28" s="1" t="s">
        <v>14</v>
      </c>
      <c r="C28" s="18" t="s">
        <v>15</v>
      </c>
      <c r="D28" s="18" t="s">
        <v>16</v>
      </c>
      <c r="E28" s="81" t="s">
        <v>17</v>
      </c>
      <c r="F28" s="81" t="s">
        <v>18</v>
      </c>
      <c r="G28" s="81" t="s">
        <v>19</v>
      </c>
    </row>
    <row r="29" spans="1:7" ht="16.5" customHeight="1">
      <c r="A29" s="172">
        <v>101174</v>
      </c>
      <c r="B29" s="10" t="s">
        <v>135</v>
      </c>
      <c r="C29" s="62" t="s">
        <v>24</v>
      </c>
      <c r="D29" s="149">
        <v>213</v>
      </c>
      <c r="E29" s="64">
        <v>73.22</v>
      </c>
      <c r="F29" s="64">
        <f t="shared" ref="F29:F30" si="3">E29*D29</f>
        <v>15595.86</v>
      </c>
      <c r="G29" s="87">
        <f t="shared" si="0"/>
        <v>20015.726724000004</v>
      </c>
    </row>
    <row r="30" spans="1:7" ht="16.5" customHeight="1" thickBot="1">
      <c r="A30" s="41">
        <v>301000116</v>
      </c>
      <c r="B30" s="11" t="s">
        <v>136</v>
      </c>
      <c r="C30" s="62" t="s">
        <v>15</v>
      </c>
      <c r="D30" s="149">
        <v>45</v>
      </c>
      <c r="E30" s="64">
        <v>45.73</v>
      </c>
      <c r="F30" s="64">
        <f t="shared" si="3"/>
        <v>2057.85</v>
      </c>
      <c r="G30" s="87">
        <f t="shared" si="0"/>
        <v>2641.0446900000002</v>
      </c>
    </row>
    <row r="31" spans="1:7" ht="16.5" customHeight="1" thickBot="1">
      <c r="A31" s="37"/>
      <c r="B31" s="22" t="s">
        <v>95</v>
      </c>
      <c r="C31" s="37"/>
      <c r="D31" s="3"/>
      <c r="E31" s="67"/>
      <c r="F31" s="67"/>
      <c r="G31" s="83">
        <f>SUM(G29:G30)</f>
        <v>22656.771414000003</v>
      </c>
    </row>
    <row r="32" spans="1:7" ht="9.75" customHeight="1">
      <c r="A32" s="38">
        <v>4</v>
      </c>
      <c r="B32" s="415" t="s">
        <v>28</v>
      </c>
      <c r="C32" s="416"/>
      <c r="D32" s="416"/>
      <c r="E32" s="416"/>
      <c r="F32" s="416"/>
      <c r="G32" s="417"/>
    </row>
    <row r="33" spans="1:7" ht="10.5" customHeight="1">
      <c r="A33" s="18" t="s">
        <v>13</v>
      </c>
      <c r="B33" s="1" t="s">
        <v>14</v>
      </c>
      <c r="C33" s="18" t="s">
        <v>15</v>
      </c>
      <c r="D33" s="18" t="s">
        <v>16</v>
      </c>
      <c r="E33" s="81" t="s">
        <v>17</v>
      </c>
      <c r="F33" s="81" t="s">
        <v>18</v>
      </c>
      <c r="G33" s="81" t="s">
        <v>19</v>
      </c>
    </row>
    <row r="34" spans="1:7" ht="12.75" customHeight="1">
      <c r="A34" s="37"/>
      <c r="B34" s="47" t="s">
        <v>233</v>
      </c>
      <c r="C34" s="37"/>
      <c r="D34" s="3"/>
      <c r="E34" s="80"/>
      <c r="F34" s="80"/>
      <c r="G34" s="81" t="s">
        <v>8</v>
      </c>
    </row>
    <row r="35" spans="1:7" ht="16.5" customHeight="1">
      <c r="A35" s="41">
        <v>401001100</v>
      </c>
      <c r="B35" s="10" t="s">
        <v>137</v>
      </c>
      <c r="C35" s="62" t="s">
        <v>26</v>
      </c>
      <c r="D35" s="149">
        <v>12.22</v>
      </c>
      <c r="E35" s="64">
        <v>65.2</v>
      </c>
      <c r="F35" s="64">
        <f t="shared" ref="F35:F36" si="4">E35*D35</f>
        <v>796.74400000000003</v>
      </c>
      <c r="G35" s="87">
        <f t="shared" si="0"/>
        <v>1022.5412496000001</v>
      </c>
    </row>
    <row r="36" spans="1:7" ht="16.5" customHeight="1" thickBot="1">
      <c r="A36" s="40">
        <v>96995</v>
      </c>
      <c r="B36" s="11" t="s">
        <v>29</v>
      </c>
      <c r="C36" s="62" t="s">
        <v>26</v>
      </c>
      <c r="D36" s="149">
        <v>6.01</v>
      </c>
      <c r="E36" s="64">
        <v>39.090000000000003</v>
      </c>
      <c r="F36" s="64">
        <f t="shared" si="4"/>
        <v>234.93090000000001</v>
      </c>
      <c r="G36" s="87">
        <f t="shared" si="0"/>
        <v>301.51031706000003</v>
      </c>
    </row>
    <row r="37" spans="1:7" ht="16.5" customHeight="1" thickBot="1">
      <c r="A37" s="37"/>
      <c r="B37" s="19" t="s">
        <v>25</v>
      </c>
      <c r="C37" s="37"/>
      <c r="D37" s="60"/>
      <c r="E37" s="67"/>
      <c r="F37" s="67"/>
      <c r="G37" s="83">
        <f>SUM(G35:G36)</f>
        <v>1324.0515666600002</v>
      </c>
    </row>
    <row r="38" spans="1:7" ht="10.5" customHeight="1">
      <c r="A38" s="38">
        <v>5</v>
      </c>
      <c r="B38" s="409" t="s">
        <v>129</v>
      </c>
      <c r="C38" s="410"/>
      <c r="D38" s="410"/>
      <c r="E38" s="410"/>
      <c r="F38" s="410"/>
      <c r="G38" s="411"/>
    </row>
    <row r="39" spans="1:7" ht="12.75" customHeight="1">
      <c r="A39" s="18" t="s">
        <v>13</v>
      </c>
      <c r="B39" s="1" t="s">
        <v>14</v>
      </c>
      <c r="C39" s="18" t="s">
        <v>15</v>
      </c>
      <c r="D39" s="18" t="s">
        <v>16</v>
      </c>
      <c r="E39" s="81" t="s">
        <v>17</v>
      </c>
      <c r="F39" s="81" t="s">
        <v>18</v>
      </c>
      <c r="G39" s="81" t="s">
        <v>19</v>
      </c>
    </row>
    <row r="40" spans="1:7" ht="12" customHeight="1">
      <c r="A40" s="37"/>
      <c r="B40" s="51" t="s">
        <v>138</v>
      </c>
      <c r="C40" s="37"/>
      <c r="D40" s="3"/>
      <c r="E40" s="80"/>
      <c r="F40" s="80"/>
      <c r="G40" s="81"/>
    </row>
    <row r="41" spans="1:7" ht="16.5" customHeight="1">
      <c r="A41" s="41">
        <v>601001000</v>
      </c>
      <c r="B41" s="10" t="s">
        <v>130</v>
      </c>
      <c r="C41" s="62" t="s">
        <v>21</v>
      </c>
      <c r="D41" s="149">
        <v>101.25</v>
      </c>
      <c r="E41" s="64">
        <v>110.32</v>
      </c>
      <c r="F41" s="64">
        <f t="shared" ref="F41:F46" si="5">E41*D41</f>
        <v>11169.9</v>
      </c>
      <c r="G41" s="64">
        <f t="shared" si="0"/>
        <v>14335.44966</v>
      </c>
    </row>
    <row r="42" spans="1:7" ht="18" customHeight="1">
      <c r="A42" s="40">
        <v>92226</v>
      </c>
      <c r="B42" s="26" t="s">
        <v>158</v>
      </c>
      <c r="C42" s="62" t="s">
        <v>21</v>
      </c>
      <c r="D42" s="149">
        <v>127.73</v>
      </c>
      <c r="E42" s="64">
        <v>109.75</v>
      </c>
      <c r="F42" s="64">
        <f t="shared" si="5"/>
        <v>14018.3675</v>
      </c>
      <c r="G42" s="64">
        <f t="shared" si="0"/>
        <v>17991.172849500002</v>
      </c>
    </row>
    <row r="43" spans="1:7" ht="16.5" customHeight="1">
      <c r="A43" s="40">
        <v>92413</v>
      </c>
      <c r="B43" s="26" t="s">
        <v>157</v>
      </c>
      <c r="C43" s="62" t="s">
        <v>21</v>
      </c>
      <c r="D43" s="149">
        <v>121.5</v>
      </c>
      <c r="E43" s="64">
        <v>102.59</v>
      </c>
      <c r="F43" s="64">
        <f t="shared" si="5"/>
        <v>12464.685000000001</v>
      </c>
      <c r="G43" s="64">
        <f t="shared" si="0"/>
        <v>15997.176729000003</v>
      </c>
    </row>
    <row r="44" spans="1:7" ht="11.25" customHeight="1">
      <c r="A44" s="58"/>
      <c r="B44" s="51" t="s">
        <v>140</v>
      </c>
      <c r="C44" s="58"/>
      <c r="D44" s="145"/>
      <c r="E44" s="88"/>
      <c r="F44" s="64"/>
      <c r="G44" s="64"/>
    </row>
    <row r="45" spans="1:7" ht="16.5" customHeight="1">
      <c r="A45" s="41">
        <v>601002000</v>
      </c>
      <c r="B45" s="10" t="s">
        <v>131</v>
      </c>
      <c r="C45" s="62" t="s">
        <v>30</v>
      </c>
      <c r="D45" s="149">
        <v>895.7</v>
      </c>
      <c r="E45" s="64">
        <v>15.76</v>
      </c>
      <c r="F45" s="64">
        <f t="shared" si="5"/>
        <v>14116.232</v>
      </c>
      <c r="G45" s="64">
        <f t="shared" si="0"/>
        <v>18116.772148800002</v>
      </c>
    </row>
    <row r="46" spans="1:7" ht="16.5" customHeight="1">
      <c r="A46" s="41">
        <v>601002003</v>
      </c>
      <c r="B46" s="10" t="s">
        <v>132</v>
      </c>
      <c r="C46" s="62" t="s">
        <v>30</v>
      </c>
      <c r="D46" s="149">
        <v>2737.47</v>
      </c>
      <c r="E46" s="64">
        <v>17.04</v>
      </c>
      <c r="F46" s="64">
        <f t="shared" si="5"/>
        <v>46646.488799999992</v>
      </c>
      <c r="G46" s="64">
        <f t="shared" si="0"/>
        <v>59866.103725919995</v>
      </c>
    </row>
    <row r="47" spans="1:7" ht="12.75" customHeight="1">
      <c r="A47" s="37"/>
      <c r="B47" s="51" t="s">
        <v>139</v>
      </c>
      <c r="C47" s="37"/>
      <c r="D47" s="153"/>
      <c r="E47" s="67"/>
      <c r="F47" s="64"/>
      <c r="G47" s="64"/>
    </row>
    <row r="48" spans="1:7" ht="21" customHeight="1">
      <c r="A48" s="59">
        <v>601003006</v>
      </c>
      <c r="B48" s="9" t="s">
        <v>133</v>
      </c>
      <c r="C48" s="62" t="s">
        <v>26</v>
      </c>
      <c r="D48" s="149">
        <v>10.45</v>
      </c>
      <c r="E48" s="64">
        <v>106.63</v>
      </c>
      <c r="F48" s="64">
        <f t="shared" ref="F48:F53" si="6">E48*D48</f>
        <v>1114.2834999999998</v>
      </c>
      <c r="G48" s="64">
        <f t="shared" si="0"/>
        <v>1430.0714438999998</v>
      </c>
    </row>
    <row r="49" spans="1:7" ht="29.25" customHeight="1">
      <c r="A49" s="59">
        <v>94963</v>
      </c>
      <c r="B49" s="21" t="s">
        <v>176</v>
      </c>
      <c r="C49" s="62" t="s">
        <v>26</v>
      </c>
      <c r="D49" s="149">
        <v>10.45</v>
      </c>
      <c r="E49" s="64">
        <v>374.03</v>
      </c>
      <c r="F49" s="64">
        <f>E49*D49</f>
        <v>3908.6134999999995</v>
      </c>
      <c r="G49" s="64">
        <f t="shared" si="0"/>
        <v>5016.3145658999993</v>
      </c>
    </row>
    <row r="50" spans="1:7" ht="18.75" customHeight="1">
      <c r="A50" s="39">
        <v>601003008</v>
      </c>
      <c r="B50" s="9" t="s">
        <v>134</v>
      </c>
      <c r="C50" s="62" t="s">
        <v>26</v>
      </c>
      <c r="D50" s="149">
        <v>23.97</v>
      </c>
      <c r="E50" s="64">
        <v>107.07</v>
      </c>
      <c r="F50" s="64">
        <f t="shared" si="6"/>
        <v>2566.4678999999996</v>
      </c>
      <c r="G50" s="64">
        <f t="shared" si="0"/>
        <v>3293.8049028599999</v>
      </c>
    </row>
    <row r="51" spans="1:7" ht="27" customHeight="1">
      <c r="A51" s="42">
        <v>94965</v>
      </c>
      <c r="B51" s="21" t="s">
        <v>175</v>
      </c>
      <c r="C51" s="62" t="s">
        <v>26</v>
      </c>
      <c r="D51" s="149">
        <v>23.97</v>
      </c>
      <c r="E51" s="64">
        <v>438.88</v>
      </c>
      <c r="F51" s="64">
        <f t="shared" si="6"/>
        <v>10519.953599999999</v>
      </c>
      <c r="G51" s="64">
        <f t="shared" si="0"/>
        <v>13501.30845024</v>
      </c>
    </row>
    <row r="52" spans="1:7" ht="45.75" customHeight="1">
      <c r="A52" s="173">
        <v>601003186</v>
      </c>
      <c r="B52" s="174" t="s">
        <v>146</v>
      </c>
      <c r="C52" s="165" t="s">
        <v>21</v>
      </c>
      <c r="D52" s="166">
        <v>275.22000000000003</v>
      </c>
      <c r="E52" s="167">
        <v>208.1</v>
      </c>
      <c r="F52" s="167">
        <f t="shared" si="6"/>
        <v>57273.282000000007</v>
      </c>
      <c r="G52" s="167">
        <f t="shared" si="0"/>
        <v>73504.530118800016</v>
      </c>
    </row>
    <row r="53" spans="1:7" ht="14.25" customHeight="1">
      <c r="A53" s="177">
        <v>601003215</v>
      </c>
      <c r="B53" s="178" t="s">
        <v>234</v>
      </c>
      <c r="C53" s="168" t="s">
        <v>21</v>
      </c>
      <c r="D53" s="169">
        <v>275.22000000000003</v>
      </c>
      <c r="E53" s="170">
        <v>19.75</v>
      </c>
      <c r="F53" s="170">
        <f t="shared" si="6"/>
        <v>5435.5950000000003</v>
      </c>
      <c r="G53" s="170">
        <f t="shared" si="0"/>
        <v>6976.0426230000012</v>
      </c>
    </row>
    <row r="54" spans="1:7" ht="21.75" customHeight="1" thickBot="1">
      <c r="A54" s="130"/>
      <c r="B54" s="175" t="s">
        <v>95</v>
      </c>
      <c r="C54" s="404" t="s">
        <v>94</v>
      </c>
      <c r="D54" s="405"/>
      <c r="E54" s="405"/>
      <c r="F54" s="405"/>
      <c r="G54" s="176">
        <f>SUM(G40:G53)</f>
        <v>230028.74721791997</v>
      </c>
    </row>
    <row r="55" spans="1:7" ht="9" customHeight="1" thickBot="1">
      <c r="A55" s="37"/>
      <c r="B55" s="3"/>
      <c r="C55" s="37"/>
      <c r="D55" s="3"/>
      <c r="E55" s="80"/>
      <c r="F55" s="80"/>
      <c r="G55" s="84"/>
    </row>
    <row r="56" spans="1:7" ht="11.25" customHeight="1" thickBot="1">
      <c r="A56" s="101">
        <v>6</v>
      </c>
      <c r="B56" s="429" t="s">
        <v>141</v>
      </c>
      <c r="C56" s="430"/>
      <c r="D56" s="430"/>
      <c r="E56" s="430"/>
      <c r="F56" s="430"/>
      <c r="G56" s="431"/>
    </row>
    <row r="57" spans="1:7" ht="12" customHeight="1">
      <c r="A57" s="18" t="s">
        <v>13</v>
      </c>
      <c r="B57" s="1" t="s">
        <v>14</v>
      </c>
      <c r="C57" s="18" t="s">
        <v>15</v>
      </c>
      <c r="D57" s="18" t="s">
        <v>16</v>
      </c>
      <c r="E57" s="81" t="s">
        <v>17</v>
      </c>
      <c r="F57" s="81" t="s">
        <v>18</v>
      </c>
      <c r="G57" s="81" t="s">
        <v>19</v>
      </c>
    </row>
    <row r="58" spans="1:7" ht="38.25" customHeight="1">
      <c r="A58" s="41">
        <v>801000102</v>
      </c>
      <c r="B58" s="10" t="s">
        <v>142</v>
      </c>
      <c r="C58" s="62" t="s">
        <v>21</v>
      </c>
      <c r="D58" s="149">
        <v>624.11</v>
      </c>
      <c r="E58" s="64">
        <v>50.03</v>
      </c>
      <c r="F58" s="64">
        <f t="shared" ref="F58:F61" si="7">E58*D58</f>
        <v>31224.223300000001</v>
      </c>
      <c r="G58" s="64">
        <f t="shared" si="0"/>
        <v>40073.168183220005</v>
      </c>
    </row>
    <row r="59" spans="1:7" ht="21.75" customHeight="1">
      <c r="A59" s="42">
        <v>93184</v>
      </c>
      <c r="B59" s="9" t="s">
        <v>143</v>
      </c>
      <c r="C59" s="62" t="s">
        <v>24</v>
      </c>
      <c r="D59" s="149">
        <v>14.2</v>
      </c>
      <c r="E59" s="64">
        <v>32.979999999999997</v>
      </c>
      <c r="F59" s="64">
        <f t="shared" si="7"/>
        <v>468.31599999999992</v>
      </c>
      <c r="G59" s="64">
        <f t="shared" si="0"/>
        <v>601.03675439999995</v>
      </c>
    </row>
    <row r="60" spans="1:7" ht="21" customHeight="1">
      <c r="A60" s="42">
        <v>93187</v>
      </c>
      <c r="B60" s="9" t="s">
        <v>144</v>
      </c>
      <c r="C60" s="62" t="s">
        <v>24</v>
      </c>
      <c r="D60" s="149">
        <v>32.799999999999997</v>
      </c>
      <c r="E60" s="64">
        <v>93.76</v>
      </c>
      <c r="F60" s="64">
        <f t="shared" si="7"/>
        <v>3075.328</v>
      </c>
      <c r="G60" s="64">
        <f t="shared" si="0"/>
        <v>3946.8759552000001</v>
      </c>
    </row>
    <row r="61" spans="1:7" ht="21" customHeight="1" thickBot="1">
      <c r="A61" s="42">
        <v>93197</v>
      </c>
      <c r="B61" s="9" t="s">
        <v>145</v>
      </c>
      <c r="C61" s="62" t="s">
        <v>24</v>
      </c>
      <c r="D61" s="149">
        <v>4.4000000000000004</v>
      </c>
      <c r="E61" s="64">
        <v>88.19</v>
      </c>
      <c r="F61" s="64">
        <f t="shared" si="7"/>
        <v>388.036</v>
      </c>
      <c r="G61" s="64">
        <f t="shared" si="0"/>
        <v>498.00540240000004</v>
      </c>
    </row>
    <row r="62" spans="1:7" ht="17.25" customHeight="1" thickBot="1">
      <c r="A62" s="37"/>
      <c r="B62" s="22" t="s">
        <v>95</v>
      </c>
      <c r="C62" s="396" t="s">
        <v>94</v>
      </c>
      <c r="D62" s="397"/>
      <c r="E62" s="397"/>
      <c r="F62" s="397"/>
      <c r="G62" s="83">
        <f>SUM(G58:G61)</f>
        <v>45119.086295219997</v>
      </c>
    </row>
    <row r="63" spans="1:7" ht="9" customHeight="1">
      <c r="A63" s="38">
        <v>7</v>
      </c>
      <c r="B63" s="421" t="s">
        <v>33</v>
      </c>
      <c r="C63" s="422"/>
      <c r="D63" s="422"/>
      <c r="E63" s="422"/>
      <c r="F63" s="422"/>
      <c r="G63" s="420"/>
    </row>
    <row r="64" spans="1:7" ht="9" customHeight="1">
      <c r="A64" s="37"/>
      <c r="B64" s="3"/>
      <c r="C64" s="37"/>
      <c r="D64" s="3"/>
      <c r="E64" s="80"/>
      <c r="F64" s="80"/>
      <c r="G64" s="84"/>
    </row>
    <row r="65" spans="1:7" ht="9" customHeight="1">
      <c r="A65" s="18" t="s">
        <v>13</v>
      </c>
      <c r="B65" s="1" t="s">
        <v>14</v>
      </c>
      <c r="C65" s="37"/>
      <c r="D65" s="3"/>
      <c r="E65" s="81" t="s">
        <v>19</v>
      </c>
      <c r="F65" s="80"/>
      <c r="G65" s="84"/>
    </row>
    <row r="66" spans="1:7" ht="9" customHeight="1">
      <c r="A66" s="37"/>
      <c r="B66" s="3"/>
      <c r="C66" s="37"/>
      <c r="D66" s="3"/>
      <c r="E66" s="80"/>
      <c r="F66" s="80"/>
      <c r="G66" s="84"/>
    </row>
    <row r="67" spans="1:7" ht="20.25" customHeight="1" thickBot="1">
      <c r="A67" s="39">
        <v>100775</v>
      </c>
      <c r="B67" s="21" t="s">
        <v>107</v>
      </c>
      <c r="C67" s="24" t="s">
        <v>30</v>
      </c>
      <c r="D67" s="154">
        <v>4325.53</v>
      </c>
      <c r="E67" s="65">
        <v>13.45</v>
      </c>
      <c r="F67" s="65">
        <f>E67*D67</f>
        <v>58178.378499999992</v>
      </c>
      <c r="G67" s="89">
        <f t="shared" si="0"/>
        <v>74666.130966899989</v>
      </c>
    </row>
    <row r="68" spans="1:7" ht="18.75" customHeight="1" thickBot="1">
      <c r="A68" s="37"/>
      <c r="B68" s="22" t="s">
        <v>95</v>
      </c>
      <c r="C68" s="396" t="s">
        <v>94</v>
      </c>
      <c r="D68" s="397"/>
      <c r="E68" s="397"/>
      <c r="F68" s="397"/>
      <c r="G68" s="83">
        <f>G67+G66+G65</f>
        <v>74666.130966899989</v>
      </c>
    </row>
    <row r="69" spans="1:7" ht="9" customHeight="1">
      <c r="A69" s="38">
        <v>8</v>
      </c>
      <c r="B69" s="406" t="s">
        <v>34</v>
      </c>
      <c r="C69" s="407"/>
      <c r="D69" s="407"/>
      <c r="E69" s="407"/>
      <c r="F69" s="407"/>
      <c r="G69" s="408"/>
    </row>
    <row r="70" spans="1:7" ht="9" customHeight="1">
      <c r="A70" s="37"/>
      <c r="B70" s="2"/>
      <c r="C70" s="37"/>
      <c r="D70" s="3"/>
      <c r="E70" s="80"/>
      <c r="F70" s="80"/>
      <c r="G70" s="84"/>
    </row>
    <row r="71" spans="1:7" ht="9" customHeight="1">
      <c r="A71" s="18" t="s">
        <v>13</v>
      </c>
      <c r="B71" s="1" t="s">
        <v>14</v>
      </c>
      <c r="C71" s="18" t="s">
        <v>15</v>
      </c>
      <c r="D71" s="18" t="s">
        <v>16</v>
      </c>
      <c r="E71" s="81" t="s">
        <v>17</v>
      </c>
      <c r="F71" s="81" t="s">
        <v>18</v>
      </c>
      <c r="G71" s="81" t="s">
        <v>19</v>
      </c>
    </row>
    <row r="72" spans="1:7" ht="9" customHeight="1">
      <c r="A72" s="37"/>
      <c r="B72" s="3"/>
      <c r="C72" s="37"/>
      <c r="D72" s="3"/>
      <c r="E72" s="80"/>
      <c r="F72" s="80"/>
      <c r="G72" s="84"/>
    </row>
    <row r="73" spans="1:7" ht="18.75" customHeight="1">
      <c r="A73" s="42">
        <v>94216</v>
      </c>
      <c r="B73" s="21" t="s">
        <v>108</v>
      </c>
      <c r="C73" s="62" t="s">
        <v>21</v>
      </c>
      <c r="D73" s="149">
        <v>283.27</v>
      </c>
      <c r="E73" s="64">
        <v>282.51</v>
      </c>
      <c r="F73" s="64">
        <f>E73*D73</f>
        <v>80026.607699999993</v>
      </c>
      <c r="G73" s="64">
        <f t="shared" si="0"/>
        <v>102706.14832218</v>
      </c>
    </row>
    <row r="74" spans="1:7" ht="13.5" customHeight="1">
      <c r="A74" s="42">
        <v>94231</v>
      </c>
      <c r="B74" s="21" t="s">
        <v>89</v>
      </c>
      <c r="C74" s="62" t="s">
        <v>88</v>
      </c>
      <c r="D74" s="149">
        <v>39.36</v>
      </c>
      <c r="E74" s="64">
        <v>50.73</v>
      </c>
      <c r="F74" s="64">
        <f t="shared" ref="F74:F75" si="8">E74*D74</f>
        <v>1996.7327999999998</v>
      </c>
      <c r="G74" s="65">
        <f t="shared" si="0"/>
        <v>2562.6068755199999</v>
      </c>
    </row>
    <row r="75" spans="1:7" ht="18.75" customHeight="1" thickBot="1">
      <c r="A75" s="42">
        <v>94227</v>
      </c>
      <c r="B75" s="21" t="s">
        <v>90</v>
      </c>
      <c r="C75" s="62" t="s">
        <v>88</v>
      </c>
      <c r="D75" s="149">
        <v>37.97</v>
      </c>
      <c r="E75" s="64">
        <v>64.39</v>
      </c>
      <c r="F75" s="64">
        <f t="shared" si="8"/>
        <v>2444.8883000000001</v>
      </c>
      <c r="G75" s="89">
        <f t="shared" si="0"/>
        <v>3137.7696442200004</v>
      </c>
    </row>
    <row r="76" spans="1:7" ht="18" customHeight="1" thickBot="1">
      <c r="A76" s="37"/>
      <c r="B76" s="22" t="s">
        <v>95</v>
      </c>
      <c r="C76" s="396" t="s">
        <v>94</v>
      </c>
      <c r="D76" s="397"/>
      <c r="E76" s="397"/>
      <c r="F76" s="397"/>
      <c r="G76" s="83">
        <f>SUM(G73:G75)</f>
        <v>108406.52484191999</v>
      </c>
    </row>
    <row r="77" spans="1:7" ht="9.75" customHeight="1">
      <c r="A77" s="38">
        <v>9</v>
      </c>
      <c r="B77" s="409" t="s">
        <v>35</v>
      </c>
      <c r="C77" s="410"/>
      <c r="D77" s="410"/>
      <c r="E77" s="410"/>
      <c r="F77" s="410"/>
      <c r="G77" s="417"/>
    </row>
    <row r="78" spans="1:7" ht="9" customHeight="1">
      <c r="A78" s="37"/>
      <c r="B78" s="3"/>
      <c r="C78" s="37"/>
      <c r="D78" s="3"/>
      <c r="E78" s="80"/>
      <c r="F78" s="80"/>
      <c r="G78" s="84"/>
    </row>
    <row r="79" spans="1:7" ht="9" customHeight="1">
      <c r="A79" s="18" t="s">
        <v>13</v>
      </c>
      <c r="B79" s="1" t="s">
        <v>14</v>
      </c>
      <c r="C79" s="18" t="s">
        <v>15</v>
      </c>
      <c r="D79" s="18" t="s">
        <v>16</v>
      </c>
      <c r="E79" s="81" t="s">
        <v>17</v>
      </c>
      <c r="F79" s="81" t="s">
        <v>18</v>
      </c>
      <c r="G79" s="81" t="s">
        <v>19</v>
      </c>
    </row>
    <row r="80" spans="1:7" ht="16.5" customHeight="1">
      <c r="A80" s="112">
        <v>90841</v>
      </c>
      <c r="B80" s="12" t="s">
        <v>173</v>
      </c>
      <c r="C80" s="62" t="s">
        <v>15</v>
      </c>
      <c r="D80" s="155">
        <v>6</v>
      </c>
      <c r="E80" s="114">
        <v>912.5</v>
      </c>
      <c r="F80" s="64">
        <f t="shared" ref="F80" si="9">E80*D80</f>
        <v>5475</v>
      </c>
      <c r="G80" s="64">
        <f t="shared" si="0"/>
        <v>7026.6150000000007</v>
      </c>
    </row>
    <row r="81" spans="1:7" ht="19.5" customHeight="1">
      <c r="A81" s="43">
        <v>90842</v>
      </c>
      <c r="B81" s="12" t="s">
        <v>174</v>
      </c>
      <c r="C81" s="62" t="s">
        <v>15</v>
      </c>
      <c r="D81" s="150">
        <v>3</v>
      </c>
      <c r="E81" s="63">
        <v>920.3</v>
      </c>
      <c r="F81" s="64">
        <f t="shared" ref="F81:F87" si="10">E81*D81</f>
        <v>2760.8999999999996</v>
      </c>
      <c r="G81" s="64">
        <f t="shared" si="0"/>
        <v>3543.3390599999998</v>
      </c>
    </row>
    <row r="82" spans="1:7" ht="18.75" customHeight="1">
      <c r="A82" s="44">
        <v>90844</v>
      </c>
      <c r="B82" s="162" t="s">
        <v>231</v>
      </c>
      <c r="C82" s="78" t="s">
        <v>105</v>
      </c>
      <c r="D82" s="149">
        <v>1</v>
      </c>
      <c r="E82" s="163">
        <v>1052.6199999999999</v>
      </c>
      <c r="F82" s="75">
        <f t="shared" si="10"/>
        <v>1052.6199999999999</v>
      </c>
      <c r="G82" s="75">
        <f t="shared" si="0"/>
        <v>1350.9325079999999</v>
      </c>
    </row>
    <row r="83" spans="1:7" ht="20.25" customHeight="1">
      <c r="A83" s="42">
        <v>102183</v>
      </c>
      <c r="B83" s="1" t="s">
        <v>106</v>
      </c>
      <c r="C83" s="74" t="s">
        <v>105</v>
      </c>
      <c r="D83" s="150">
        <v>2</v>
      </c>
      <c r="E83" s="63">
        <v>2065.77</v>
      </c>
      <c r="F83" s="64">
        <f t="shared" si="10"/>
        <v>4131.54</v>
      </c>
      <c r="G83" s="64">
        <f t="shared" si="0"/>
        <v>5302.4184359999999</v>
      </c>
    </row>
    <row r="84" spans="1:7" ht="12.75" customHeight="1">
      <c r="A84" s="43">
        <v>1101002017</v>
      </c>
      <c r="B84" s="1" t="s">
        <v>102</v>
      </c>
      <c r="C84" s="62" t="s">
        <v>15</v>
      </c>
      <c r="D84" s="156">
        <v>2</v>
      </c>
      <c r="E84" s="63">
        <v>888.63</v>
      </c>
      <c r="F84" s="64">
        <f t="shared" si="10"/>
        <v>1777.26</v>
      </c>
      <c r="G84" s="65">
        <f t="shared" si="0"/>
        <v>2280.9354840000001</v>
      </c>
    </row>
    <row r="85" spans="1:7" ht="11.25" customHeight="1">
      <c r="A85" s="42">
        <v>3099</v>
      </c>
      <c r="B85" s="1" t="s">
        <v>104</v>
      </c>
      <c r="C85" s="62" t="s">
        <v>15</v>
      </c>
      <c r="D85" s="156">
        <v>4</v>
      </c>
      <c r="E85" s="63">
        <v>138.1</v>
      </c>
      <c r="F85" s="64">
        <f t="shared" si="10"/>
        <v>552.4</v>
      </c>
      <c r="G85" s="65">
        <f t="shared" si="0"/>
        <v>708.95015999999998</v>
      </c>
    </row>
    <row r="86" spans="1:7" ht="20.25" customHeight="1">
      <c r="A86" s="42">
        <v>94562</v>
      </c>
      <c r="B86" s="1" t="s">
        <v>91</v>
      </c>
      <c r="C86" s="62" t="s">
        <v>92</v>
      </c>
      <c r="D86" s="150">
        <v>24.7</v>
      </c>
      <c r="E86" s="63">
        <v>766.59</v>
      </c>
      <c r="F86" s="64">
        <f t="shared" si="10"/>
        <v>18934.773000000001</v>
      </c>
      <c r="G86" s="64">
        <f t="shared" si="0"/>
        <v>24300.887668200005</v>
      </c>
    </row>
    <row r="87" spans="1:7" ht="20.25" customHeight="1">
      <c r="A87" s="40">
        <v>94559</v>
      </c>
      <c r="B87" s="1" t="s">
        <v>103</v>
      </c>
      <c r="C87" s="62" t="s">
        <v>92</v>
      </c>
      <c r="D87" s="150">
        <v>0.6</v>
      </c>
      <c r="E87" s="63">
        <v>777.23</v>
      </c>
      <c r="F87" s="64">
        <f t="shared" si="10"/>
        <v>466.33799999999997</v>
      </c>
      <c r="G87" s="64">
        <f t="shared" si="0"/>
        <v>598.49818919999996</v>
      </c>
    </row>
    <row r="88" spans="1:7" ht="9" customHeight="1" thickBot="1">
      <c r="A88" s="37"/>
      <c r="B88" s="3"/>
      <c r="C88" s="37"/>
      <c r="D88" s="3"/>
      <c r="E88" s="80"/>
      <c r="F88" s="80"/>
      <c r="G88" s="66"/>
    </row>
    <row r="89" spans="1:7" ht="17.25" customHeight="1" thickBot="1">
      <c r="A89" s="37"/>
      <c r="B89" s="22" t="s">
        <v>95</v>
      </c>
      <c r="C89" s="396" t="s">
        <v>94</v>
      </c>
      <c r="D89" s="397"/>
      <c r="E89" s="397"/>
      <c r="F89" s="397"/>
      <c r="G89" s="83">
        <f>SUM(G80:G87)</f>
        <v>45112.576505400008</v>
      </c>
    </row>
    <row r="90" spans="1:7" ht="9" customHeight="1">
      <c r="A90" s="38">
        <v>10</v>
      </c>
      <c r="B90" s="418" t="s">
        <v>36</v>
      </c>
      <c r="C90" s="419"/>
      <c r="D90" s="419"/>
      <c r="E90" s="419"/>
      <c r="F90" s="419"/>
      <c r="G90" s="420"/>
    </row>
    <row r="91" spans="1:7" ht="9" customHeight="1">
      <c r="A91" s="37"/>
      <c r="B91" s="3"/>
      <c r="C91" s="37"/>
      <c r="D91" s="3"/>
      <c r="E91" s="80"/>
      <c r="F91" s="80"/>
      <c r="G91" s="84"/>
    </row>
    <row r="92" spans="1:7" ht="9" customHeight="1">
      <c r="A92" s="18" t="s">
        <v>13</v>
      </c>
      <c r="B92" s="1" t="s">
        <v>14</v>
      </c>
      <c r="C92" s="18" t="s">
        <v>15</v>
      </c>
      <c r="D92" s="18" t="s">
        <v>16</v>
      </c>
      <c r="E92" s="81" t="s">
        <v>17</v>
      </c>
      <c r="F92" s="81" t="s">
        <v>18</v>
      </c>
      <c r="G92" s="81" t="s">
        <v>19</v>
      </c>
    </row>
    <row r="93" spans="1:7" ht="9" customHeight="1">
      <c r="A93" s="18"/>
      <c r="B93" s="47" t="s">
        <v>217</v>
      </c>
      <c r="C93" s="18"/>
      <c r="D93" s="18"/>
      <c r="E93" s="81"/>
      <c r="F93" s="81"/>
      <c r="G93" s="81"/>
    </row>
    <row r="94" spans="1:7" ht="37.5" customHeight="1">
      <c r="A94" s="62">
        <v>1201009020</v>
      </c>
      <c r="B94" s="11" t="s">
        <v>218</v>
      </c>
      <c r="C94" s="62" t="s">
        <v>15</v>
      </c>
      <c r="D94" s="62">
        <v>1</v>
      </c>
      <c r="E94" s="148">
        <v>10282.02</v>
      </c>
      <c r="F94" s="139">
        <f t="shared" ref="F94" si="11">D94*E94</f>
        <v>10282.02</v>
      </c>
      <c r="G94" s="139">
        <f t="shared" ref="G94" si="12">F94*1.2834</f>
        <v>13195.944468000002</v>
      </c>
    </row>
    <row r="95" spans="1:7" ht="9" customHeight="1">
      <c r="A95" s="18"/>
      <c r="B95" s="1"/>
      <c r="C95" s="18"/>
      <c r="D95" s="18"/>
      <c r="E95" s="81"/>
      <c r="F95" s="81"/>
      <c r="G95" s="81"/>
    </row>
    <row r="96" spans="1:7" ht="9" customHeight="1">
      <c r="A96" s="37"/>
      <c r="B96" s="47" t="s">
        <v>216</v>
      </c>
      <c r="C96" s="37"/>
      <c r="D96" s="153"/>
      <c r="E96" s="80"/>
      <c r="F96" s="80"/>
      <c r="G96" s="84"/>
    </row>
    <row r="97" spans="1:7" ht="30.75" customHeight="1">
      <c r="A97" s="42">
        <v>97586</v>
      </c>
      <c r="B97" s="21" t="s">
        <v>221</v>
      </c>
      <c r="C97" s="62" t="s">
        <v>15</v>
      </c>
      <c r="D97" s="149">
        <v>50</v>
      </c>
      <c r="E97" s="28">
        <v>214.42</v>
      </c>
      <c r="F97" s="25">
        <f t="shared" ref="F97:F128" si="13">D97*E97</f>
        <v>10721</v>
      </c>
      <c r="G97" s="25">
        <f t="shared" ref="G97:G128" si="14">F97*1.2834</f>
        <v>13759.331400000001</v>
      </c>
    </row>
    <row r="98" spans="1:7" ht="15" customHeight="1">
      <c r="A98" s="42">
        <v>97607</v>
      </c>
      <c r="B98" s="26" t="s">
        <v>220</v>
      </c>
      <c r="C98" s="62" t="s">
        <v>105</v>
      </c>
      <c r="D98" s="149">
        <v>10</v>
      </c>
      <c r="E98" s="28">
        <v>144.53</v>
      </c>
      <c r="F98" s="25">
        <f t="shared" ref="F98" si="15">D98*E98</f>
        <v>1445.3</v>
      </c>
      <c r="G98" s="25">
        <f t="shared" ref="G98" si="16">F98*1.2834</f>
        <v>1854.8980200000001</v>
      </c>
    </row>
    <row r="99" spans="1:7" ht="9" customHeight="1">
      <c r="A99" s="37"/>
      <c r="B99" s="47" t="s">
        <v>207</v>
      </c>
      <c r="C99" s="77"/>
      <c r="D99" s="153"/>
      <c r="E99" s="90"/>
      <c r="F99" s="91"/>
      <c r="G99" s="91"/>
    </row>
    <row r="100" spans="1:7" ht="29.25" customHeight="1">
      <c r="A100" s="144">
        <v>91955</v>
      </c>
      <c r="B100" s="26" t="s">
        <v>211</v>
      </c>
      <c r="C100" s="62" t="s">
        <v>15</v>
      </c>
      <c r="D100" s="149">
        <v>12</v>
      </c>
      <c r="E100" s="138">
        <v>29.05</v>
      </c>
      <c r="F100" s="139">
        <f t="shared" si="13"/>
        <v>348.6</v>
      </c>
      <c r="G100" s="139">
        <f t="shared" si="14"/>
        <v>447.39324000000005</v>
      </c>
    </row>
    <row r="101" spans="1:7" ht="25.5" customHeight="1">
      <c r="A101" s="44">
        <v>91967</v>
      </c>
      <c r="B101" s="21" t="s">
        <v>210</v>
      </c>
      <c r="C101" s="24" t="s">
        <v>15</v>
      </c>
      <c r="D101" s="154">
        <v>2</v>
      </c>
      <c r="E101" s="143">
        <v>37.33</v>
      </c>
      <c r="F101" s="140">
        <f t="shared" si="13"/>
        <v>74.66</v>
      </c>
      <c r="G101" s="140">
        <f t="shared" si="14"/>
        <v>95.818644000000006</v>
      </c>
    </row>
    <row r="102" spans="1:7" ht="29.25" customHeight="1">
      <c r="A102" s="42">
        <v>91967</v>
      </c>
      <c r="B102" s="21" t="s">
        <v>209</v>
      </c>
      <c r="C102" s="24" t="s">
        <v>15</v>
      </c>
      <c r="D102" s="154">
        <v>2</v>
      </c>
      <c r="E102" s="143">
        <v>51.14</v>
      </c>
      <c r="F102" s="140">
        <f t="shared" ref="F102:F108" si="17">D102*E102</f>
        <v>102.28</v>
      </c>
      <c r="G102" s="140">
        <f t="shared" ref="G102:G108" si="18">F102*1.2834</f>
        <v>131.26615200000001</v>
      </c>
    </row>
    <row r="103" spans="1:7" ht="29.25" customHeight="1">
      <c r="A103" s="42">
        <v>91975</v>
      </c>
      <c r="B103" s="21" t="s">
        <v>208</v>
      </c>
      <c r="C103" s="24" t="s">
        <v>15</v>
      </c>
      <c r="D103" s="154">
        <v>2</v>
      </c>
      <c r="E103" s="143">
        <v>57.95</v>
      </c>
      <c r="F103" s="140">
        <f t="shared" si="17"/>
        <v>115.9</v>
      </c>
      <c r="G103" s="140">
        <f t="shared" si="18"/>
        <v>148.74606000000003</v>
      </c>
    </row>
    <row r="104" spans="1:7" ht="22.5" customHeight="1">
      <c r="A104" s="42">
        <v>91977</v>
      </c>
      <c r="B104" s="21" t="s">
        <v>222</v>
      </c>
      <c r="C104" s="24" t="s">
        <v>15</v>
      </c>
      <c r="D104" s="154">
        <v>1</v>
      </c>
      <c r="E104" s="143">
        <v>97.45</v>
      </c>
      <c r="F104" s="140">
        <f t="shared" si="17"/>
        <v>97.45</v>
      </c>
      <c r="G104" s="140">
        <f t="shared" si="18"/>
        <v>125.06733000000001</v>
      </c>
    </row>
    <row r="105" spans="1:7" ht="22.5" customHeight="1">
      <c r="A105" s="44">
        <v>92000</v>
      </c>
      <c r="B105" s="21" t="s">
        <v>213</v>
      </c>
      <c r="C105" s="24" t="s">
        <v>15</v>
      </c>
      <c r="D105" s="154">
        <v>24</v>
      </c>
      <c r="E105" s="143">
        <v>24.89</v>
      </c>
      <c r="F105" s="140">
        <f t="shared" si="17"/>
        <v>597.36</v>
      </c>
      <c r="G105" s="140">
        <f t="shared" si="18"/>
        <v>766.65182400000003</v>
      </c>
    </row>
    <row r="106" spans="1:7" ht="32.25" customHeight="1">
      <c r="A106" s="42">
        <v>91922</v>
      </c>
      <c r="B106" s="21" t="s">
        <v>212</v>
      </c>
      <c r="C106" s="24" t="s">
        <v>105</v>
      </c>
      <c r="D106" s="156">
        <v>14</v>
      </c>
      <c r="E106" s="141">
        <v>35.619999999999997</v>
      </c>
      <c r="F106" s="147">
        <f t="shared" si="17"/>
        <v>498.67999999999995</v>
      </c>
      <c r="G106" s="147">
        <f t="shared" si="18"/>
        <v>640.00591199999997</v>
      </c>
    </row>
    <row r="107" spans="1:7" ht="37.5" customHeight="1">
      <c r="A107" s="42">
        <v>92007</v>
      </c>
      <c r="B107" s="21" t="s">
        <v>223</v>
      </c>
      <c r="C107" s="74" t="s">
        <v>105</v>
      </c>
      <c r="D107" s="154">
        <v>46</v>
      </c>
      <c r="E107" s="143">
        <v>37.26</v>
      </c>
      <c r="F107" s="140">
        <f t="shared" si="17"/>
        <v>1713.9599999999998</v>
      </c>
      <c r="G107" s="140">
        <f t="shared" si="18"/>
        <v>2199.6962639999997</v>
      </c>
    </row>
    <row r="108" spans="1:7" ht="11.25" customHeight="1">
      <c r="A108" s="42">
        <v>98307</v>
      </c>
      <c r="B108" s="21" t="s">
        <v>214</v>
      </c>
      <c r="C108" s="74" t="s">
        <v>105</v>
      </c>
      <c r="D108" s="154">
        <v>33</v>
      </c>
      <c r="E108" s="143">
        <v>45.02</v>
      </c>
      <c r="F108" s="140">
        <f t="shared" si="17"/>
        <v>1485.66</v>
      </c>
      <c r="G108" s="140">
        <f t="shared" si="18"/>
        <v>1906.6960440000003</v>
      </c>
    </row>
    <row r="109" spans="1:7" ht="11.25" customHeight="1">
      <c r="A109" s="42">
        <v>98308</v>
      </c>
      <c r="B109" s="21" t="s">
        <v>215</v>
      </c>
      <c r="C109" s="74" t="s">
        <v>105</v>
      </c>
      <c r="D109" s="154">
        <v>12</v>
      </c>
      <c r="E109" s="143">
        <v>29.18</v>
      </c>
      <c r="F109" s="140">
        <f t="shared" si="13"/>
        <v>350.15999999999997</v>
      </c>
      <c r="G109" s="140">
        <f t="shared" si="14"/>
        <v>449.39534399999997</v>
      </c>
    </row>
    <row r="110" spans="1:7" ht="9" customHeight="1">
      <c r="A110" s="37"/>
      <c r="B110" s="31"/>
      <c r="C110" s="77"/>
      <c r="D110" s="153"/>
      <c r="E110" s="90"/>
      <c r="F110" s="91"/>
      <c r="G110" s="91"/>
    </row>
    <row r="111" spans="1:7" ht="9" customHeight="1">
      <c r="A111" s="37"/>
      <c r="B111" s="47" t="s">
        <v>193</v>
      </c>
      <c r="C111" s="77"/>
      <c r="D111" s="153"/>
      <c r="E111" s="90"/>
      <c r="F111" s="91"/>
      <c r="G111" s="91"/>
    </row>
    <row r="112" spans="1:7" ht="9" customHeight="1">
      <c r="A112" s="40">
        <v>1201003048</v>
      </c>
      <c r="B112" s="1" t="s">
        <v>180</v>
      </c>
      <c r="C112" s="24" t="s">
        <v>88</v>
      </c>
      <c r="D112" s="141">
        <v>90</v>
      </c>
      <c r="E112" s="138">
        <v>28.5</v>
      </c>
      <c r="F112" s="25">
        <f t="shared" ref="F112:F114" si="19">D112*E112</f>
        <v>2565</v>
      </c>
      <c r="G112" s="25">
        <f t="shared" ref="G112:G114" si="20">F112*1.2834</f>
        <v>3291.9210000000003</v>
      </c>
    </row>
    <row r="113" spans="1:7" ht="9" customHeight="1">
      <c r="A113" s="40">
        <v>1201003048</v>
      </c>
      <c r="B113" s="1" t="s">
        <v>184</v>
      </c>
      <c r="C113" s="24" t="s">
        <v>88</v>
      </c>
      <c r="D113" s="141">
        <v>30</v>
      </c>
      <c r="E113" s="138">
        <v>28.5</v>
      </c>
      <c r="F113" s="25">
        <f t="shared" si="19"/>
        <v>855</v>
      </c>
      <c r="G113" s="25">
        <f t="shared" si="20"/>
        <v>1097.307</v>
      </c>
    </row>
    <row r="114" spans="1:7" ht="9" customHeight="1">
      <c r="A114" s="40">
        <v>1201003048</v>
      </c>
      <c r="B114" s="1" t="s">
        <v>181</v>
      </c>
      <c r="C114" s="24" t="s">
        <v>88</v>
      </c>
      <c r="D114" s="141">
        <v>30</v>
      </c>
      <c r="E114" s="138">
        <v>28.5</v>
      </c>
      <c r="F114" s="25">
        <f t="shared" si="19"/>
        <v>855</v>
      </c>
      <c r="G114" s="25">
        <f t="shared" si="20"/>
        <v>1097.307</v>
      </c>
    </row>
    <row r="115" spans="1:7" ht="27.75" customHeight="1">
      <c r="A115" s="40">
        <v>91926</v>
      </c>
      <c r="B115" s="21" t="s">
        <v>182</v>
      </c>
      <c r="C115" s="24" t="s">
        <v>88</v>
      </c>
      <c r="D115" s="142">
        <v>510</v>
      </c>
      <c r="E115" s="138">
        <v>3.71</v>
      </c>
      <c r="F115" s="25">
        <f t="shared" ref="F115:F118" si="21">D115*E115</f>
        <v>1892.1</v>
      </c>
      <c r="G115" s="25">
        <f t="shared" ref="G115:G118" si="22">F115*1.2834</f>
        <v>2428.32114</v>
      </c>
    </row>
    <row r="116" spans="1:7" ht="24.75" customHeight="1">
      <c r="A116" s="40">
        <v>91926</v>
      </c>
      <c r="B116" s="21" t="s">
        <v>183</v>
      </c>
      <c r="C116" s="24" t="s">
        <v>88</v>
      </c>
      <c r="D116" s="142">
        <v>730</v>
      </c>
      <c r="E116" s="138">
        <v>3.71</v>
      </c>
      <c r="F116" s="25">
        <f t="shared" si="21"/>
        <v>2708.3</v>
      </c>
      <c r="G116" s="25">
        <f t="shared" si="22"/>
        <v>3475.8322200000007</v>
      </c>
    </row>
    <row r="117" spans="1:7" ht="29.25" customHeight="1">
      <c r="A117" s="40">
        <v>91926</v>
      </c>
      <c r="B117" s="21" t="s">
        <v>185</v>
      </c>
      <c r="C117" s="24" t="s">
        <v>88</v>
      </c>
      <c r="D117" s="142">
        <v>445</v>
      </c>
      <c r="E117" s="138">
        <v>3.71</v>
      </c>
      <c r="F117" s="25">
        <f t="shared" si="21"/>
        <v>1650.95</v>
      </c>
      <c r="G117" s="25">
        <f t="shared" si="22"/>
        <v>2118.8292300000003</v>
      </c>
    </row>
    <row r="118" spans="1:7" ht="23.25" customHeight="1">
      <c r="A118" s="40">
        <v>91926</v>
      </c>
      <c r="B118" s="21" t="s">
        <v>186</v>
      </c>
      <c r="C118" s="24" t="s">
        <v>88</v>
      </c>
      <c r="D118" s="142">
        <v>730</v>
      </c>
      <c r="E118" s="138">
        <v>3.71</v>
      </c>
      <c r="F118" s="25">
        <f t="shared" si="21"/>
        <v>2708.3</v>
      </c>
      <c r="G118" s="25">
        <f t="shared" si="22"/>
        <v>3475.8322200000007</v>
      </c>
    </row>
    <row r="119" spans="1:7" ht="23.25" customHeight="1">
      <c r="A119" s="40">
        <v>91928</v>
      </c>
      <c r="B119" s="21" t="s">
        <v>188</v>
      </c>
      <c r="C119" s="24" t="s">
        <v>88</v>
      </c>
      <c r="D119" s="142">
        <v>415</v>
      </c>
      <c r="E119" s="138">
        <v>6.06</v>
      </c>
      <c r="F119" s="25">
        <f t="shared" ref="F119:F123" si="23">D119*E119</f>
        <v>2514.8999999999996</v>
      </c>
      <c r="G119" s="25">
        <f t="shared" ref="G119:G123" si="24">F119*1.2834</f>
        <v>3227.62266</v>
      </c>
    </row>
    <row r="120" spans="1:7" ht="29.25" customHeight="1">
      <c r="A120" s="40">
        <v>91928</v>
      </c>
      <c r="B120" s="21" t="s">
        <v>187</v>
      </c>
      <c r="C120" s="24" t="s">
        <v>88</v>
      </c>
      <c r="D120" s="142">
        <v>750</v>
      </c>
      <c r="E120" s="138">
        <v>6.06</v>
      </c>
      <c r="F120" s="25">
        <f t="shared" si="23"/>
        <v>4545</v>
      </c>
      <c r="G120" s="25">
        <f t="shared" si="24"/>
        <v>5833.0530000000008</v>
      </c>
    </row>
    <row r="121" spans="1:7" ht="29.25" customHeight="1">
      <c r="A121" s="40">
        <v>91928</v>
      </c>
      <c r="B121" s="21" t="s">
        <v>189</v>
      </c>
      <c r="C121" s="24" t="s">
        <v>88</v>
      </c>
      <c r="D121" s="142">
        <v>375</v>
      </c>
      <c r="E121" s="138">
        <v>6.06</v>
      </c>
      <c r="F121" s="25">
        <f t="shared" si="23"/>
        <v>2272.5</v>
      </c>
      <c r="G121" s="25">
        <f t="shared" si="24"/>
        <v>2916.5265000000004</v>
      </c>
    </row>
    <row r="122" spans="1:7" ht="26.25" customHeight="1">
      <c r="A122" s="40">
        <v>91930</v>
      </c>
      <c r="B122" s="21" t="s">
        <v>190</v>
      </c>
      <c r="C122" s="24" t="s">
        <v>88</v>
      </c>
      <c r="D122" s="142">
        <v>20</v>
      </c>
      <c r="E122" s="138">
        <v>8.2899999999999991</v>
      </c>
      <c r="F122" s="25">
        <f t="shared" si="23"/>
        <v>165.79999999999998</v>
      </c>
      <c r="G122" s="25">
        <f t="shared" si="24"/>
        <v>212.78772000000001</v>
      </c>
    </row>
    <row r="123" spans="1:7" ht="27.75" customHeight="1">
      <c r="A123" s="40">
        <v>91930</v>
      </c>
      <c r="B123" s="21" t="s">
        <v>191</v>
      </c>
      <c r="C123" s="24" t="s">
        <v>88</v>
      </c>
      <c r="D123" s="142">
        <v>10</v>
      </c>
      <c r="E123" s="138">
        <v>8.2899999999999991</v>
      </c>
      <c r="F123" s="25">
        <f t="shared" si="23"/>
        <v>82.899999999999991</v>
      </c>
      <c r="G123" s="25">
        <f t="shared" si="24"/>
        <v>106.39386</v>
      </c>
    </row>
    <row r="124" spans="1:7" ht="9" customHeight="1">
      <c r="A124" s="37"/>
      <c r="B124" s="31"/>
      <c r="C124" s="77"/>
      <c r="D124" s="153"/>
      <c r="E124" s="90"/>
      <c r="F124" s="91"/>
      <c r="G124" s="91"/>
    </row>
    <row r="125" spans="1:7" ht="9" customHeight="1">
      <c r="A125" s="37"/>
      <c r="B125" s="47" t="s">
        <v>192</v>
      </c>
      <c r="C125" s="77"/>
      <c r="D125" s="153"/>
      <c r="E125" s="90"/>
      <c r="F125" s="91"/>
      <c r="G125" s="91"/>
    </row>
    <row r="126" spans="1:7" ht="12.75" customHeight="1">
      <c r="A126" s="44">
        <v>91854</v>
      </c>
      <c r="B126" s="26" t="s">
        <v>93</v>
      </c>
      <c r="C126" s="78" t="s">
        <v>88</v>
      </c>
      <c r="D126" s="149">
        <v>1010</v>
      </c>
      <c r="E126" s="138">
        <v>9.41</v>
      </c>
      <c r="F126" s="139">
        <f t="shared" si="13"/>
        <v>9504.1</v>
      </c>
      <c r="G126" s="139">
        <f t="shared" si="14"/>
        <v>12197.561940000001</v>
      </c>
    </row>
    <row r="127" spans="1:7" ht="14.25" customHeight="1">
      <c r="A127" s="44">
        <v>91856</v>
      </c>
      <c r="B127" s="26" t="s">
        <v>224</v>
      </c>
      <c r="C127" s="78" t="s">
        <v>88</v>
      </c>
      <c r="D127" s="149">
        <v>60</v>
      </c>
      <c r="E127" s="138">
        <v>12.76</v>
      </c>
      <c r="F127" s="139">
        <f t="shared" si="13"/>
        <v>765.6</v>
      </c>
      <c r="G127" s="139">
        <f t="shared" si="14"/>
        <v>982.57104000000015</v>
      </c>
    </row>
    <row r="128" spans="1:7" ht="17.25" customHeight="1">
      <c r="A128" s="44">
        <v>93009</v>
      </c>
      <c r="B128" s="26" t="s">
        <v>225</v>
      </c>
      <c r="C128" s="78" t="s">
        <v>88</v>
      </c>
      <c r="D128" s="149">
        <v>30</v>
      </c>
      <c r="E128" s="138">
        <v>32.369999999999997</v>
      </c>
      <c r="F128" s="139">
        <f t="shared" si="13"/>
        <v>971.09999999999991</v>
      </c>
      <c r="G128" s="139">
        <f t="shared" si="14"/>
        <v>1246.3097399999999</v>
      </c>
    </row>
    <row r="129" spans="1:7" ht="9" customHeight="1">
      <c r="A129" s="37"/>
      <c r="B129" s="31"/>
      <c r="C129" s="77"/>
      <c r="D129" s="153"/>
      <c r="E129" s="90"/>
      <c r="F129" s="91"/>
      <c r="G129" s="91"/>
    </row>
    <row r="130" spans="1:7" ht="10.5" customHeight="1">
      <c r="A130" s="37"/>
      <c r="B130" s="47" t="s">
        <v>205</v>
      </c>
      <c r="C130" s="77"/>
      <c r="D130" s="153"/>
      <c r="E130" s="111"/>
      <c r="F130" s="91"/>
      <c r="G130" s="91"/>
    </row>
    <row r="131" spans="1:7" ht="34.5" customHeight="1">
      <c r="A131" s="144">
        <v>101880</v>
      </c>
      <c r="B131" s="146" t="s">
        <v>226</v>
      </c>
      <c r="C131" s="146" t="s">
        <v>105</v>
      </c>
      <c r="D131" s="149">
        <v>1</v>
      </c>
      <c r="E131" s="138">
        <v>691.77</v>
      </c>
      <c r="F131" s="139">
        <f>D131*E131</f>
        <v>691.77</v>
      </c>
      <c r="G131" s="139">
        <f>F131*1.2834</f>
        <v>887.81761800000004</v>
      </c>
    </row>
    <row r="132" spans="1:7" ht="18.75" customHeight="1">
      <c r="A132" s="40">
        <v>93654</v>
      </c>
      <c r="B132" s="145" t="s">
        <v>196</v>
      </c>
      <c r="C132" s="62" t="s">
        <v>15</v>
      </c>
      <c r="D132" s="149">
        <v>4</v>
      </c>
      <c r="E132" s="138">
        <v>12.19</v>
      </c>
      <c r="F132" s="139">
        <f t="shared" ref="F132:F145" si="25">D132*E132</f>
        <v>48.76</v>
      </c>
      <c r="G132" s="139">
        <f t="shared" ref="G132:G145" si="26">F132*1.2834</f>
        <v>62.578583999999999</v>
      </c>
    </row>
    <row r="133" spans="1:7" ht="18.75" customHeight="1">
      <c r="A133" s="40">
        <v>93655</v>
      </c>
      <c r="B133" s="26" t="s">
        <v>198</v>
      </c>
      <c r="C133" s="62" t="s">
        <v>15</v>
      </c>
      <c r="D133" s="149">
        <v>6</v>
      </c>
      <c r="E133" s="138">
        <v>13.27</v>
      </c>
      <c r="F133" s="139">
        <f t="shared" si="25"/>
        <v>79.62</v>
      </c>
      <c r="G133" s="139">
        <f t="shared" si="26"/>
        <v>102.18430800000002</v>
      </c>
    </row>
    <row r="134" spans="1:7" ht="18.75" customHeight="1">
      <c r="A134" s="40">
        <v>63662</v>
      </c>
      <c r="B134" s="26" t="s">
        <v>197</v>
      </c>
      <c r="C134" s="62" t="s">
        <v>15</v>
      </c>
      <c r="D134" s="149">
        <v>4</v>
      </c>
      <c r="E134" s="138">
        <v>60.82</v>
      </c>
      <c r="F134" s="139">
        <f t="shared" ref="F134" si="27">D134*E134</f>
        <v>243.28</v>
      </c>
      <c r="G134" s="139">
        <f t="shared" ref="G134" si="28">F134*1.2834</f>
        <v>312.22555200000005</v>
      </c>
    </row>
    <row r="135" spans="1:7" ht="18.75" customHeight="1">
      <c r="A135" s="40">
        <v>63663</v>
      </c>
      <c r="B135" s="26" t="s">
        <v>199</v>
      </c>
      <c r="C135" s="62" t="s">
        <v>15</v>
      </c>
      <c r="D135" s="149">
        <v>9</v>
      </c>
      <c r="E135" s="138">
        <v>60.82</v>
      </c>
      <c r="F135" s="139">
        <f t="shared" ref="F135" si="29">D135*E135</f>
        <v>547.38</v>
      </c>
      <c r="G135" s="139">
        <f t="shared" ref="G135" si="30">F135*1.2834</f>
        <v>702.50749200000007</v>
      </c>
    </row>
    <row r="136" spans="1:7" ht="18.75" customHeight="1">
      <c r="A136" s="40">
        <v>93665</v>
      </c>
      <c r="B136" s="26" t="s">
        <v>203</v>
      </c>
      <c r="C136" s="78" t="s">
        <v>105</v>
      </c>
      <c r="D136" s="149">
        <v>1</v>
      </c>
      <c r="E136" s="138">
        <v>66.489999999999995</v>
      </c>
      <c r="F136" s="139">
        <f t="shared" si="25"/>
        <v>66.489999999999995</v>
      </c>
      <c r="G136" s="139">
        <f t="shared" si="26"/>
        <v>85.333265999999995</v>
      </c>
    </row>
    <row r="137" spans="1:7" ht="18.75" customHeight="1">
      <c r="A137" s="40">
        <v>10894</v>
      </c>
      <c r="B137" s="26" t="s">
        <v>227</v>
      </c>
      <c r="C137" s="78" t="s">
        <v>105</v>
      </c>
      <c r="D137" s="149">
        <v>1</v>
      </c>
      <c r="E137" s="138">
        <v>153.38</v>
      </c>
      <c r="F137" s="139">
        <f t="shared" si="25"/>
        <v>153.38</v>
      </c>
      <c r="G137" s="139">
        <f t="shared" si="26"/>
        <v>196.847892</v>
      </c>
    </row>
    <row r="138" spans="1:7" ht="18.75" customHeight="1">
      <c r="A138" s="40">
        <v>34449</v>
      </c>
      <c r="B138" s="26" t="s">
        <v>219</v>
      </c>
      <c r="C138" s="78" t="s">
        <v>105</v>
      </c>
      <c r="D138" s="149">
        <v>1</v>
      </c>
      <c r="E138" s="138">
        <v>325.75</v>
      </c>
      <c r="F138" s="139">
        <f t="shared" si="25"/>
        <v>325.75</v>
      </c>
      <c r="G138" s="139">
        <f t="shared" si="26"/>
        <v>418.06755000000004</v>
      </c>
    </row>
    <row r="139" spans="1:7" ht="18.75" customHeight="1">
      <c r="A139" s="144">
        <v>92870</v>
      </c>
      <c r="B139" s="26" t="s">
        <v>204</v>
      </c>
      <c r="C139" s="78" t="s">
        <v>105</v>
      </c>
      <c r="D139" s="149">
        <v>1</v>
      </c>
      <c r="E139" s="138">
        <v>98.94</v>
      </c>
      <c r="F139" s="139">
        <f t="shared" si="25"/>
        <v>98.94</v>
      </c>
      <c r="G139" s="139">
        <f t="shared" si="26"/>
        <v>126.979596</v>
      </c>
    </row>
    <row r="140" spans="1:7" ht="28.5" customHeight="1">
      <c r="A140" s="40">
        <v>92870</v>
      </c>
      <c r="B140" s="26" t="s">
        <v>195</v>
      </c>
      <c r="C140" s="78" t="s">
        <v>105</v>
      </c>
      <c r="D140" s="149">
        <v>1</v>
      </c>
      <c r="E140" s="138">
        <v>28.79</v>
      </c>
      <c r="F140" s="139">
        <f t="shared" si="25"/>
        <v>28.79</v>
      </c>
      <c r="G140" s="139">
        <f t="shared" si="26"/>
        <v>36.949086000000001</v>
      </c>
    </row>
    <row r="141" spans="1:7" ht="29.25" customHeight="1">
      <c r="A141" s="40">
        <v>92867</v>
      </c>
      <c r="B141" s="145" t="s">
        <v>200</v>
      </c>
      <c r="C141" s="62" t="s">
        <v>15</v>
      </c>
      <c r="D141" s="149">
        <v>22</v>
      </c>
      <c r="E141" s="138">
        <v>23.55</v>
      </c>
      <c r="F141" s="139">
        <f t="shared" si="25"/>
        <v>518.1</v>
      </c>
      <c r="G141" s="139">
        <f t="shared" si="26"/>
        <v>664.92954000000009</v>
      </c>
    </row>
    <row r="142" spans="1:7" ht="23.25" customHeight="1">
      <c r="A142" s="40">
        <v>92868</v>
      </c>
      <c r="B142" s="145" t="s">
        <v>202</v>
      </c>
      <c r="C142" s="62" t="s">
        <v>105</v>
      </c>
      <c r="D142" s="150">
        <v>19</v>
      </c>
      <c r="E142" s="142">
        <v>12.38</v>
      </c>
      <c r="F142" s="95">
        <f t="shared" si="25"/>
        <v>235.22000000000003</v>
      </c>
      <c r="G142" s="95">
        <f t="shared" si="26"/>
        <v>301.88134800000006</v>
      </c>
    </row>
    <row r="143" spans="1:7" ht="23.25" customHeight="1">
      <c r="A143" s="40">
        <v>92871</v>
      </c>
      <c r="B143" s="26" t="s">
        <v>206</v>
      </c>
      <c r="C143" s="62" t="s">
        <v>105</v>
      </c>
      <c r="D143" s="150">
        <v>3</v>
      </c>
      <c r="E143" s="142">
        <v>28.79</v>
      </c>
      <c r="F143" s="95">
        <f t="shared" ref="F143" si="31">D143*E143</f>
        <v>86.37</v>
      </c>
      <c r="G143" s="95">
        <f t="shared" ref="G143" si="32">F143*1.2834</f>
        <v>110.84725800000001</v>
      </c>
    </row>
    <row r="144" spans="1:7" ht="29.25" customHeight="1">
      <c r="A144" s="144">
        <v>92869</v>
      </c>
      <c r="B144" s="145" t="s">
        <v>201</v>
      </c>
      <c r="C144" s="62" t="s">
        <v>15</v>
      </c>
      <c r="D144" s="149">
        <v>103</v>
      </c>
      <c r="E144" s="138">
        <v>8.19</v>
      </c>
      <c r="F144" s="139">
        <f t="shared" ref="F144" si="33">D144*E144</f>
        <v>843.56999999999994</v>
      </c>
      <c r="G144" s="139">
        <f t="shared" ref="G144" si="34">F144*1.2834</f>
        <v>1082.6377379999999</v>
      </c>
    </row>
    <row r="145" spans="1:7" ht="29.25" customHeight="1" thickBot="1">
      <c r="A145" s="144">
        <v>92865</v>
      </c>
      <c r="B145" s="26" t="s">
        <v>194</v>
      </c>
      <c r="C145" s="78" t="s">
        <v>105</v>
      </c>
      <c r="D145" s="149">
        <v>60</v>
      </c>
      <c r="E145" s="138">
        <v>9.48</v>
      </c>
      <c r="F145" s="139">
        <f t="shared" si="25"/>
        <v>568.80000000000007</v>
      </c>
      <c r="G145" s="139">
        <f t="shared" si="26"/>
        <v>729.99792000000014</v>
      </c>
    </row>
    <row r="146" spans="1:7" ht="18.75" customHeight="1" thickBot="1">
      <c r="A146" s="37"/>
      <c r="B146" s="22" t="s">
        <v>95</v>
      </c>
      <c r="C146" s="396" t="s">
        <v>94</v>
      </c>
      <c r="D146" s="397"/>
      <c r="E146" s="397"/>
      <c r="F146" s="397"/>
      <c r="G146" s="92">
        <f>SUM(G94:G145)</f>
        <v>85250.87172000001</v>
      </c>
    </row>
    <row r="147" spans="1:7" ht="9" customHeight="1">
      <c r="A147" s="37"/>
      <c r="B147" s="3"/>
      <c r="C147" s="37"/>
      <c r="D147" s="3"/>
      <c r="E147" s="80"/>
      <c r="F147" s="80"/>
      <c r="G147" s="81"/>
    </row>
    <row r="148" spans="1:7" ht="9" customHeight="1">
      <c r="A148" s="38">
        <v>11</v>
      </c>
      <c r="B148" s="421" t="s">
        <v>37</v>
      </c>
      <c r="C148" s="422"/>
      <c r="D148" s="422"/>
      <c r="E148" s="422"/>
      <c r="F148" s="422"/>
      <c r="G148" s="423"/>
    </row>
    <row r="149" spans="1:7" ht="9" customHeight="1">
      <c r="A149" s="37"/>
      <c r="B149" s="3"/>
      <c r="C149" s="37"/>
      <c r="D149" s="3"/>
      <c r="E149" s="80"/>
      <c r="F149" s="80"/>
      <c r="G149" s="81"/>
    </row>
    <row r="150" spans="1:7" ht="9" customHeight="1">
      <c r="A150" s="18" t="s">
        <v>13</v>
      </c>
      <c r="B150" s="1" t="s">
        <v>14</v>
      </c>
      <c r="C150" s="18" t="s">
        <v>15</v>
      </c>
      <c r="D150" s="18" t="s">
        <v>16</v>
      </c>
      <c r="E150" s="81" t="s">
        <v>17</v>
      </c>
      <c r="F150" s="81" t="s">
        <v>18</v>
      </c>
      <c r="G150" s="81" t="s">
        <v>19</v>
      </c>
    </row>
    <row r="151" spans="1:7" ht="9" customHeight="1">
      <c r="A151" s="37"/>
      <c r="B151" s="3"/>
      <c r="C151" s="37"/>
      <c r="D151" s="3"/>
      <c r="E151" s="80"/>
      <c r="F151" s="80"/>
      <c r="G151" s="81"/>
    </row>
    <row r="152" spans="1:7" ht="9" customHeight="1">
      <c r="A152" s="37"/>
      <c r="B152" s="47" t="s">
        <v>119</v>
      </c>
      <c r="C152" s="37"/>
      <c r="D152" s="3"/>
      <c r="E152" s="80"/>
      <c r="F152" s="80"/>
      <c r="G152" s="81"/>
    </row>
    <row r="153" spans="1:7" ht="36.75" customHeight="1">
      <c r="A153" s="42">
        <v>91785</v>
      </c>
      <c r="B153" s="1" t="s">
        <v>38</v>
      </c>
      <c r="C153" s="24" t="s">
        <v>24</v>
      </c>
      <c r="D153" s="154">
        <v>46.7</v>
      </c>
      <c r="E153" s="65">
        <v>39.65</v>
      </c>
      <c r="F153" s="65">
        <f t="shared" ref="F153:F158" si="35">D153*E153</f>
        <v>1851.655</v>
      </c>
      <c r="G153" s="65">
        <f t="shared" ref="G153:G158" si="36">F153*1.2834</f>
        <v>2376.4140270000003</v>
      </c>
    </row>
    <row r="154" spans="1:7" ht="42" customHeight="1">
      <c r="A154" s="42">
        <v>91788</v>
      </c>
      <c r="B154" s="1" t="s">
        <v>39</v>
      </c>
      <c r="C154" s="24" t="s">
        <v>24</v>
      </c>
      <c r="D154" s="154">
        <v>20.399999999999999</v>
      </c>
      <c r="E154" s="65">
        <v>53.24</v>
      </c>
      <c r="F154" s="65">
        <f t="shared" si="35"/>
        <v>1086.096</v>
      </c>
      <c r="G154" s="65">
        <f t="shared" si="36"/>
        <v>1393.8956064000001</v>
      </c>
    </row>
    <row r="155" spans="1:7" ht="11.25" customHeight="1">
      <c r="A155" s="42">
        <v>102607</v>
      </c>
      <c r="B155" s="1" t="s">
        <v>120</v>
      </c>
      <c r="C155" s="78" t="s">
        <v>122</v>
      </c>
      <c r="D155" s="154">
        <v>1</v>
      </c>
      <c r="E155" s="65">
        <v>464.52</v>
      </c>
      <c r="F155" s="65">
        <f t="shared" si="35"/>
        <v>464.52</v>
      </c>
      <c r="G155" s="65">
        <f t="shared" si="36"/>
        <v>596.16496800000004</v>
      </c>
    </row>
    <row r="156" spans="1:7" ht="19.5" customHeight="1">
      <c r="A156" s="42">
        <v>94796</v>
      </c>
      <c r="B156" s="1" t="s">
        <v>121</v>
      </c>
      <c r="C156" s="62" t="s">
        <v>122</v>
      </c>
      <c r="D156" s="149">
        <v>1</v>
      </c>
      <c r="E156" s="64">
        <v>43.71</v>
      </c>
      <c r="F156" s="64">
        <f t="shared" si="35"/>
        <v>43.71</v>
      </c>
      <c r="G156" s="64">
        <f t="shared" si="36"/>
        <v>56.097414000000008</v>
      </c>
    </row>
    <row r="157" spans="1:7" ht="42" customHeight="1">
      <c r="A157" s="42">
        <v>91786</v>
      </c>
      <c r="B157" s="21" t="s">
        <v>123</v>
      </c>
      <c r="C157" s="24" t="s">
        <v>122</v>
      </c>
      <c r="D157" s="154">
        <v>6.6</v>
      </c>
      <c r="E157" s="65">
        <v>33.590000000000003</v>
      </c>
      <c r="F157" s="65">
        <f t="shared" si="35"/>
        <v>221.69400000000002</v>
      </c>
      <c r="G157" s="65">
        <f t="shared" si="36"/>
        <v>284.52207960000004</v>
      </c>
    </row>
    <row r="158" spans="1:7" ht="23.25" customHeight="1">
      <c r="A158" s="42">
        <v>94500</v>
      </c>
      <c r="B158" s="21" t="s">
        <v>124</v>
      </c>
      <c r="C158" s="24" t="s">
        <v>122</v>
      </c>
      <c r="D158" s="154">
        <v>1</v>
      </c>
      <c r="E158" s="65">
        <v>227.08</v>
      </c>
      <c r="F158" s="65">
        <f t="shared" si="35"/>
        <v>227.08</v>
      </c>
      <c r="G158" s="65">
        <f t="shared" si="36"/>
        <v>291.43447200000003</v>
      </c>
    </row>
    <row r="159" spans="1:7" ht="9" customHeight="1">
      <c r="A159" s="37"/>
      <c r="B159" s="3"/>
      <c r="C159" s="37"/>
      <c r="D159" s="153"/>
      <c r="E159" s="67"/>
      <c r="F159" s="67"/>
      <c r="G159" s="68"/>
    </row>
    <row r="160" spans="1:7" ht="9" customHeight="1">
      <c r="A160" s="37"/>
      <c r="B160" s="47" t="s">
        <v>128</v>
      </c>
      <c r="C160" s="37"/>
      <c r="D160" s="153"/>
      <c r="E160" s="67"/>
      <c r="F160" s="67"/>
      <c r="G160" s="68"/>
    </row>
    <row r="161" spans="1:7" ht="40.5" customHeight="1">
      <c r="A161" s="42">
        <v>1301002000</v>
      </c>
      <c r="B161" s="9" t="s">
        <v>41</v>
      </c>
      <c r="C161" s="24" t="s">
        <v>15</v>
      </c>
      <c r="D161" s="154">
        <v>3</v>
      </c>
      <c r="E161" s="65">
        <v>448.84</v>
      </c>
      <c r="F161" s="65">
        <f t="shared" ref="F161:F165" si="37">E161*D161</f>
        <v>1346.52</v>
      </c>
      <c r="G161" s="65">
        <f t="shared" ref="G161:G168" si="38">F161*1.2834</f>
        <v>1728.1237680000002</v>
      </c>
    </row>
    <row r="162" spans="1:7" ht="18.75" customHeight="1">
      <c r="A162" s="42">
        <v>1301002004</v>
      </c>
      <c r="B162" s="9" t="s">
        <v>42</v>
      </c>
      <c r="C162" s="62" t="s">
        <v>15</v>
      </c>
      <c r="D162" s="149">
        <v>3</v>
      </c>
      <c r="E162" s="64">
        <v>74.64</v>
      </c>
      <c r="F162" s="65">
        <f t="shared" si="37"/>
        <v>223.92000000000002</v>
      </c>
      <c r="G162" s="65">
        <f t="shared" si="38"/>
        <v>287.37892800000003</v>
      </c>
    </row>
    <row r="163" spans="1:7" ht="37.5" customHeight="1">
      <c r="A163" s="42">
        <v>86941</v>
      </c>
      <c r="B163" s="21" t="s">
        <v>97</v>
      </c>
      <c r="C163" s="24" t="s">
        <v>15</v>
      </c>
      <c r="D163" s="154">
        <v>3</v>
      </c>
      <c r="E163" s="65">
        <v>977.9</v>
      </c>
      <c r="F163" s="65">
        <f t="shared" si="37"/>
        <v>2933.7</v>
      </c>
      <c r="G163" s="65">
        <f t="shared" si="38"/>
        <v>3765.11058</v>
      </c>
    </row>
    <row r="164" spans="1:7" ht="37.5" customHeight="1">
      <c r="A164" s="42">
        <v>86922</v>
      </c>
      <c r="B164" s="21" t="s">
        <v>117</v>
      </c>
      <c r="C164" s="62" t="s">
        <v>105</v>
      </c>
      <c r="D164" s="158">
        <v>1</v>
      </c>
      <c r="E164" s="64">
        <v>974.3</v>
      </c>
      <c r="F164" s="64">
        <f t="shared" si="37"/>
        <v>974.3</v>
      </c>
      <c r="G164" s="71">
        <f t="shared" si="38"/>
        <v>1250.41662</v>
      </c>
    </row>
    <row r="165" spans="1:7" ht="35.25" customHeight="1">
      <c r="A165" s="42">
        <v>93442</v>
      </c>
      <c r="B165" s="21" t="s">
        <v>116</v>
      </c>
      <c r="C165" s="62" t="s">
        <v>105</v>
      </c>
      <c r="D165" s="157">
        <v>1</v>
      </c>
      <c r="E165" s="64">
        <v>1386.38</v>
      </c>
      <c r="F165" s="64">
        <f t="shared" si="37"/>
        <v>1386.38</v>
      </c>
      <c r="G165" s="71">
        <f t="shared" si="38"/>
        <v>1779.2800920000002</v>
      </c>
    </row>
    <row r="166" spans="1:7" ht="29.25" customHeight="1">
      <c r="A166" s="42">
        <v>95547</v>
      </c>
      <c r="B166" s="9" t="s">
        <v>43</v>
      </c>
      <c r="C166" s="24" t="s">
        <v>15</v>
      </c>
      <c r="D166" s="154">
        <v>4</v>
      </c>
      <c r="E166" s="65">
        <v>57.63</v>
      </c>
      <c r="F166" s="65">
        <f>E166*D166</f>
        <v>230.52</v>
      </c>
      <c r="G166" s="65">
        <f t="shared" si="38"/>
        <v>295.84936800000003</v>
      </c>
    </row>
    <row r="167" spans="1:7" ht="18.75" customHeight="1">
      <c r="A167" s="42">
        <v>95544</v>
      </c>
      <c r="B167" s="9" t="s">
        <v>44</v>
      </c>
      <c r="C167" s="62" t="s">
        <v>15</v>
      </c>
      <c r="D167" s="149">
        <v>4</v>
      </c>
      <c r="E167" s="64">
        <v>39.43</v>
      </c>
      <c r="F167" s="64">
        <f>E167*D167</f>
        <v>157.72</v>
      </c>
      <c r="G167" s="65">
        <f t="shared" si="38"/>
        <v>202.41784800000002</v>
      </c>
    </row>
    <row r="168" spans="1:7" ht="18.75" customHeight="1">
      <c r="A168" s="42">
        <v>1301004064</v>
      </c>
      <c r="B168" s="9" t="s">
        <v>45</v>
      </c>
      <c r="C168" s="62" t="s">
        <v>15</v>
      </c>
      <c r="D168" s="149">
        <v>4</v>
      </c>
      <c r="E168" s="64">
        <v>70.09</v>
      </c>
      <c r="F168" s="64">
        <f>E168*D168</f>
        <v>280.36</v>
      </c>
      <c r="G168" s="65">
        <f t="shared" si="38"/>
        <v>359.81402400000002</v>
      </c>
    </row>
    <row r="169" spans="1:7" ht="9" customHeight="1">
      <c r="A169" s="37"/>
      <c r="B169" s="3"/>
      <c r="C169" s="37"/>
      <c r="D169" s="3"/>
      <c r="E169" s="80"/>
      <c r="F169" s="80"/>
      <c r="G169" s="81"/>
    </row>
    <row r="170" spans="1:7" ht="9" customHeight="1">
      <c r="A170" s="37"/>
      <c r="B170" s="398" t="s">
        <v>98</v>
      </c>
      <c r="C170" s="399"/>
      <c r="D170" s="399"/>
      <c r="E170" s="399"/>
      <c r="F170" s="399"/>
      <c r="G170" s="400"/>
    </row>
    <row r="171" spans="1:7" ht="22.5" customHeight="1">
      <c r="A171" s="52">
        <v>36795</v>
      </c>
      <c r="B171" s="21" t="s">
        <v>118</v>
      </c>
      <c r="C171" s="62" t="s">
        <v>15</v>
      </c>
      <c r="D171" s="149">
        <v>1</v>
      </c>
      <c r="E171" s="64">
        <v>1436.24</v>
      </c>
      <c r="F171" s="64">
        <f t="shared" ref="F171:F173" si="39">E171*D171</f>
        <v>1436.24</v>
      </c>
      <c r="G171" s="64">
        <f t="shared" ref="G171:G173" si="40">F171*1.2834</f>
        <v>1843.2704160000001</v>
      </c>
    </row>
    <row r="172" spans="1:7" ht="29.25" customHeight="1">
      <c r="A172" s="43">
        <v>89987</v>
      </c>
      <c r="B172" s="9" t="s">
        <v>46</v>
      </c>
      <c r="C172" s="62" t="s">
        <v>15</v>
      </c>
      <c r="D172" s="149">
        <v>3</v>
      </c>
      <c r="E172" s="64">
        <v>61.04</v>
      </c>
      <c r="F172" s="64">
        <f t="shared" si="39"/>
        <v>183.12</v>
      </c>
      <c r="G172" s="64">
        <f t="shared" si="40"/>
        <v>235.01620800000003</v>
      </c>
    </row>
    <row r="173" spans="1:7" ht="45" customHeight="1">
      <c r="A173" s="42">
        <v>94794</v>
      </c>
      <c r="B173" s="9" t="s">
        <v>47</v>
      </c>
      <c r="C173" s="24" t="s">
        <v>15</v>
      </c>
      <c r="D173" s="154">
        <v>2</v>
      </c>
      <c r="E173" s="65">
        <v>107.98</v>
      </c>
      <c r="F173" s="65">
        <f t="shared" si="39"/>
        <v>215.96</v>
      </c>
      <c r="G173" s="65">
        <f t="shared" si="40"/>
        <v>277.16306400000002</v>
      </c>
    </row>
    <row r="174" spans="1:7" ht="9" customHeight="1">
      <c r="A174" s="37"/>
      <c r="B174" s="3"/>
      <c r="C174" s="37"/>
      <c r="D174" s="153"/>
      <c r="E174" s="67"/>
      <c r="F174" s="67"/>
      <c r="G174" s="68"/>
    </row>
    <row r="175" spans="1:7" ht="9" customHeight="1">
      <c r="A175" s="37"/>
      <c r="B175" s="47" t="s">
        <v>127</v>
      </c>
      <c r="C175" s="37"/>
      <c r="D175" s="153"/>
      <c r="E175" s="67"/>
      <c r="F175" s="67"/>
      <c r="G175" s="68"/>
    </row>
    <row r="176" spans="1:7" ht="18.75" customHeight="1">
      <c r="A176" s="42">
        <v>1301004008</v>
      </c>
      <c r="B176" s="9" t="s">
        <v>48</v>
      </c>
      <c r="C176" s="62" t="s">
        <v>15</v>
      </c>
      <c r="D176" s="149">
        <v>1</v>
      </c>
      <c r="E176" s="64">
        <v>288.31</v>
      </c>
      <c r="F176" s="65">
        <f t="shared" ref="F176:F178" si="41">E176*D176</f>
        <v>288.31</v>
      </c>
      <c r="G176" s="65">
        <f t="shared" ref="G176:G192" si="42">F176*1.2834</f>
        <v>370.01705400000003</v>
      </c>
    </row>
    <row r="177" spans="1:7" ht="18.75" customHeight="1">
      <c r="A177" s="42">
        <v>1301004009</v>
      </c>
      <c r="B177" s="9" t="s">
        <v>49</v>
      </c>
      <c r="C177" s="62" t="s">
        <v>15</v>
      </c>
      <c r="D177" s="149">
        <v>1</v>
      </c>
      <c r="E177" s="64">
        <v>158.63</v>
      </c>
      <c r="F177" s="65">
        <f t="shared" si="41"/>
        <v>158.63</v>
      </c>
      <c r="G177" s="65">
        <f t="shared" si="42"/>
        <v>203.58574200000001</v>
      </c>
    </row>
    <row r="178" spans="1:7" ht="18.75" customHeight="1">
      <c r="A178" s="42">
        <v>1301004012</v>
      </c>
      <c r="B178" s="9" t="s">
        <v>50</v>
      </c>
      <c r="C178" s="62" t="s">
        <v>15</v>
      </c>
      <c r="D178" s="149">
        <v>1</v>
      </c>
      <c r="E178" s="64">
        <v>19.440000000000001</v>
      </c>
      <c r="F178" s="65">
        <f t="shared" si="41"/>
        <v>19.440000000000001</v>
      </c>
      <c r="G178" s="65">
        <f t="shared" si="42"/>
        <v>24.949296000000004</v>
      </c>
    </row>
    <row r="179" spans="1:7" ht="9" customHeight="1">
      <c r="A179" s="37"/>
      <c r="B179" s="3"/>
      <c r="C179" s="37"/>
      <c r="D179" s="153"/>
      <c r="E179" s="67"/>
      <c r="F179" s="67"/>
      <c r="G179" s="65"/>
    </row>
    <row r="180" spans="1:7" ht="9" customHeight="1">
      <c r="A180" s="37"/>
      <c r="B180" s="1" t="s">
        <v>51</v>
      </c>
      <c r="C180" s="37"/>
      <c r="D180" s="153"/>
      <c r="E180" s="67"/>
      <c r="F180" s="67"/>
      <c r="G180" s="65"/>
    </row>
    <row r="181" spans="1:7" ht="18.75" customHeight="1">
      <c r="A181" s="42">
        <v>1301005000</v>
      </c>
      <c r="B181" s="9" t="s">
        <v>52</v>
      </c>
      <c r="C181" s="62" t="s">
        <v>24</v>
      </c>
      <c r="D181" s="149">
        <v>8.5500000000000007</v>
      </c>
      <c r="E181" s="64">
        <v>26.08</v>
      </c>
      <c r="F181" s="65">
        <f t="shared" ref="F181:F193" si="43">E181*D181</f>
        <v>222.98400000000001</v>
      </c>
      <c r="G181" s="65">
        <f t="shared" si="42"/>
        <v>286.17766560000001</v>
      </c>
    </row>
    <row r="182" spans="1:7" ht="18.75" customHeight="1">
      <c r="A182" s="42">
        <v>1301005001</v>
      </c>
      <c r="B182" s="9" t="s">
        <v>53</v>
      </c>
      <c r="C182" s="62" t="s">
        <v>24</v>
      </c>
      <c r="D182" s="149">
        <v>6.76</v>
      </c>
      <c r="E182" s="64">
        <v>35.880000000000003</v>
      </c>
      <c r="F182" s="65">
        <f t="shared" si="43"/>
        <v>242.5488</v>
      </c>
      <c r="G182" s="65">
        <f t="shared" si="42"/>
        <v>311.28712992000004</v>
      </c>
    </row>
    <row r="183" spans="1:7" ht="18.75" customHeight="1">
      <c r="A183" s="42">
        <v>1301005003</v>
      </c>
      <c r="B183" s="9" t="s">
        <v>54</v>
      </c>
      <c r="C183" s="62" t="s">
        <v>24</v>
      </c>
      <c r="D183" s="149">
        <v>52.59</v>
      </c>
      <c r="E183" s="64">
        <v>61.42</v>
      </c>
      <c r="F183" s="65">
        <f t="shared" si="43"/>
        <v>3230.0778000000005</v>
      </c>
      <c r="G183" s="65">
        <f t="shared" si="42"/>
        <v>4145.4818485200012</v>
      </c>
    </row>
    <row r="184" spans="1:7" ht="18.75" customHeight="1">
      <c r="A184" s="42">
        <v>1301005007</v>
      </c>
      <c r="B184" s="9" t="s">
        <v>55</v>
      </c>
      <c r="C184" s="62" t="s">
        <v>24</v>
      </c>
      <c r="D184" s="149">
        <v>52.59</v>
      </c>
      <c r="E184" s="64">
        <v>4.4400000000000004</v>
      </c>
      <c r="F184" s="65">
        <f t="shared" si="43"/>
        <v>233.49960000000004</v>
      </c>
      <c r="G184" s="65">
        <f t="shared" si="42"/>
        <v>299.6733866400001</v>
      </c>
    </row>
    <row r="185" spans="1:7" ht="9" customHeight="1">
      <c r="A185" s="42">
        <v>1301005008</v>
      </c>
      <c r="B185" s="1" t="s">
        <v>56</v>
      </c>
      <c r="C185" s="18" t="s">
        <v>24</v>
      </c>
      <c r="D185" s="159">
        <v>52.59</v>
      </c>
      <c r="E185" s="69">
        <v>4.3499999999999996</v>
      </c>
      <c r="F185" s="65">
        <f t="shared" si="43"/>
        <v>228.76650000000001</v>
      </c>
      <c r="G185" s="65">
        <f t="shared" si="42"/>
        <v>293.59892610000003</v>
      </c>
    </row>
    <row r="186" spans="1:7" ht="9" customHeight="1">
      <c r="A186" s="42">
        <v>89728</v>
      </c>
      <c r="B186" s="1" t="s">
        <v>110</v>
      </c>
      <c r="C186" s="62" t="s">
        <v>15</v>
      </c>
      <c r="D186" s="159">
        <v>4</v>
      </c>
      <c r="E186" s="69">
        <v>11.4</v>
      </c>
      <c r="F186" s="65">
        <f t="shared" si="43"/>
        <v>45.6</v>
      </c>
      <c r="G186" s="65">
        <f t="shared" si="42"/>
        <v>58.523040000000009</v>
      </c>
    </row>
    <row r="187" spans="1:7" ht="9" customHeight="1">
      <c r="A187" s="42">
        <v>89726</v>
      </c>
      <c r="B187" s="1" t="s">
        <v>111</v>
      </c>
      <c r="C187" s="62" t="s">
        <v>15</v>
      </c>
      <c r="D187" s="159">
        <v>6</v>
      </c>
      <c r="E187" s="69">
        <v>6.72</v>
      </c>
      <c r="F187" s="65">
        <f t="shared" si="43"/>
        <v>40.32</v>
      </c>
      <c r="G187" s="65">
        <f t="shared" si="42"/>
        <v>51.746688000000006</v>
      </c>
    </row>
    <row r="188" spans="1:7" ht="9" customHeight="1">
      <c r="A188" s="42">
        <v>89731</v>
      </c>
      <c r="B188" s="1" t="s">
        <v>112</v>
      </c>
      <c r="C188" s="62" t="s">
        <v>15</v>
      </c>
      <c r="D188" s="159">
        <v>4</v>
      </c>
      <c r="E188" s="69">
        <v>10.94</v>
      </c>
      <c r="F188" s="65">
        <f t="shared" si="43"/>
        <v>43.76</v>
      </c>
      <c r="G188" s="65">
        <f t="shared" si="42"/>
        <v>56.161584000000005</v>
      </c>
    </row>
    <row r="189" spans="1:7" ht="9" customHeight="1">
      <c r="A189" s="42">
        <v>3670</v>
      </c>
      <c r="B189" s="1" t="s">
        <v>113</v>
      </c>
      <c r="C189" s="62" t="s">
        <v>15</v>
      </c>
      <c r="D189" s="159">
        <v>4</v>
      </c>
      <c r="E189" s="69">
        <v>52.89</v>
      </c>
      <c r="F189" s="65">
        <f t="shared" si="43"/>
        <v>211.56</v>
      </c>
      <c r="G189" s="65">
        <f t="shared" si="42"/>
        <v>271.51610400000004</v>
      </c>
    </row>
    <row r="190" spans="1:7" ht="9" customHeight="1">
      <c r="A190" s="42">
        <v>11655</v>
      </c>
      <c r="B190" s="1" t="s">
        <v>114</v>
      </c>
      <c r="C190" s="62" t="s">
        <v>105</v>
      </c>
      <c r="D190" s="159">
        <v>4</v>
      </c>
      <c r="E190" s="69">
        <v>21.9</v>
      </c>
      <c r="F190" s="65">
        <f t="shared" si="43"/>
        <v>87.6</v>
      </c>
      <c r="G190" s="65">
        <f t="shared" si="42"/>
        <v>112.42584000000001</v>
      </c>
    </row>
    <row r="191" spans="1:7" ht="9" customHeight="1">
      <c r="A191" s="42">
        <v>89546</v>
      </c>
      <c r="B191" s="1" t="s">
        <v>115</v>
      </c>
      <c r="C191" s="62" t="s">
        <v>105</v>
      </c>
      <c r="D191" s="159">
        <v>2</v>
      </c>
      <c r="E191" s="69">
        <v>14.59</v>
      </c>
      <c r="F191" s="65">
        <f t="shared" si="43"/>
        <v>29.18</v>
      </c>
      <c r="G191" s="65">
        <f t="shared" si="42"/>
        <v>37.449612000000002</v>
      </c>
    </row>
    <row r="192" spans="1:7" ht="18.75" customHeight="1">
      <c r="A192" s="42">
        <v>1301005159</v>
      </c>
      <c r="B192" s="9" t="s">
        <v>57</v>
      </c>
      <c r="C192" s="62" t="s">
        <v>15</v>
      </c>
      <c r="D192" s="149">
        <v>4</v>
      </c>
      <c r="E192" s="64">
        <v>76.13</v>
      </c>
      <c r="F192" s="65">
        <f t="shared" si="43"/>
        <v>304.52</v>
      </c>
      <c r="G192" s="65">
        <f t="shared" si="42"/>
        <v>390.82096799999999</v>
      </c>
    </row>
    <row r="193" spans="1:7" ht="27" customHeight="1" thickBot="1">
      <c r="A193" s="42">
        <v>99253</v>
      </c>
      <c r="B193" s="21" t="s">
        <v>109</v>
      </c>
      <c r="C193" s="24" t="s">
        <v>15</v>
      </c>
      <c r="D193" s="154">
        <v>6</v>
      </c>
      <c r="E193" s="65">
        <v>419.06</v>
      </c>
      <c r="F193" s="65">
        <f t="shared" si="43"/>
        <v>2514.36</v>
      </c>
      <c r="G193" s="65">
        <f t="shared" ref="G193" si="44">F193*1.2834</f>
        <v>3226.9296240000003</v>
      </c>
    </row>
    <row r="194" spans="1:7" ht="15" customHeight="1" thickBot="1">
      <c r="A194" s="37"/>
      <c r="B194" s="22" t="s">
        <v>95</v>
      </c>
      <c r="C194" s="396" t="s">
        <v>94</v>
      </c>
      <c r="D194" s="397"/>
      <c r="E194" s="397"/>
      <c r="F194" s="397"/>
      <c r="G194" s="83">
        <f>SUM(G153:G193)</f>
        <v>27162.713991780001</v>
      </c>
    </row>
    <row r="195" spans="1:7" ht="9" customHeight="1">
      <c r="A195" s="38">
        <v>12</v>
      </c>
      <c r="B195" s="415" t="s">
        <v>58</v>
      </c>
      <c r="C195" s="416"/>
      <c r="D195" s="416"/>
      <c r="E195" s="416"/>
      <c r="F195" s="416"/>
      <c r="G195" s="417"/>
    </row>
    <row r="196" spans="1:7" ht="9" customHeight="1">
      <c r="A196" s="37"/>
      <c r="B196" s="3"/>
      <c r="C196" s="37"/>
      <c r="D196" s="3"/>
      <c r="E196" s="80"/>
      <c r="F196" s="80"/>
      <c r="G196" s="81" t="s">
        <v>8</v>
      </c>
    </row>
    <row r="197" spans="1:7" ht="9" customHeight="1">
      <c r="A197" s="18" t="s">
        <v>13</v>
      </c>
      <c r="B197" s="1" t="s">
        <v>14</v>
      </c>
      <c r="C197" s="18" t="s">
        <v>15</v>
      </c>
      <c r="D197" s="18" t="s">
        <v>16</v>
      </c>
      <c r="E197" s="81" t="s">
        <v>17</v>
      </c>
      <c r="F197" s="81" t="s">
        <v>18</v>
      </c>
      <c r="G197" s="81" t="s">
        <v>19</v>
      </c>
    </row>
    <row r="198" spans="1:7" ht="20.25" customHeight="1">
      <c r="A198" s="56">
        <v>1501000100</v>
      </c>
      <c r="B198" s="54" t="s">
        <v>160</v>
      </c>
      <c r="C198" s="61" t="s">
        <v>21</v>
      </c>
      <c r="D198" s="152">
        <v>952.52</v>
      </c>
      <c r="E198" s="64">
        <v>5.93</v>
      </c>
      <c r="F198" s="64">
        <f t="shared" ref="F198:F199" si="45">E198*D198</f>
        <v>5648.4435999999996</v>
      </c>
      <c r="G198" s="64">
        <f t="shared" ref="G198:G199" si="46">F198*1.2834</f>
        <v>7249.2125162399998</v>
      </c>
    </row>
    <row r="199" spans="1:7" ht="39" customHeight="1">
      <c r="A199" s="56">
        <v>87775</v>
      </c>
      <c r="B199" s="54" t="s">
        <v>161</v>
      </c>
      <c r="C199" s="61" t="s">
        <v>21</v>
      </c>
      <c r="D199" s="160">
        <v>952.52</v>
      </c>
      <c r="E199" s="64">
        <v>47.01</v>
      </c>
      <c r="F199" s="64">
        <f t="shared" si="45"/>
        <v>44777.965199999999</v>
      </c>
      <c r="G199" s="64">
        <f t="shared" si="46"/>
        <v>57468.040537680004</v>
      </c>
    </row>
    <row r="200" spans="1:7" ht="36.75" customHeight="1" thickBot="1">
      <c r="A200" s="44">
        <v>87273</v>
      </c>
      <c r="B200" s="23" t="s">
        <v>96</v>
      </c>
      <c r="C200" s="62" t="s">
        <v>21</v>
      </c>
      <c r="D200" s="149">
        <v>103.85</v>
      </c>
      <c r="E200" s="75">
        <v>72.010000000000005</v>
      </c>
      <c r="F200" s="75">
        <f>D200*E200</f>
        <v>7478.2385000000004</v>
      </c>
      <c r="G200" s="75">
        <f>F200*1.2834</f>
        <v>9597.5712909000013</v>
      </c>
    </row>
    <row r="201" spans="1:7" ht="16.5" customHeight="1" thickBot="1">
      <c r="A201" s="37"/>
      <c r="B201" s="22" t="s">
        <v>95</v>
      </c>
      <c r="C201" s="396" t="s">
        <v>94</v>
      </c>
      <c r="D201" s="397"/>
      <c r="E201" s="397"/>
      <c r="F201" s="397"/>
      <c r="G201" s="83">
        <f>SUM(G198:G200)</f>
        <v>74314.824344820008</v>
      </c>
    </row>
    <row r="202" spans="1:7" ht="9" customHeight="1">
      <c r="A202" s="72">
        <v>13</v>
      </c>
      <c r="B202" s="412" t="s">
        <v>59</v>
      </c>
      <c r="C202" s="413"/>
      <c r="D202" s="413"/>
      <c r="E202" s="413"/>
      <c r="F202" s="413"/>
      <c r="G202" s="414"/>
    </row>
    <row r="203" spans="1:7" ht="9" customHeight="1">
      <c r="A203" s="18" t="s">
        <v>13</v>
      </c>
      <c r="B203" s="1" t="s">
        <v>14</v>
      </c>
      <c r="C203" s="18" t="s">
        <v>15</v>
      </c>
      <c r="D203" s="18" t="s">
        <v>16</v>
      </c>
      <c r="E203" s="81" t="s">
        <v>17</v>
      </c>
      <c r="F203" s="81" t="s">
        <v>18</v>
      </c>
      <c r="G203" s="81" t="s">
        <v>19</v>
      </c>
    </row>
    <row r="204" spans="1:7" ht="9" customHeight="1">
      <c r="A204" s="79"/>
      <c r="B204" s="76"/>
      <c r="C204" s="79"/>
      <c r="D204" s="76"/>
      <c r="E204" s="93"/>
      <c r="F204" s="93"/>
      <c r="G204" s="94" t="s">
        <v>8</v>
      </c>
    </row>
    <row r="205" spans="1:7" ht="21" customHeight="1">
      <c r="A205" s="56">
        <v>1601000100</v>
      </c>
      <c r="B205" s="54" t="s">
        <v>162</v>
      </c>
      <c r="C205" s="61" t="s">
        <v>21</v>
      </c>
      <c r="D205" s="152">
        <v>263.10000000000002</v>
      </c>
      <c r="E205" s="64">
        <v>11.36</v>
      </c>
      <c r="F205" s="64">
        <f t="shared" ref="F205:F206" si="47">E205*D205</f>
        <v>2988.8160000000003</v>
      </c>
      <c r="G205" s="64">
        <f t="shared" ref="G205:G206" si="48">F205*1.2834</f>
        <v>3835.8464544000008</v>
      </c>
    </row>
    <row r="206" spans="1:7" ht="22.5" customHeight="1" thickBot="1">
      <c r="A206" s="56">
        <v>1601000101</v>
      </c>
      <c r="B206" s="55" t="s">
        <v>163</v>
      </c>
      <c r="C206" s="61" t="s">
        <v>21</v>
      </c>
      <c r="D206" s="152">
        <v>263.10000000000002</v>
      </c>
      <c r="E206" s="64">
        <v>35.799999999999997</v>
      </c>
      <c r="F206" s="64">
        <f t="shared" si="47"/>
        <v>9418.98</v>
      </c>
      <c r="G206" s="64">
        <f t="shared" si="48"/>
        <v>12088.318932</v>
      </c>
    </row>
    <row r="207" spans="1:7" ht="16.5" customHeight="1" thickBot="1">
      <c r="A207" s="37"/>
      <c r="B207" s="22" t="s">
        <v>95</v>
      </c>
      <c r="C207" s="396" t="s">
        <v>94</v>
      </c>
      <c r="D207" s="397"/>
      <c r="E207" s="397"/>
      <c r="F207" s="397"/>
      <c r="G207" s="83">
        <f>SUM(G204:G206)</f>
        <v>15924.1653864</v>
      </c>
    </row>
    <row r="208" spans="1:7" ht="9" customHeight="1">
      <c r="A208" s="73">
        <v>14</v>
      </c>
      <c r="B208" s="415" t="s">
        <v>60</v>
      </c>
      <c r="C208" s="416"/>
      <c r="D208" s="416"/>
      <c r="E208" s="416"/>
      <c r="F208" s="416"/>
      <c r="G208" s="417"/>
    </row>
    <row r="209" spans="1:7" ht="9" customHeight="1">
      <c r="A209" s="37"/>
      <c r="B209" s="3"/>
      <c r="C209" s="37"/>
      <c r="D209" s="3"/>
      <c r="E209" s="80"/>
      <c r="F209" s="80"/>
      <c r="G209" s="81" t="s">
        <v>8</v>
      </c>
    </row>
    <row r="210" spans="1:7" ht="9" customHeight="1">
      <c r="A210" s="18" t="s">
        <v>13</v>
      </c>
      <c r="B210" s="1" t="s">
        <v>14</v>
      </c>
      <c r="C210" s="18" t="s">
        <v>15</v>
      </c>
      <c r="D210" s="18" t="s">
        <v>16</v>
      </c>
      <c r="E210" s="81" t="s">
        <v>17</v>
      </c>
      <c r="F210" s="81" t="s">
        <v>18</v>
      </c>
      <c r="G210" s="81" t="s">
        <v>19</v>
      </c>
    </row>
    <row r="211" spans="1:7" ht="20.25" customHeight="1">
      <c r="A211" s="107">
        <v>1701000100</v>
      </c>
      <c r="B211" s="53" t="s">
        <v>171</v>
      </c>
      <c r="C211" s="61" t="s">
        <v>21</v>
      </c>
      <c r="D211" s="152">
        <v>263.10000000000002</v>
      </c>
      <c r="E211" s="113">
        <v>12.22</v>
      </c>
      <c r="F211" s="64">
        <f t="shared" ref="F211:F212" si="49">E211*D211</f>
        <v>3215.0820000000003</v>
      </c>
      <c r="G211" s="71">
        <f t="shared" ref="G211:G212" si="50">F211*1.2834</f>
        <v>4126.236238800001</v>
      </c>
    </row>
    <row r="212" spans="1:7" ht="20.25" customHeight="1">
      <c r="A212" s="107">
        <v>1701000102</v>
      </c>
      <c r="B212" s="53" t="s">
        <v>172</v>
      </c>
      <c r="C212" s="61" t="s">
        <v>21</v>
      </c>
      <c r="D212" s="152">
        <v>263.10000000000002</v>
      </c>
      <c r="E212" s="113">
        <v>27.13</v>
      </c>
      <c r="F212" s="64">
        <f t="shared" si="49"/>
        <v>7137.9030000000002</v>
      </c>
      <c r="G212" s="71">
        <f t="shared" si="50"/>
        <v>9160.7847102000014</v>
      </c>
    </row>
    <row r="213" spans="1:7" ht="18.75" customHeight="1">
      <c r="A213" s="42">
        <v>88648</v>
      </c>
      <c r="B213" s="21" t="s">
        <v>101</v>
      </c>
      <c r="C213" s="62" t="s">
        <v>24</v>
      </c>
      <c r="D213" s="149">
        <v>162.19</v>
      </c>
      <c r="E213" s="64">
        <v>6.79</v>
      </c>
      <c r="F213" s="64">
        <f>E213*D213</f>
        <v>1101.2701</v>
      </c>
      <c r="G213" s="71">
        <f>F213*1.2834</f>
        <v>1413.37004634</v>
      </c>
    </row>
    <row r="214" spans="1:7" ht="18.75" customHeight="1">
      <c r="A214" s="42">
        <v>98689</v>
      </c>
      <c r="B214" s="21" t="s">
        <v>99</v>
      </c>
      <c r="C214" s="62" t="s">
        <v>24</v>
      </c>
      <c r="D214" s="149">
        <v>13</v>
      </c>
      <c r="E214" s="64">
        <v>113.07</v>
      </c>
      <c r="F214" s="64">
        <f>E214*D214</f>
        <v>1469.9099999999999</v>
      </c>
      <c r="G214" s="71">
        <f>F214*1.2834</f>
        <v>1886.4824939999999</v>
      </c>
    </row>
    <row r="215" spans="1:7" ht="28.5" customHeight="1">
      <c r="A215" s="42">
        <v>87257</v>
      </c>
      <c r="B215" s="21" t="s">
        <v>100</v>
      </c>
      <c r="C215" s="165" t="s">
        <v>21</v>
      </c>
      <c r="D215" s="166">
        <v>263.10000000000002</v>
      </c>
      <c r="E215" s="167">
        <v>88.4</v>
      </c>
      <c r="F215" s="167">
        <f>E215*D215</f>
        <v>23258.040000000005</v>
      </c>
      <c r="G215" s="99">
        <f>F215*1.2834</f>
        <v>29849.368536000009</v>
      </c>
    </row>
    <row r="216" spans="1:7" ht="14.25" customHeight="1" thickBot="1">
      <c r="A216" s="42">
        <v>94990</v>
      </c>
      <c r="B216" s="164" t="s">
        <v>232</v>
      </c>
      <c r="C216" s="62" t="s">
        <v>26</v>
      </c>
      <c r="D216" s="169">
        <v>5.23</v>
      </c>
      <c r="E216" s="170">
        <v>685.51</v>
      </c>
      <c r="F216" s="170">
        <f>E216*D216</f>
        <v>3585.2173000000003</v>
      </c>
      <c r="G216" s="171">
        <f>F216*1.2834</f>
        <v>4601.2678828200005</v>
      </c>
    </row>
    <row r="217" spans="1:7" ht="15.75" customHeight="1" thickBot="1">
      <c r="A217" s="37"/>
      <c r="B217" s="22" t="s">
        <v>95</v>
      </c>
      <c r="C217" s="404" t="s">
        <v>94</v>
      </c>
      <c r="D217" s="405"/>
      <c r="E217" s="405"/>
      <c r="F217" s="405"/>
      <c r="G217" s="83">
        <f>SUM(G211:G216)</f>
        <v>51037.509908160013</v>
      </c>
    </row>
    <row r="218" spans="1:7" ht="9" customHeight="1">
      <c r="A218" s="38">
        <v>16</v>
      </c>
      <c r="B218" s="406" t="s">
        <v>61</v>
      </c>
      <c r="C218" s="407"/>
      <c r="D218" s="407"/>
      <c r="E218" s="407"/>
      <c r="F218" s="407"/>
      <c r="G218" s="408"/>
    </row>
    <row r="219" spans="1:7" ht="9" customHeight="1">
      <c r="A219" s="37"/>
      <c r="B219" s="2"/>
      <c r="C219" s="37"/>
      <c r="D219" s="3"/>
      <c r="E219" s="80"/>
      <c r="F219" s="80"/>
      <c r="G219" s="81" t="s">
        <v>8</v>
      </c>
    </row>
    <row r="220" spans="1:7" ht="9" customHeight="1">
      <c r="A220" s="18" t="s">
        <v>13</v>
      </c>
      <c r="B220" s="1" t="s">
        <v>14</v>
      </c>
      <c r="C220" s="37"/>
      <c r="D220" s="3"/>
      <c r="E220" s="81" t="s">
        <v>19</v>
      </c>
      <c r="F220" s="80"/>
      <c r="G220" s="81" t="s">
        <v>8</v>
      </c>
    </row>
    <row r="221" spans="1:7" ht="9" customHeight="1">
      <c r="A221" s="37"/>
      <c r="B221" s="3"/>
      <c r="C221" s="37"/>
      <c r="D221" s="3"/>
      <c r="E221" s="80"/>
      <c r="F221" s="80"/>
      <c r="G221" s="81" t="s">
        <v>8</v>
      </c>
    </row>
    <row r="222" spans="1:7" ht="18.75" customHeight="1">
      <c r="A222" s="42">
        <v>88484</v>
      </c>
      <c r="B222" s="9" t="s">
        <v>62</v>
      </c>
      <c r="C222" s="62" t="s">
        <v>21</v>
      </c>
      <c r="D222" s="149">
        <v>263.10000000000002</v>
      </c>
      <c r="E222" s="64">
        <v>2.59</v>
      </c>
      <c r="F222" s="75">
        <f t="shared" ref="F222:F230" si="51">D222*E222</f>
        <v>681.42899999999997</v>
      </c>
      <c r="G222" s="71">
        <f t="shared" ref="G222:G230" si="52">F222*1.2834</f>
        <v>874.54597860000001</v>
      </c>
    </row>
    <row r="223" spans="1:7" ht="18.75" customHeight="1">
      <c r="A223" s="42">
        <v>88485</v>
      </c>
      <c r="B223" s="9" t="s">
        <v>63</v>
      </c>
      <c r="C223" s="62" t="s">
        <v>21</v>
      </c>
      <c r="D223" s="149">
        <v>475.04</v>
      </c>
      <c r="E223" s="64">
        <v>2.25</v>
      </c>
      <c r="F223" s="75">
        <f t="shared" si="51"/>
        <v>1068.8400000000001</v>
      </c>
      <c r="G223" s="71">
        <f t="shared" si="52"/>
        <v>1371.7492560000003</v>
      </c>
    </row>
    <row r="224" spans="1:7" ht="18.75" customHeight="1">
      <c r="A224" s="42">
        <v>88496</v>
      </c>
      <c r="B224" s="9" t="s">
        <v>64</v>
      </c>
      <c r="C224" s="62" t="s">
        <v>21</v>
      </c>
      <c r="D224" s="149">
        <v>263.10000000000002</v>
      </c>
      <c r="E224" s="64">
        <v>25.12</v>
      </c>
      <c r="F224" s="75">
        <f t="shared" si="51"/>
        <v>6609.072000000001</v>
      </c>
      <c r="G224" s="71">
        <f t="shared" si="52"/>
        <v>8482.0830048000025</v>
      </c>
    </row>
    <row r="225" spans="1:7" ht="18.75" customHeight="1">
      <c r="A225" s="42">
        <v>88497</v>
      </c>
      <c r="B225" s="9" t="s">
        <v>65</v>
      </c>
      <c r="C225" s="62" t="s">
        <v>21</v>
      </c>
      <c r="D225" s="149">
        <v>475.04</v>
      </c>
      <c r="E225" s="64">
        <v>15.38</v>
      </c>
      <c r="F225" s="75">
        <f t="shared" si="51"/>
        <v>7306.1152000000011</v>
      </c>
      <c r="G225" s="71">
        <f t="shared" si="52"/>
        <v>9376.6682476800015</v>
      </c>
    </row>
    <row r="226" spans="1:7" ht="18.75" customHeight="1">
      <c r="A226" s="42">
        <v>88489</v>
      </c>
      <c r="B226" s="9" t="s">
        <v>66</v>
      </c>
      <c r="C226" s="62" t="s">
        <v>21</v>
      </c>
      <c r="D226" s="149">
        <v>475.04</v>
      </c>
      <c r="E226" s="64">
        <v>13.07</v>
      </c>
      <c r="F226" s="75">
        <f t="shared" si="51"/>
        <v>6208.7728000000006</v>
      </c>
      <c r="G226" s="71">
        <f t="shared" si="52"/>
        <v>7968.3390115200018</v>
      </c>
    </row>
    <row r="227" spans="1:7" ht="18.75" customHeight="1">
      <c r="A227" s="42">
        <v>88488</v>
      </c>
      <c r="B227" s="9" t="s">
        <v>67</v>
      </c>
      <c r="C227" s="62" t="s">
        <v>21</v>
      </c>
      <c r="D227" s="149">
        <v>263.10000000000002</v>
      </c>
      <c r="E227" s="64">
        <v>14.59</v>
      </c>
      <c r="F227" s="75">
        <f t="shared" si="51"/>
        <v>3838.6290000000004</v>
      </c>
      <c r="G227" s="71">
        <f t="shared" si="52"/>
        <v>4926.4964586000006</v>
      </c>
    </row>
    <row r="228" spans="1:7" ht="18.75" customHeight="1">
      <c r="A228" s="42">
        <v>102203</v>
      </c>
      <c r="B228" s="21" t="s">
        <v>125</v>
      </c>
      <c r="C228" s="62" t="s">
        <v>21</v>
      </c>
      <c r="D228" s="149">
        <v>39.479999999999997</v>
      </c>
      <c r="E228" s="64">
        <v>7.8</v>
      </c>
      <c r="F228" s="75">
        <f t="shared" si="51"/>
        <v>307.94399999999996</v>
      </c>
      <c r="G228" s="71">
        <f t="shared" si="52"/>
        <v>395.21532959999996</v>
      </c>
    </row>
    <row r="229" spans="1:7" ht="29.25" customHeight="1">
      <c r="A229" s="42">
        <v>88431</v>
      </c>
      <c r="B229" s="21" t="s">
        <v>177</v>
      </c>
      <c r="C229" s="62" t="s">
        <v>21</v>
      </c>
      <c r="D229" s="149">
        <v>373.63</v>
      </c>
      <c r="E229" s="64">
        <v>18.829999999999998</v>
      </c>
      <c r="F229" s="75">
        <f t="shared" ref="F229" si="53">D229*E229</f>
        <v>7035.4528999999993</v>
      </c>
      <c r="G229" s="71">
        <f t="shared" si="52"/>
        <v>9029.3002518600006</v>
      </c>
    </row>
    <row r="230" spans="1:7" ht="40.5" customHeight="1" thickBot="1">
      <c r="A230" s="42">
        <v>100759</v>
      </c>
      <c r="B230" s="9" t="s">
        <v>68</v>
      </c>
      <c r="C230" s="62" t="s">
        <v>21</v>
      </c>
      <c r="D230" s="149">
        <v>61.52</v>
      </c>
      <c r="E230" s="64">
        <v>38.78</v>
      </c>
      <c r="F230" s="75">
        <f t="shared" si="51"/>
        <v>2385.7456000000002</v>
      </c>
      <c r="G230" s="71">
        <f t="shared" si="52"/>
        <v>3061.8659030400004</v>
      </c>
    </row>
    <row r="231" spans="1:7" ht="16.5" customHeight="1" thickBot="1">
      <c r="A231" s="37"/>
      <c r="B231" s="22" t="s">
        <v>95</v>
      </c>
      <c r="C231" s="396"/>
      <c r="D231" s="397"/>
      <c r="E231" s="397"/>
      <c r="F231" s="397"/>
      <c r="G231" s="83">
        <f>SUM(G222:G230)</f>
        <v>45486.263441700008</v>
      </c>
    </row>
    <row r="232" spans="1:7" ht="9" customHeight="1">
      <c r="A232" s="38">
        <v>17</v>
      </c>
      <c r="B232" s="409" t="s">
        <v>69</v>
      </c>
      <c r="C232" s="410"/>
      <c r="D232" s="410"/>
      <c r="E232" s="410"/>
      <c r="F232" s="410"/>
      <c r="G232" s="411"/>
    </row>
    <row r="233" spans="1:7" ht="9" customHeight="1">
      <c r="A233" s="37"/>
      <c r="B233" s="3"/>
      <c r="C233" s="37"/>
      <c r="D233" s="3"/>
      <c r="E233" s="80"/>
      <c r="F233" s="80"/>
      <c r="G233" s="81" t="s">
        <v>8</v>
      </c>
    </row>
    <row r="234" spans="1:7" ht="9" customHeight="1">
      <c r="A234" s="18" t="s">
        <v>13</v>
      </c>
      <c r="B234" s="1" t="s">
        <v>14</v>
      </c>
      <c r="C234" s="18" t="s">
        <v>15</v>
      </c>
      <c r="D234" s="18" t="s">
        <v>16</v>
      </c>
      <c r="E234" s="81" t="s">
        <v>17</v>
      </c>
      <c r="F234" s="81" t="s">
        <v>18</v>
      </c>
      <c r="G234" s="81" t="s">
        <v>19</v>
      </c>
    </row>
    <row r="235" spans="1:7" ht="9" customHeight="1">
      <c r="A235" s="37"/>
      <c r="B235" s="3"/>
      <c r="C235" s="37"/>
      <c r="D235" s="3"/>
      <c r="E235" s="80"/>
      <c r="F235" s="80"/>
      <c r="G235" s="81" t="s">
        <v>8</v>
      </c>
    </row>
    <row r="236" spans="1:7" ht="9" customHeight="1">
      <c r="A236" s="37"/>
      <c r="B236" s="1" t="s">
        <v>40</v>
      </c>
      <c r="C236" s="37"/>
      <c r="D236" s="3"/>
      <c r="E236" s="80"/>
      <c r="F236" s="80"/>
      <c r="G236" s="81" t="s">
        <v>8</v>
      </c>
    </row>
    <row r="237" spans="1:7" ht="29.25" customHeight="1">
      <c r="A237" s="42">
        <v>2401001000</v>
      </c>
      <c r="B237" s="9" t="s">
        <v>70</v>
      </c>
      <c r="C237" s="24" t="s">
        <v>15</v>
      </c>
      <c r="D237" s="157">
        <v>1</v>
      </c>
      <c r="E237" s="64">
        <v>190.5</v>
      </c>
      <c r="F237" s="64">
        <f t="shared" ref="F237:F239" si="54">E237*D237</f>
        <v>190.5</v>
      </c>
      <c r="G237" s="71">
        <f t="shared" ref="G237:G241" si="55">F237*1.2834</f>
        <v>244.48770000000002</v>
      </c>
    </row>
    <row r="238" spans="1:7" ht="40.5" customHeight="1">
      <c r="A238" s="42">
        <v>95472</v>
      </c>
      <c r="B238" s="9" t="s">
        <v>71</v>
      </c>
      <c r="C238" s="24" t="s">
        <v>15</v>
      </c>
      <c r="D238" s="157">
        <v>1</v>
      </c>
      <c r="E238" s="64">
        <v>675.28</v>
      </c>
      <c r="F238" s="64">
        <f t="shared" si="54"/>
        <v>675.28</v>
      </c>
      <c r="G238" s="71">
        <f t="shared" si="55"/>
        <v>866.65435200000002</v>
      </c>
    </row>
    <row r="239" spans="1:7" ht="24" customHeight="1">
      <c r="A239" s="42">
        <v>86938</v>
      </c>
      <c r="B239" s="21" t="s">
        <v>229</v>
      </c>
      <c r="C239" s="24" t="s">
        <v>105</v>
      </c>
      <c r="D239" s="157">
        <v>1</v>
      </c>
      <c r="E239" s="64">
        <v>576.57000000000005</v>
      </c>
      <c r="F239" s="64">
        <f t="shared" si="54"/>
        <v>576.57000000000005</v>
      </c>
      <c r="G239" s="71">
        <f t="shared" si="55"/>
        <v>739.96993800000007</v>
      </c>
    </row>
    <row r="240" spans="1:7" ht="23.25" customHeight="1">
      <c r="A240" s="42">
        <v>86895</v>
      </c>
      <c r="B240" s="21" t="s">
        <v>228</v>
      </c>
      <c r="C240" s="62" t="s">
        <v>105</v>
      </c>
      <c r="D240" s="157">
        <v>1</v>
      </c>
      <c r="E240" s="64">
        <v>368.08</v>
      </c>
      <c r="F240" s="64">
        <f t="shared" ref="F240" si="56">E240*D240</f>
        <v>368.08</v>
      </c>
      <c r="G240" s="71">
        <f t="shared" si="55"/>
        <v>472.39387199999999</v>
      </c>
    </row>
    <row r="241" spans="1:7" ht="30" customHeight="1">
      <c r="A241" s="42">
        <v>2401001015</v>
      </c>
      <c r="B241" s="1" t="s">
        <v>72</v>
      </c>
      <c r="C241" s="62" t="s">
        <v>15</v>
      </c>
      <c r="D241" s="157">
        <v>1</v>
      </c>
      <c r="E241" s="64">
        <v>691.5</v>
      </c>
      <c r="F241" s="64">
        <f>E241*D241</f>
        <v>691.5</v>
      </c>
      <c r="G241" s="71">
        <f t="shared" si="55"/>
        <v>887.47110000000009</v>
      </c>
    </row>
    <row r="242" spans="1:7" ht="9" customHeight="1">
      <c r="A242" s="37"/>
      <c r="B242" s="3"/>
      <c r="C242" s="37"/>
      <c r="D242" s="151"/>
      <c r="E242" s="67"/>
      <c r="F242" s="67"/>
      <c r="G242" s="68"/>
    </row>
    <row r="243" spans="1:7" ht="9" customHeight="1">
      <c r="A243" s="37"/>
      <c r="B243" s="1" t="s">
        <v>73</v>
      </c>
      <c r="C243" s="37"/>
      <c r="D243" s="151"/>
      <c r="E243" s="67"/>
      <c r="F243" s="67"/>
      <c r="G243" s="68"/>
    </row>
    <row r="244" spans="1:7" ht="29.25" customHeight="1">
      <c r="A244" s="42">
        <v>100868</v>
      </c>
      <c r="B244" s="9" t="s">
        <v>74</v>
      </c>
      <c r="C244" s="24" t="s">
        <v>15</v>
      </c>
      <c r="D244" s="157">
        <v>1</v>
      </c>
      <c r="E244" s="64">
        <v>330.27</v>
      </c>
      <c r="F244" s="64">
        <f>E244*D244</f>
        <v>330.27</v>
      </c>
      <c r="G244" s="71">
        <f t="shared" ref="G244:G250" si="57">F244*1.2834</f>
        <v>423.86851799999999</v>
      </c>
    </row>
    <row r="245" spans="1:7" ht="18.75" customHeight="1">
      <c r="A245" s="42">
        <v>100874</v>
      </c>
      <c r="B245" s="9" t="s">
        <v>75</v>
      </c>
      <c r="C245" s="62" t="s">
        <v>15</v>
      </c>
      <c r="D245" s="157">
        <v>1</v>
      </c>
      <c r="E245" s="64">
        <v>301.2</v>
      </c>
      <c r="F245" s="64">
        <f>E245*D245</f>
        <v>301.2</v>
      </c>
      <c r="G245" s="71">
        <f t="shared" si="57"/>
        <v>386.56008000000003</v>
      </c>
    </row>
    <row r="246" spans="1:7" ht="38.25" customHeight="1">
      <c r="A246" s="42">
        <v>2401002057</v>
      </c>
      <c r="B246" s="9" t="s">
        <v>76</v>
      </c>
      <c r="C246" s="62" t="s">
        <v>15</v>
      </c>
      <c r="D246" s="157">
        <v>1</v>
      </c>
      <c r="E246" s="64">
        <v>73.48</v>
      </c>
      <c r="F246" s="64">
        <f>E246*D246</f>
        <v>73.48</v>
      </c>
      <c r="G246" s="71">
        <f t="shared" si="57"/>
        <v>94.304232000000013</v>
      </c>
    </row>
    <row r="247" spans="1:7" ht="9" customHeight="1">
      <c r="A247" s="37"/>
      <c r="B247" s="3"/>
      <c r="C247" s="37"/>
      <c r="D247" s="161"/>
      <c r="E247" s="67"/>
      <c r="F247" s="67"/>
      <c r="G247" s="71"/>
    </row>
    <row r="248" spans="1:7" ht="9" customHeight="1">
      <c r="A248" s="37"/>
      <c r="B248" s="1" t="s">
        <v>77</v>
      </c>
      <c r="C248" s="37"/>
      <c r="D248" s="161"/>
      <c r="E248" s="67"/>
      <c r="F248" s="67"/>
      <c r="G248" s="71"/>
    </row>
    <row r="249" spans="1:7" ht="29.25" customHeight="1">
      <c r="A249" s="42">
        <v>2401003020</v>
      </c>
      <c r="B249" s="9" t="s">
        <v>78</v>
      </c>
      <c r="C249" s="62" t="s">
        <v>15</v>
      </c>
      <c r="D249" s="157">
        <v>18</v>
      </c>
      <c r="E249" s="64">
        <v>20.71</v>
      </c>
      <c r="F249" s="64">
        <f t="shared" ref="F249:F250" si="58">E249*D249</f>
        <v>372.78000000000003</v>
      </c>
      <c r="G249" s="71">
        <f t="shared" si="57"/>
        <v>478.42585200000008</v>
      </c>
    </row>
    <row r="250" spans="1:7" ht="29.25" customHeight="1" thickBot="1">
      <c r="A250" s="42">
        <v>2401003025</v>
      </c>
      <c r="B250" s="9" t="s">
        <v>79</v>
      </c>
      <c r="C250" s="24" t="s">
        <v>24</v>
      </c>
      <c r="D250" s="157">
        <v>18.5</v>
      </c>
      <c r="E250" s="64">
        <v>82.94</v>
      </c>
      <c r="F250" s="64">
        <f t="shared" si="58"/>
        <v>1534.3899999999999</v>
      </c>
      <c r="G250" s="99">
        <f t="shared" si="57"/>
        <v>1969.236126</v>
      </c>
    </row>
    <row r="251" spans="1:7" ht="17.25" customHeight="1" thickBot="1">
      <c r="A251" s="37"/>
      <c r="B251" s="22" t="s">
        <v>95</v>
      </c>
      <c r="C251" s="396" t="s">
        <v>94</v>
      </c>
      <c r="D251" s="397"/>
      <c r="E251" s="397"/>
      <c r="F251" s="397"/>
      <c r="G251" s="100">
        <f>SUM(G237:G250)</f>
        <v>6563.3717700000016</v>
      </c>
    </row>
    <row r="252" spans="1:7" ht="9" customHeight="1">
      <c r="A252" s="105">
        <v>18</v>
      </c>
      <c r="B252" s="401" t="s">
        <v>80</v>
      </c>
      <c r="C252" s="402"/>
      <c r="D252" s="402"/>
      <c r="E252" s="402"/>
      <c r="F252" s="402"/>
      <c r="G252" s="403"/>
    </row>
    <row r="253" spans="1:7" ht="9" customHeight="1">
      <c r="A253" s="18" t="s">
        <v>13</v>
      </c>
      <c r="B253" s="1" t="s">
        <v>14</v>
      </c>
      <c r="C253" s="18" t="s">
        <v>15</v>
      </c>
      <c r="D253" s="18" t="s">
        <v>16</v>
      </c>
      <c r="E253" s="81" t="s">
        <v>17</v>
      </c>
      <c r="F253" s="81" t="s">
        <v>18</v>
      </c>
      <c r="G253" s="81" t="s">
        <v>19</v>
      </c>
    </row>
    <row r="254" spans="1:7" ht="9" customHeight="1">
      <c r="A254" s="37"/>
      <c r="B254" s="3"/>
      <c r="C254" s="37"/>
      <c r="D254" s="3"/>
      <c r="E254" s="80"/>
      <c r="F254" s="80"/>
      <c r="G254" s="81" t="s">
        <v>8</v>
      </c>
    </row>
    <row r="255" spans="1:7" ht="9" customHeight="1" thickBot="1">
      <c r="A255" s="42">
        <v>2201000010</v>
      </c>
      <c r="B255" s="1" t="s">
        <v>81</v>
      </c>
      <c r="C255" s="18" t="s">
        <v>21</v>
      </c>
      <c r="D255" s="159">
        <v>283.07</v>
      </c>
      <c r="E255" s="69">
        <v>2.82</v>
      </c>
      <c r="F255" s="64">
        <f t="shared" ref="F255" si="59">E255*D255</f>
        <v>798.25739999999996</v>
      </c>
      <c r="G255" s="71">
        <f t="shared" ref="G255" si="60">F255*1.2834</f>
        <v>1024.4835471599999</v>
      </c>
    </row>
    <row r="256" spans="1:7" ht="16.5" customHeight="1" thickBot="1">
      <c r="A256" s="37"/>
      <c r="B256" s="22" t="s">
        <v>95</v>
      </c>
      <c r="C256" s="396" t="s">
        <v>94</v>
      </c>
      <c r="D256" s="397"/>
      <c r="E256" s="397"/>
      <c r="F256" s="397"/>
      <c r="G256" s="100">
        <f>SUM(G255)</f>
        <v>1024.4835471599999</v>
      </c>
    </row>
    <row r="257" spans="1:7" ht="9" customHeight="1">
      <c r="A257" s="109">
        <v>19</v>
      </c>
      <c r="B257" s="393" t="s">
        <v>164</v>
      </c>
      <c r="C257" s="394"/>
      <c r="D257" s="394"/>
      <c r="E257" s="394"/>
      <c r="F257" s="394"/>
      <c r="G257" s="395"/>
    </row>
    <row r="258" spans="1:7" ht="11.25" customHeight="1">
      <c r="A258" s="18" t="s">
        <v>13</v>
      </c>
      <c r="B258" s="1" t="s">
        <v>14</v>
      </c>
      <c r="C258" s="18" t="s">
        <v>15</v>
      </c>
      <c r="D258" s="18" t="s">
        <v>16</v>
      </c>
      <c r="E258" s="81" t="s">
        <v>17</v>
      </c>
      <c r="F258" s="81" t="s">
        <v>18</v>
      </c>
      <c r="G258" s="81" t="s">
        <v>19</v>
      </c>
    </row>
    <row r="259" spans="1:7" ht="18.75" customHeight="1">
      <c r="A259" s="107">
        <v>90778</v>
      </c>
      <c r="B259" s="53" t="s">
        <v>165</v>
      </c>
      <c r="C259" s="61" t="s">
        <v>166</v>
      </c>
      <c r="D259" s="152">
        <v>96</v>
      </c>
      <c r="E259" s="63">
        <v>116.46</v>
      </c>
      <c r="F259" s="63">
        <f t="shared" ref="F259:F260" si="61">E259*D259</f>
        <v>11180.16</v>
      </c>
      <c r="G259" s="70">
        <f t="shared" ref="G259:G260" si="62">F259*1.2834</f>
        <v>14348.617344</v>
      </c>
    </row>
    <row r="260" spans="1:7" ht="14.25" customHeight="1">
      <c r="A260" s="107">
        <v>90780</v>
      </c>
      <c r="B260" s="106" t="s">
        <v>167</v>
      </c>
      <c r="C260" s="61" t="s">
        <v>166</v>
      </c>
      <c r="D260" s="152">
        <v>448</v>
      </c>
      <c r="E260" s="63">
        <v>26.21</v>
      </c>
      <c r="F260" s="63">
        <f t="shared" si="61"/>
        <v>11742.08</v>
      </c>
      <c r="G260" s="70">
        <f t="shared" si="62"/>
        <v>15069.785472000001</v>
      </c>
    </row>
    <row r="261" spans="1:7" ht="15.75" customHeight="1">
      <c r="A261" s="76"/>
      <c r="B261" s="22" t="s">
        <v>95</v>
      </c>
      <c r="C261" s="396" t="s">
        <v>94</v>
      </c>
      <c r="D261" s="397"/>
      <c r="E261" s="397"/>
      <c r="F261" s="397"/>
      <c r="G261" s="110">
        <f>SUM(G259:G260)</f>
        <v>29418.402816000002</v>
      </c>
    </row>
    <row r="262" spans="1:7" ht="18.75" customHeight="1">
      <c r="A262" s="37"/>
      <c r="B262" s="22"/>
      <c r="C262" s="48"/>
      <c r="D262" s="49"/>
      <c r="E262" s="49"/>
      <c r="F262" s="49"/>
      <c r="G262" s="108"/>
    </row>
    <row r="263" spans="1:7" ht="9" customHeight="1">
      <c r="A263" s="37"/>
      <c r="B263" s="19" t="s">
        <v>82</v>
      </c>
      <c r="C263" s="37"/>
      <c r="D263" s="3"/>
      <c r="E263" s="80"/>
      <c r="F263" s="80"/>
      <c r="G263" s="96"/>
    </row>
    <row r="264" spans="1:7" ht="9" customHeight="1">
      <c r="A264" s="37"/>
      <c r="B264" s="1" t="s">
        <v>83</v>
      </c>
      <c r="C264" s="37"/>
      <c r="D264" s="18" t="s">
        <v>84</v>
      </c>
      <c r="E264" s="80"/>
      <c r="F264" s="81"/>
      <c r="G264" s="117"/>
    </row>
    <row r="265" spans="1:7" ht="9" customHeight="1">
      <c r="A265" s="42">
        <v>1</v>
      </c>
      <c r="B265" s="1" t="str">
        <f>B8</f>
        <v>SERVIÇOS GERAIS DE CANTEIRO</v>
      </c>
      <c r="C265" s="37"/>
      <c r="D265" s="20">
        <f>G265*100/F283</f>
        <v>3.246077996673232</v>
      </c>
      <c r="E265" s="80"/>
      <c r="F265" s="81"/>
      <c r="G265" s="103">
        <f>G20</f>
        <v>29054.26039716</v>
      </c>
    </row>
    <row r="266" spans="1:7" ht="9" customHeight="1">
      <c r="A266" s="42">
        <v>2</v>
      </c>
      <c r="B266" s="1" t="str">
        <f>B21</f>
        <v>IMPERMEABILIZAÇÃO</v>
      </c>
      <c r="C266" s="37"/>
      <c r="D266" s="20">
        <f>G266*100/F283</f>
        <v>0.28005081572311041</v>
      </c>
      <c r="E266" s="80"/>
      <c r="F266" s="81"/>
      <c r="G266" s="103">
        <f>G26</f>
        <v>2506.61547036</v>
      </c>
    </row>
    <row r="267" spans="1:7" ht="9" customHeight="1">
      <c r="A267" s="42">
        <v>3</v>
      </c>
      <c r="B267" s="1" t="str">
        <f>B27</f>
        <v>FUNDAÇÃO</v>
      </c>
      <c r="C267" s="37"/>
      <c r="D267" s="20">
        <f>G267*100/F283</f>
        <v>2.5313205759603306</v>
      </c>
      <c r="E267" s="80"/>
      <c r="F267" s="81"/>
      <c r="G267" s="103">
        <f>G31</f>
        <v>22656.771414000003</v>
      </c>
    </row>
    <row r="268" spans="1:7" ht="9" customHeight="1">
      <c r="A268" s="44">
        <v>4</v>
      </c>
      <c r="B268" s="21" t="str">
        <f>B32</f>
        <v>SERVIÇOS EM TERRA</v>
      </c>
      <c r="C268" s="77"/>
      <c r="D268" s="102">
        <f>G268*100/F283</f>
        <v>0.14792923992021034</v>
      </c>
      <c r="E268" s="90"/>
      <c r="F268" s="81"/>
      <c r="G268" s="104">
        <f>G37</f>
        <v>1324.0515666600002</v>
      </c>
    </row>
    <row r="269" spans="1:7" ht="9" customHeight="1">
      <c r="A269" s="42">
        <v>5</v>
      </c>
      <c r="B269" s="1" t="str">
        <f>B38</f>
        <v>ESTRUTURA DE CONCRETO</v>
      </c>
      <c r="C269" s="37"/>
      <c r="D269" s="20">
        <f>G269*100/F283</f>
        <v>25.699888578798124</v>
      </c>
      <c r="E269" s="80"/>
      <c r="F269" s="81"/>
      <c r="G269" s="103">
        <f>G54</f>
        <v>230028.74721791997</v>
      </c>
    </row>
    <row r="270" spans="1:7" ht="9" customHeight="1">
      <c r="A270" s="42">
        <v>6</v>
      </c>
      <c r="B270" s="1" t="str">
        <f>B56</f>
        <v>ALVENARIA</v>
      </c>
      <c r="C270" s="37"/>
      <c r="D270" s="20">
        <f>G270*100/F283</f>
        <v>5.0409155576794715</v>
      </c>
      <c r="E270" s="80"/>
      <c r="F270" s="81"/>
      <c r="G270" s="103">
        <f>G62</f>
        <v>45119.086295219997</v>
      </c>
    </row>
    <row r="271" spans="1:7" ht="9" customHeight="1">
      <c r="A271" s="42">
        <v>7</v>
      </c>
      <c r="B271" s="1" t="str">
        <f>B63</f>
        <v>ESTRUTURA DE COBERTURA</v>
      </c>
      <c r="C271" s="37"/>
      <c r="D271" s="20">
        <f>G271*100/F283</f>
        <v>8.3420497206002633</v>
      </c>
      <c r="E271" s="80"/>
      <c r="F271" s="81"/>
      <c r="G271" s="103">
        <f>G68</f>
        <v>74666.130966899989</v>
      </c>
    </row>
    <row r="272" spans="1:7" ht="9" customHeight="1">
      <c r="A272" s="44">
        <v>8</v>
      </c>
      <c r="B272" s="1" t="str">
        <f>B69</f>
        <v>COBERTURA</v>
      </c>
      <c r="C272" s="77"/>
      <c r="D272" s="102">
        <f>G272*100/F283</f>
        <v>12.111684488776859</v>
      </c>
      <c r="E272" s="90"/>
      <c r="F272" s="81"/>
      <c r="G272" s="104">
        <f>G76</f>
        <v>108406.52484191999</v>
      </c>
    </row>
    <row r="273" spans="1:7" ht="9" customHeight="1">
      <c r="A273" s="42">
        <v>9</v>
      </c>
      <c r="B273" s="21" t="str">
        <f>B77</f>
        <v>ESQUADRIAS E FERRAGENS</v>
      </c>
      <c r="C273" s="37"/>
      <c r="D273" s="20">
        <f>G273*100/F283</f>
        <v>5.0401882534835023</v>
      </c>
      <c r="E273" s="80"/>
      <c r="F273" s="81"/>
      <c r="G273" s="103">
        <f>G89</f>
        <v>45112.576505400008</v>
      </c>
    </row>
    <row r="274" spans="1:7" ht="9" customHeight="1">
      <c r="A274" s="42">
        <v>10</v>
      </c>
      <c r="B274" s="1" t="str">
        <f>B90</f>
        <v>INSTALAÇÕES ELÉTRICAS</v>
      </c>
      <c r="C274" s="37"/>
      <c r="D274" s="20">
        <f>G274*100/F283</f>
        <v>9.5246265127627971</v>
      </c>
      <c r="E274" s="80"/>
      <c r="F274" s="81"/>
      <c r="G274" s="104">
        <f>G146</f>
        <v>85250.87172000001</v>
      </c>
    </row>
    <row r="275" spans="1:7" ht="9" customHeight="1">
      <c r="A275" s="42">
        <v>11</v>
      </c>
      <c r="B275" s="1" t="str">
        <f>B148</f>
        <v>INSTALAÇÕES HIDROSSANITÁRIAS E ÁGUAS PLUVIAIS</v>
      </c>
      <c r="C275" s="37"/>
      <c r="D275" s="20">
        <f>G275*100/F283</f>
        <v>3.0347455764960332</v>
      </c>
      <c r="E275" s="80"/>
      <c r="F275" s="81"/>
      <c r="G275" s="103">
        <f>G194</f>
        <v>27162.713991780001</v>
      </c>
    </row>
    <row r="276" spans="1:7" ht="9" customHeight="1">
      <c r="A276" s="42">
        <v>12</v>
      </c>
      <c r="B276" s="1" t="str">
        <f>B195</f>
        <v>REVESTIMENTO DE PAREDES</v>
      </c>
      <c r="C276" s="37"/>
      <c r="D276" s="20">
        <f>G276*100/F283</f>
        <v>8.302800100047854</v>
      </c>
      <c r="E276" s="80"/>
      <c r="F276" s="81"/>
      <c r="G276" s="103">
        <f>G201</f>
        <v>74314.824344820008</v>
      </c>
    </row>
    <row r="277" spans="1:7" ht="9" customHeight="1">
      <c r="A277" s="42">
        <v>13</v>
      </c>
      <c r="B277" s="1" t="str">
        <f>B202</f>
        <v>REVESTIMENTO DE FORROS</v>
      </c>
      <c r="C277" s="37"/>
      <c r="D277" s="20">
        <f>G277*100/F283</f>
        <v>1.7791223101046907</v>
      </c>
      <c r="E277" s="80"/>
      <c r="F277" s="81"/>
      <c r="G277" s="103">
        <f>G207</f>
        <v>15924.1653864</v>
      </c>
    </row>
    <row r="278" spans="1:7" ht="9" customHeight="1">
      <c r="A278" s="42">
        <v>14</v>
      </c>
      <c r="B278" s="1" t="str">
        <f>B208</f>
        <v>REVESTIMENTO DE PISOS</v>
      </c>
      <c r="C278" s="37"/>
      <c r="D278" s="20">
        <f>G278*100/F283</f>
        <v>5.7021495523618411</v>
      </c>
      <c r="E278" s="80"/>
      <c r="F278" s="81"/>
      <c r="G278" s="103">
        <f>G217</f>
        <v>51037.509908160013</v>
      </c>
    </row>
    <row r="279" spans="1:7" ht="9" customHeight="1">
      <c r="A279" s="42">
        <v>16</v>
      </c>
      <c r="B279" s="1" t="str">
        <f>B218</f>
        <v>PINTURA</v>
      </c>
      <c r="C279" s="37"/>
      <c r="D279" s="20">
        <f>G279*100/F283</f>
        <v>5.0819383075198541</v>
      </c>
      <c r="E279" s="80"/>
      <c r="F279" s="81"/>
      <c r="G279" s="103">
        <f>G231</f>
        <v>45486.263441700008</v>
      </c>
    </row>
    <row r="280" spans="1:7" ht="9" customHeight="1">
      <c r="A280" s="42">
        <v>17</v>
      </c>
      <c r="B280" s="1" t="str">
        <f>B232</f>
        <v>ACESSIBILIDADE</v>
      </c>
      <c r="C280" s="37"/>
      <c r="D280" s="20">
        <f>G280*100/F283</f>
        <v>0.73329062228222452</v>
      </c>
      <c r="E280" s="80"/>
      <c r="F280" s="81"/>
      <c r="G280" s="103">
        <f>G251</f>
        <v>6563.3717700000016</v>
      </c>
    </row>
    <row r="281" spans="1:7" ht="9" customHeight="1">
      <c r="A281" s="42">
        <v>18</v>
      </c>
      <c r="B281" s="1" t="str">
        <f>B252</f>
        <v>LIMPEZA</v>
      </c>
      <c r="C281" s="37"/>
      <c r="D281" s="20">
        <f>G281*100/F283</f>
        <v>0.11446009827580694</v>
      </c>
      <c r="E281" s="80"/>
      <c r="F281" s="81"/>
      <c r="G281" s="103">
        <f>G256</f>
        <v>1024.4835471599999</v>
      </c>
    </row>
    <row r="282" spans="1:7" ht="9" customHeight="1">
      <c r="A282" s="42">
        <v>19</v>
      </c>
      <c r="B282" s="1" t="str">
        <f>B257</f>
        <v>ADMINISTRAÇÃO LOCAL</v>
      </c>
      <c r="C282" s="37"/>
      <c r="D282" s="20">
        <f>G282*100/F283</f>
        <v>3.286761692533803</v>
      </c>
      <c r="E282" s="80"/>
      <c r="F282" s="81"/>
      <c r="G282" s="103">
        <f>G261</f>
        <v>29418.402816000002</v>
      </c>
    </row>
    <row r="283" spans="1:7" ht="16.5" customHeight="1">
      <c r="A283" s="45"/>
      <c r="B283" s="29" t="s">
        <v>126</v>
      </c>
      <c r="C283" s="45"/>
      <c r="D283" s="30">
        <f>F283*100/F283</f>
        <v>100</v>
      </c>
      <c r="E283" s="97"/>
      <c r="F283" s="391">
        <f>SUM(G264:G282)</f>
        <v>895057.37160155992</v>
      </c>
      <c r="G283" s="392"/>
    </row>
  </sheetData>
  <mergeCells count="46">
    <mergeCell ref="B8:G8"/>
    <mergeCell ref="B38:G38"/>
    <mergeCell ref="A1:A3"/>
    <mergeCell ref="A4:D4"/>
    <mergeCell ref="A5:D5"/>
    <mergeCell ref="B6:C6"/>
    <mergeCell ref="B1:C1"/>
    <mergeCell ref="B2:C2"/>
    <mergeCell ref="B3:C3"/>
    <mergeCell ref="E3:G3"/>
    <mergeCell ref="E4:G4"/>
    <mergeCell ref="E5:G5"/>
    <mergeCell ref="C76:F76"/>
    <mergeCell ref="C68:F68"/>
    <mergeCell ref="C20:F20"/>
    <mergeCell ref="B21:G21"/>
    <mergeCell ref="B63:G63"/>
    <mergeCell ref="B69:G69"/>
    <mergeCell ref="C26:F26"/>
    <mergeCell ref="B27:G27"/>
    <mergeCell ref="B32:G32"/>
    <mergeCell ref="C54:F54"/>
    <mergeCell ref="C62:F62"/>
    <mergeCell ref="B56:G56"/>
    <mergeCell ref="B208:G208"/>
    <mergeCell ref="B77:G77"/>
    <mergeCell ref="C89:F89"/>
    <mergeCell ref="B90:G90"/>
    <mergeCell ref="C146:F146"/>
    <mergeCell ref="B148:G148"/>
    <mergeCell ref="F283:G283"/>
    <mergeCell ref="B257:G257"/>
    <mergeCell ref="C261:F261"/>
    <mergeCell ref="B170:G170"/>
    <mergeCell ref="B252:G252"/>
    <mergeCell ref="C217:F217"/>
    <mergeCell ref="B218:G218"/>
    <mergeCell ref="B232:G232"/>
    <mergeCell ref="B202:G202"/>
    <mergeCell ref="C231:F231"/>
    <mergeCell ref="C251:F251"/>
    <mergeCell ref="C207:F207"/>
    <mergeCell ref="C256:F256"/>
    <mergeCell ref="C194:F194"/>
    <mergeCell ref="C201:F201"/>
    <mergeCell ref="B195:G195"/>
  </mergeCells>
  <pageMargins left="0.11811023622047245" right="0.11811023622047245" top="0.74803149606299213" bottom="0.55118110236220474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4"/>
  <sheetViews>
    <sheetView tabSelected="1" zoomScale="148" zoomScaleNormal="148" workbookViewId="0">
      <selection activeCell="E15" sqref="E15"/>
    </sheetView>
  </sheetViews>
  <sheetFormatPr defaultRowHeight="12.75"/>
  <cols>
    <col min="1" max="1" width="6.1640625" style="46" customWidth="1"/>
    <col min="2" max="2" width="28.83203125" customWidth="1"/>
    <col min="3" max="3" width="15" customWidth="1"/>
    <col min="4" max="4" width="11.6640625" customWidth="1"/>
    <col min="5" max="5" width="12" customWidth="1"/>
    <col min="6" max="7" width="12.1640625" customWidth="1"/>
    <col min="8" max="8" width="13" customWidth="1"/>
    <col min="9" max="10" width="12.33203125" customWidth="1"/>
    <col min="11" max="11" width="12.1640625" customWidth="1"/>
    <col min="12" max="12" width="12.33203125" customWidth="1"/>
    <col min="13" max="13" width="5.1640625" hidden="1" customWidth="1"/>
    <col min="14" max="14" width="3.1640625" customWidth="1"/>
    <col min="15" max="15" width="20.5" customWidth="1"/>
  </cols>
  <sheetData>
    <row r="1" spans="1:13" ht="13.5" customHeight="1">
      <c r="A1" s="451" t="s">
        <v>87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3"/>
      <c r="M1" s="116"/>
    </row>
    <row r="2" spans="1:13" ht="13.5" customHeight="1">
      <c r="A2" s="454" t="s">
        <v>86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6"/>
      <c r="M2" s="470"/>
    </row>
    <row r="3" spans="1:13" ht="7.5" customHeight="1" thickBot="1">
      <c r="A3" s="457"/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9"/>
      <c r="M3" s="471"/>
    </row>
    <row r="4" spans="1:13" ht="8.25" customHeight="1">
      <c r="A4" s="460" t="s">
        <v>178</v>
      </c>
      <c r="B4" s="461"/>
      <c r="C4" s="461"/>
      <c r="D4" s="461"/>
      <c r="E4" s="461"/>
      <c r="F4" s="461"/>
      <c r="G4" s="461"/>
      <c r="H4" s="461"/>
      <c r="I4" s="461"/>
      <c r="J4" s="461"/>
      <c r="K4" s="461"/>
      <c r="L4" s="462"/>
      <c r="M4" s="472"/>
    </row>
    <row r="5" spans="1:13" ht="8.25" customHeight="1">
      <c r="A5" s="460" t="s">
        <v>179</v>
      </c>
      <c r="B5" s="461"/>
      <c r="C5" s="461"/>
      <c r="D5" s="461"/>
      <c r="E5" s="461"/>
      <c r="F5" s="461"/>
      <c r="G5" s="461"/>
      <c r="H5" s="461"/>
      <c r="I5" s="461"/>
      <c r="J5" s="461"/>
      <c r="K5" s="461"/>
      <c r="L5" s="462"/>
      <c r="M5" s="472"/>
    </row>
    <row r="6" spans="1:13" ht="8.25" customHeight="1">
      <c r="A6" s="476" t="s">
        <v>465</v>
      </c>
      <c r="B6" s="477"/>
      <c r="C6" s="477"/>
      <c r="D6" s="477"/>
      <c r="E6" s="477"/>
      <c r="F6" s="477"/>
      <c r="G6" s="477"/>
      <c r="H6" s="477"/>
      <c r="I6" s="477"/>
      <c r="J6" s="477"/>
      <c r="K6" s="477"/>
      <c r="L6" s="478"/>
      <c r="M6" s="472"/>
    </row>
    <row r="7" spans="1:13" ht="8.25" customHeight="1">
      <c r="A7" s="13" t="s">
        <v>0</v>
      </c>
      <c r="B7" s="13" t="s">
        <v>1</v>
      </c>
      <c r="C7" s="13"/>
      <c r="D7" s="14">
        <v>30</v>
      </c>
      <c r="E7" s="14">
        <v>60</v>
      </c>
      <c r="F7" s="14">
        <v>90</v>
      </c>
      <c r="G7" s="14">
        <v>120</v>
      </c>
      <c r="H7" s="14">
        <v>150</v>
      </c>
      <c r="I7" s="14">
        <v>180</v>
      </c>
      <c r="J7" s="14">
        <v>210</v>
      </c>
      <c r="K7" s="14">
        <v>240</v>
      </c>
      <c r="L7" s="15" t="s">
        <v>2</v>
      </c>
      <c r="M7" s="472"/>
    </row>
    <row r="8" spans="1:13" ht="8.25" customHeight="1">
      <c r="A8" s="37"/>
      <c r="B8" s="3"/>
      <c r="C8" s="3"/>
      <c r="D8" s="4">
        <v>1</v>
      </c>
      <c r="E8" s="4">
        <v>2</v>
      </c>
      <c r="F8" s="4">
        <v>3</v>
      </c>
      <c r="G8" s="4">
        <v>4</v>
      </c>
      <c r="H8" s="4">
        <v>5</v>
      </c>
      <c r="I8" s="4">
        <v>6</v>
      </c>
      <c r="J8" s="4">
        <v>7</v>
      </c>
      <c r="K8" s="4">
        <v>8</v>
      </c>
      <c r="L8" s="5">
        <v>0</v>
      </c>
      <c r="M8" s="472"/>
    </row>
    <row r="9" spans="1:13" ht="8.25" customHeight="1">
      <c r="A9" s="465">
        <v>1</v>
      </c>
      <c r="B9" s="463" t="str">
        <f>'PLANILHA ORÇAMENTARIA'!B265</f>
        <v>SERVIÇOS GERAIS DE CANTEIRO</v>
      </c>
      <c r="C9" s="134">
        <f>'PLANILHA ORÇAMENTARIA'!G265</f>
        <v>29054.26039716</v>
      </c>
      <c r="D9" s="120">
        <f>D10*C9</f>
        <v>29054.26039716</v>
      </c>
      <c r="E9" s="120">
        <f>E10*C9</f>
        <v>0</v>
      </c>
      <c r="F9" s="120">
        <f>F10*C9</f>
        <v>0</v>
      </c>
      <c r="G9" s="120">
        <f>G10*C9</f>
        <v>0</v>
      </c>
      <c r="H9" s="120">
        <f>H10*C9</f>
        <v>0</v>
      </c>
      <c r="I9" s="120">
        <f>I10*C9</f>
        <v>0</v>
      </c>
      <c r="J9" s="120">
        <f>J10*C9</f>
        <v>0</v>
      </c>
      <c r="K9" s="120">
        <f>K10*C9</f>
        <v>0</v>
      </c>
      <c r="L9" s="121">
        <f>SUM(D9:K9)</f>
        <v>29054.26039716</v>
      </c>
      <c r="M9" s="472"/>
    </row>
    <row r="10" spans="1:13" ht="8.25" customHeight="1">
      <c r="A10" s="466"/>
      <c r="B10" s="464"/>
      <c r="C10" s="135">
        <f>C9/834818.71*100</f>
        <v>3.4803077661208626</v>
      </c>
      <c r="D10" s="16">
        <v>1</v>
      </c>
      <c r="E10" s="16"/>
      <c r="F10" s="16"/>
      <c r="G10" s="16"/>
      <c r="H10" s="16"/>
      <c r="I10" s="16"/>
      <c r="J10" s="16"/>
      <c r="K10" s="16"/>
      <c r="L10" s="6">
        <f>K10+J10+I10+H10+G10+F10+E10+D10</f>
        <v>1</v>
      </c>
      <c r="M10" s="472"/>
    </row>
    <row r="11" spans="1:13" ht="8.25" customHeight="1">
      <c r="A11" s="465">
        <v>2</v>
      </c>
      <c r="B11" s="463" t="str">
        <f>'PLANILHA ORÇAMENTARIA'!B266</f>
        <v>IMPERMEABILIZAÇÃO</v>
      </c>
      <c r="C11" s="134">
        <f>'PLANILHA ORÇAMENTARIA'!G266</f>
        <v>2506.61547036</v>
      </c>
      <c r="D11" s="120">
        <f>D12*C11</f>
        <v>0</v>
      </c>
      <c r="E11" s="120">
        <f>E12*C11</f>
        <v>2506.61547036</v>
      </c>
      <c r="F11" s="120">
        <f>F12*C11</f>
        <v>0</v>
      </c>
      <c r="G11" s="120">
        <f>G12*C11</f>
        <v>0</v>
      </c>
      <c r="H11" s="120">
        <f>H12*C11</f>
        <v>0</v>
      </c>
      <c r="I11" s="120">
        <f>I12*C11</f>
        <v>0</v>
      </c>
      <c r="J11" s="120">
        <f>J12*C11</f>
        <v>0</v>
      </c>
      <c r="K11" s="120">
        <f>K12*C11</f>
        <v>0</v>
      </c>
      <c r="L11" s="121">
        <f>SUM(D11:K11)</f>
        <v>2506.61547036</v>
      </c>
      <c r="M11" s="472"/>
    </row>
    <row r="12" spans="1:13" ht="8.25" customHeight="1">
      <c r="A12" s="466"/>
      <c r="B12" s="464"/>
      <c r="C12" s="135">
        <f>C11/834818.71*100</f>
        <v>0.30025865979453192</v>
      </c>
      <c r="D12" s="16"/>
      <c r="E12" s="16">
        <v>1</v>
      </c>
      <c r="F12" s="16"/>
      <c r="G12" s="16"/>
      <c r="H12" s="16"/>
      <c r="I12" s="16"/>
      <c r="J12" s="16"/>
      <c r="K12" s="16"/>
      <c r="L12" s="6">
        <f>K12+J12+I12+H12+G12+F12+E12+D12</f>
        <v>1</v>
      </c>
      <c r="M12" s="472"/>
    </row>
    <row r="13" spans="1:13" ht="8.25" customHeight="1">
      <c r="A13" s="465">
        <v>3</v>
      </c>
      <c r="B13" s="463" t="str">
        <f>'PLANILHA ORÇAMENTARIA'!B267</f>
        <v>FUNDAÇÃO</v>
      </c>
      <c r="C13" s="134">
        <f>'PLANILHA ORÇAMENTARIA'!G267</f>
        <v>22656.771414000003</v>
      </c>
      <c r="D13" s="120">
        <f>D14*C13</f>
        <v>4531.3542828000009</v>
      </c>
      <c r="E13" s="120">
        <f>E14*C13</f>
        <v>18125.417131200003</v>
      </c>
      <c r="F13" s="120">
        <f>F14*C13</f>
        <v>0</v>
      </c>
      <c r="G13" s="120">
        <f>G14*C13</f>
        <v>0</v>
      </c>
      <c r="H13" s="120">
        <f>H14*C13</f>
        <v>0</v>
      </c>
      <c r="I13" s="120">
        <f>I14*C13</f>
        <v>0</v>
      </c>
      <c r="J13" s="120">
        <f>J14*C13</f>
        <v>0</v>
      </c>
      <c r="K13" s="120">
        <f>K14*C13</f>
        <v>0</v>
      </c>
      <c r="L13" s="121">
        <f>SUM(D13:K13)</f>
        <v>22656.771414000003</v>
      </c>
      <c r="M13" s="472"/>
    </row>
    <row r="14" spans="1:13" ht="8.25" customHeight="1">
      <c r="A14" s="466"/>
      <c r="B14" s="464"/>
      <c r="C14" s="135">
        <f>C13/834818.71*100</f>
        <v>2.7139750394429951</v>
      </c>
      <c r="D14" s="16">
        <v>0.2</v>
      </c>
      <c r="E14" s="16">
        <v>0.8</v>
      </c>
      <c r="F14" s="16"/>
      <c r="G14" s="16"/>
      <c r="H14" s="16"/>
      <c r="I14" s="16"/>
      <c r="J14" s="16"/>
      <c r="K14" s="16"/>
      <c r="L14" s="6">
        <f>K14+J14+I14+H14+G14+F14+E14+D14</f>
        <v>1</v>
      </c>
      <c r="M14" s="472"/>
    </row>
    <row r="15" spans="1:13" ht="8.25" customHeight="1">
      <c r="A15" s="465">
        <v>4</v>
      </c>
      <c r="B15" s="463" t="str">
        <f>'PLANILHA ORÇAMENTARIA'!B268</f>
        <v>SERVIÇOS EM TERRA</v>
      </c>
      <c r="C15" s="134">
        <f>'PLANILHA ORÇAMENTARIA'!G268</f>
        <v>1324.0515666600002</v>
      </c>
      <c r="D15" s="120">
        <f>D16*C15</f>
        <v>264.81031333200002</v>
      </c>
      <c r="E15" s="120">
        <f>E16*C15</f>
        <v>1059.2412533280001</v>
      </c>
      <c r="F15" s="120">
        <f>F16*C15</f>
        <v>0</v>
      </c>
      <c r="G15" s="120">
        <f>G16*C15</f>
        <v>0</v>
      </c>
      <c r="H15" s="120">
        <f>H16*C15</f>
        <v>0</v>
      </c>
      <c r="I15" s="120">
        <f>I16*C15</f>
        <v>0</v>
      </c>
      <c r="J15" s="120">
        <f>J16*C15</f>
        <v>0</v>
      </c>
      <c r="K15" s="120">
        <f>K16*C15</f>
        <v>0</v>
      </c>
      <c r="L15" s="121">
        <f>SUM(D15:K15)</f>
        <v>1324.0515666600002</v>
      </c>
      <c r="M15" s="472"/>
    </row>
    <row r="16" spans="1:13" ht="8.25" customHeight="1">
      <c r="A16" s="466"/>
      <c r="B16" s="464"/>
      <c r="C16" s="135">
        <f>C15/834818.71*100</f>
        <v>0.15860348490033246</v>
      </c>
      <c r="D16" s="16">
        <v>0.2</v>
      </c>
      <c r="E16" s="16">
        <v>0.8</v>
      </c>
      <c r="F16" s="16"/>
      <c r="G16" s="16"/>
      <c r="H16" s="16"/>
      <c r="I16" s="16"/>
      <c r="J16" s="16"/>
      <c r="K16" s="16"/>
      <c r="L16" s="6">
        <f>K16+J16+I16+H16+G16+F16+E16+D16</f>
        <v>1</v>
      </c>
      <c r="M16" s="472"/>
    </row>
    <row r="17" spans="1:13" ht="8.25" customHeight="1">
      <c r="A17" s="465">
        <v>5</v>
      </c>
      <c r="B17" s="463" t="str">
        <f>'PLANILHA ORÇAMENTARIA'!B269</f>
        <v>ESTRUTURA DE CONCRETO</v>
      </c>
      <c r="C17" s="134">
        <f>'PLANILHA ORÇAMENTARIA'!G269</f>
        <v>230028.74721791997</v>
      </c>
      <c r="D17" s="120">
        <f>D18*C17</f>
        <v>0</v>
      </c>
      <c r="E17" s="120">
        <f>E18*C17</f>
        <v>46005.749443583998</v>
      </c>
      <c r="F17" s="120">
        <f>F18*C17</f>
        <v>46005.749443583998</v>
      </c>
      <c r="G17" s="120">
        <f>G18*C17</f>
        <v>69008.624165375993</v>
      </c>
      <c r="H17" s="120">
        <f>H18*C17</f>
        <v>46005.749443583998</v>
      </c>
      <c r="I17" s="120">
        <f>I18*C17</f>
        <v>23002.874721791999</v>
      </c>
      <c r="J17" s="120">
        <f>J18*C17</f>
        <v>0</v>
      </c>
      <c r="K17" s="120">
        <f>K18*C17</f>
        <v>0</v>
      </c>
      <c r="L17" s="121">
        <f>SUM(D17:K17)</f>
        <v>230028.74721792</v>
      </c>
      <c r="M17" s="472"/>
    </row>
    <row r="18" spans="1:13" ht="8.25" customHeight="1">
      <c r="A18" s="466"/>
      <c r="B18" s="464"/>
      <c r="C18" s="135">
        <f>C17/834818.71*100</f>
        <v>27.554335385933072</v>
      </c>
      <c r="D18" s="16"/>
      <c r="E18" s="16">
        <v>0.2</v>
      </c>
      <c r="F18" s="16">
        <v>0.2</v>
      </c>
      <c r="G18" s="16">
        <v>0.3</v>
      </c>
      <c r="H18" s="16">
        <v>0.2</v>
      </c>
      <c r="I18" s="16">
        <v>0.1</v>
      </c>
      <c r="J18" s="16"/>
      <c r="K18" s="16"/>
      <c r="L18" s="6">
        <f>K18+J18+I18+H18+G18+F18+E18+D18</f>
        <v>1</v>
      </c>
      <c r="M18" s="472"/>
    </row>
    <row r="19" spans="1:13" ht="8.25" customHeight="1">
      <c r="A19" s="465">
        <v>6</v>
      </c>
      <c r="B19" s="475" t="str">
        <f>'PLANILHA ORÇAMENTARIA'!B270</f>
        <v>ALVENARIA</v>
      </c>
      <c r="C19" s="134">
        <f>'PLANILHA ORÇAMENTARIA'!G270</f>
        <v>45119.086295219997</v>
      </c>
      <c r="D19" s="120">
        <f>D20*C19</f>
        <v>0</v>
      </c>
      <c r="E19" s="120">
        <f>E20*C19</f>
        <v>0</v>
      </c>
      <c r="F19" s="120">
        <f>F20*C19</f>
        <v>0</v>
      </c>
      <c r="G19" s="120">
        <f>G20*C19</f>
        <v>27071.451777131999</v>
      </c>
      <c r="H19" s="120">
        <f>H20*C19</f>
        <v>13535.725888565999</v>
      </c>
      <c r="I19" s="120">
        <f>I20*C19</f>
        <v>4511.9086295219995</v>
      </c>
      <c r="J19" s="120">
        <f>J20*C19</f>
        <v>0</v>
      </c>
      <c r="K19" s="120">
        <f>K20*C19</f>
        <v>0</v>
      </c>
      <c r="L19" s="121">
        <f>SUM(D19:K19)</f>
        <v>45119.086295219997</v>
      </c>
      <c r="M19" s="472"/>
    </row>
    <row r="20" spans="1:13" ht="8.25" customHeight="1">
      <c r="A20" s="466"/>
      <c r="B20" s="464"/>
      <c r="C20" s="135">
        <f>C19/834818.71*100</f>
        <v>5.4046568140788311</v>
      </c>
      <c r="D20" s="16"/>
      <c r="E20" s="16"/>
      <c r="F20" s="16"/>
      <c r="G20" s="16">
        <v>0.6</v>
      </c>
      <c r="H20" s="16">
        <v>0.3</v>
      </c>
      <c r="I20" s="16">
        <v>0.1</v>
      </c>
      <c r="J20" s="16"/>
      <c r="K20" s="16"/>
      <c r="L20" s="6">
        <f>K20+J20+I20+H20+G20+F20+E20+D20</f>
        <v>1</v>
      </c>
      <c r="M20" s="472"/>
    </row>
    <row r="21" spans="1:13" ht="8.25" customHeight="1">
      <c r="A21" s="129">
        <v>7</v>
      </c>
      <c r="B21" s="17" t="str">
        <f>'PLANILHA ORÇAMENTARIA'!B271</f>
        <v>ESTRUTURA DE COBERTURA</v>
      </c>
      <c r="C21" s="134">
        <f>'PLANILHA ORÇAMENTARIA'!G271</f>
        <v>74666.130966899989</v>
      </c>
      <c r="D21" s="120">
        <f>D22*C21</f>
        <v>0</v>
      </c>
      <c r="E21" s="120">
        <f>E22*C21</f>
        <v>0</v>
      </c>
      <c r="F21" s="120">
        <f>F22*C21</f>
        <v>0</v>
      </c>
      <c r="G21" s="120">
        <f>G22*C21</f>
        <v>0</v>
      </c>
      <c r="H21" s="120">
        <f>H22*C21</f>
        <v>74666.130966899989</v>
      </c>
      <c r="I21" s="120">
        <f>I22*C21</f>
        <v>0</v>
      </c>
      <c r="J21" s="120">
        <f>J22*C21</f>
        <v>0</v>
      </c>
      <c r="K21" s="120">
        <f>K22*C21</f>
        <v>0</v>
      </c>
      <c r="L21" s="121">
        <f>SUM(D21:K21)</f>
        <v>74666.130966899989</v>
      </c>
      <c r="M21" s="472"/>
    </row>
    <row r="22" spans="1:13" ht="8.25" customHeight="1">
      <c r="A22" s="130"/>
      <c r="B22" s="35"/>
      <c r="C22" s="135">
        <f>C21/834818.71*100</f>
        <v>8.9439934769669929</v>
      </c>
      <c r="D22" s="16"/>
      <c r="E22" s="16"/>
      <c r="F22" s="16"/>
      <c r="G22" s="16"/>
      <c r="H22" s="16">
        <v>1</v>
      </c>
      <c r="I22" s="16"/>
      <c r="J22" s="16"/>
      <c r="K22" s="16"/>
      <c r="L22" s="6">
        <f>K22+J22+I22+H22+G22+F22+E22+D22</f>
        <v>1</v>
      </c>
      <c r="M22" s="472"/>
    </row>
    <row r="23" spans="1:13" ht="8.25" customHeight="1">
      <c r="A23" s="131">
        <v>8</v>
      </c>
      <c r="B23" s="32" t="str">
        <f>'PLANILHA ORÇAMENTARIA'!B272</f>
        <v>COBERTURA</v>
      </c>
      <c r="C23" s="134">
        <f>'PLANILHA ORÇAMENTARIA'!G272</f>
        <v>108406.52484191999</v>
      </c>
      <c r="D23" s="120">
        <f>D24*C23</f>
        <v>0</v>
      </c>
      <c r="E23" s="120">
        <f>E24*C23</f>
        <v>0</v>
      </c>
      <c r="F23" s="120">
        <f>F24*C23</f>
        <v>0</v>
      </c>
      <c r="G23" s="120">
        <f>G24*C23</f>
        <v>0</v>
      </c>
      <c r="H23" s="120">
        <f>H24*C23</f>
        <v>86725.219873536</v>
      </c>
      <c r="I23" s="120">
        <f>I24*C23</f>
        <v>21681.304968384</v>
      </c>
      <c r="J23" s="120">
        <f>J24*C23</f>
        <v>0</v>
      </c>
      <c r="K23" s="120">
        <f>K24*C23</f>
        <v>0</v>
      </c>
      <c r="L23" s="121">
        <f>SUM(D23:K23)</f>
        <v>108406.52484192001</v>
      </c>
      <c r="M23" s="472"/>
    </row>
    <row r="24" spans="1:13" ht="8.25" customHeight="1">
      <c r="A24" s="132"/>
      <c r="B24" s="33"/>
      <c r="C24" s="135">
        <f>C23/834818.71*100</f>
        <v>12.985636706910894</v>
      </c>
      <c r="D24" s="27"/>
      <c r="E24" s="16"/>
      <c r="F24" s="16"/>
      <c r="G24" s="16"/>
      <c r="H24" s="16">
        <v>0.8</v>
      </c>
      <c r="I24" s="16">
        <v>0.2</v>
      </c>
      <c r="J24" s="16"/>
      <c r="K24" s="16"/>
      <c r="L24" s="6">
        <f>K24+J24+I24+H24+G24+F24+E24+D24</f>
        <v>1</v>
      </c>
      <c r="M24" s="472"/>
    </row>
    <row r="25" spans="1:13" ht="8.25" customHeight="1">
      <c r="A25" s="473">
        <v>9</v>
      </c>
      <c r="B25" s="32" t="str">
        <f>'PLANILHA ORÇAMENTARIA'!B273</f>
        <v>ESQUADRIAS E FERRAGENS</v>
      </c>
      <c r="C25" s="134">
        <f>'PLANILHA ORÇAMENTARIA'!G273</f>
        <v>45112.576505400008</v>
      </c>
      <c r="D25" s="120">
        <f>D26*C25</f>
        <v>0</v>
      </c>
      <c r="E25" s="120">
        <f>E26*C25</f>
        <v>0</v>
      </c>
      <c r="F25" s="120">
        <f>F26*C25</f>
        <v>0</v>
      </c>
      <c r="G25" s="120">
        <f>G26*C25</f>
        <v>0</v>
      </c>
      <c r="H25" s="120">
        <f>H26*C25</f>
        <v>36090.061204320009</v>
      </c>
      <c r="I25" s="120">
        <f>I26*C25</f>
        <v>9022.5153010800022</v>
      </c>
      <c r="J25" s="120">
        <f>J26*C25</f>
        <v>0</v>
      </c>
      <c r="K25" s="120">
        <f>K26*C25</f>
        <v>0</v>
      </c>
      <c r="L25" s="121">
        <f>SUM(D25:K25)</f>
        <v>45112.576505400008</v>
      </c>
      <c r="M25" s="472"/>
    </row>
    <row r="26" spans="1:13" ht="8.25" customHeight="1">
      <c r="A26" s="474"/>
      <c r="B26" s="33"/>
      <c r="C26" s="135">
        <f>C25/834818.71*100</f>
        <v>5.4038770292294975</v>
      </c>
      <c r="D26" s="27"/>
      <c r="E26" s="16"/>
      <c r="F26" s="16"/>
      <c r="G26" s="16"/>
      <c r="H26" s="16">
        <v>0.8</v>
      </c>
      <c r="I26" s="16">
        <v>0.2</v>
      </c>
      <c r="J26" s="16"/>
      <c r="K26" s="16"/>
      <c r="L26" s="6">
        <f>K26+J26+I26+H26+G26+F26+E26+D26</f>
        <v>1</v>
      </c>
      <c r="M26" s="472"/>
    </row>
    <row r="27" spans="1:13" ht="8.25" customHeight="1">
      <c r="A27" s="131">
        <v>10</v>
      </c>
      <c r="B27" s="32" t="str">
        <f>'PLANILHA ORÇAMENTARIA'!B274</f>
        <v>INSTALAÇÕES ELÉTRICAS</v>
      </c>
      <c r="C27" s="134">
        <f>'PLANILHA ORÇAMENTARIA'!G274</f>
        <v>85250.87172000001</v>
      </c>
      <c r="D27" s="120">
        <f>D28*C27</f>
        <v>0</v>
      </c>
      <c r="E27" s="120">
        <f>E28*C27</f>
        <v>0</v>
      </c>
      <c r="F27" s="120">
        <f>F28*C27</f>
        <v>0</v>
      </c>
      <c r="G27" s="120">
        <f>G28*C27</f>
        <v>17050.174344000003</v>
      </c>
      <c r="H27" s="120">
        <f>H28*C27</f>
        <v>25575.261516000002</v>
      </c>
      <c r="I27" s="120">
        <f>I28*C27</f>
        <v>25575.261516000002</v>
      </c>
      <c r="J27" s="120">
        <f>J28*C27</f>
        <v>8525.0871720000014</v>
      </c>
      <c r="K27" s="120">
        <f>K28*C27</f>
        <v>8525.0871720000014</v>
      </c>
      <c r="L27" s="121">
        <f>SUM(D27:K27)</f>
        <v>85250.87172000001</v>
      </c>
      <c r="M27" s="472"/>
    </row>
    <row r="28" spans="1:13" ht="8.25" customHeight="1">
      <c r="A28" s="132"/>
      <c r="B28" s="33"/>
      <c r="C28" s="135">
        <f>C27/834818.71*100</f>
        <v>10.211902380577936</v>
      </c>
      <c r="D28" s="27"/>
      <c r="E28" s="16"/>
      <c r="F28" s="16"/>
      <c r="G28" s="16">
        <v>0.2</v>
      </c>
      <c r="H28" s="16">
        <v>0.3</v>
      </c>
      <c r="I28" s="16">
        <v>0.3</v>
      </c>
      <c r="J28" s="16">
        <v>0.1</v>
      </c>
      <c r="K28" s="16">
        <v>0.1</v>
      </c>
      <c r="L28" s="6">
        <f>K28+J28+I28+H28+G28+F28+E28+D28</f>
        <v>1</v>
      </c>
      <c r="M28" s="472"/>
    </row>
    <row r="29" spans="1:13" ht="8.25" customHeight="1">
      <c r="A29" s="131">
        <v>11</v>
      </c>
      <c r="B29" s="34" t="str">
        <f>'PLANILHA ORÇAMENTARIA'!B275</f>
        <v>INSTALAÇÕES HIDROSSANITÁRIAS E ÁGUAS PLUVIAIS</v>
      </c>
      <c r="C29" s="134">
        <f>'PLANILHA ORÇAMENTARIA'!G275</f>
        <v>27162.713991780001</v>
      </c>
      <c r="D29" s="120">
        <f>D30*C29</f>
        <v>0</v>
      </c>
      <c r="E29" s="120">
        <f>E30*C29</f>
        <v>0</v>
      </c>
      <c r="F29" s="120">
        <f>F30*C29</f>
        <v>0</v>
      </c>
      <c r="G29" s="120">
        <f>G30*C29</f>
        <v>5432.5427983560003</v>
      </c>
      <c r="H29" s="120">
        <f>H30*C29</f>
        <v>8148.8141975340004</v>
      </c>
      <c r="I29" s="120">
        <f>I30*C29</f>
        <v>5432.5427983560003</v>
      </c>
      <c r="J29" s="120">
        <f>J30*C29</f>
        <v>4074.4070987670002</v>
      </c>
      <c r="K29" s="120">
        <f>K30*C29</f>
        <v>4074.4070987670002</v>
      </c>
      <c r="L29" s="121">
        <f>SUM(D29:K29)</f>
        <v>27162.713991780001</v>
      </c>
      <c r="M29" s="472"/>
    </row>
    <row r="30" spans="1:13" ht="8.25" customHeight="1">
      <c r="A30" s="132"/>
      <c r="B30" s="36"/>
      <c r="C30" s="135">
        <f>C29/834818.71*100</f>
        <v>3.2537260684753941</v>
      </c>
      <c r="D30" s="27"/>
      <c r="E30" s="16"/>
      <c r="F30" s="16"/>
      <c r="G30" s="16">
        <v>0.2</v>
      </c>
      <c r="H30" s="16">
        <v>0.3</v>
      </c>
      <c r="I30" s="16">
        <v>0.2</v>
      </c>
      <c r="J30" s="16">
        <v>0.15</v>
      </c>
      <c r="K30" s="16">
        <v>0.15</v>
      </c>
      <c r="L30" s="6">
        <f>K30+J30+I30+H30+G30+F30+E30+D30</f>
        <v>1</v>
      </c>
      <c r="M30" s="472"/>
    </row>
    <row r="31" spans="1:13" ht="8.25" customHeight="1">
      <c r="A31" s="473">
        <v>12</v>
      </c>
      <c r="B31" s="32" t="str">
        <f>'PLANILHA ORÇAMENTARIA'!B276</f>
        <v>REVESTIMENTO DE PAREDES</v>
      </c>
      <c r="C31" s="134">
        <f>'PLANILHA ORÇAMENTARIA'!G276</f>
        <v>74314.824344820008</v>
      </c>
      <c r="D31" s="120">
        <f>D32*C31</f>
        <v>0</v>
      </c>
      <c r="E31" s="120">
        <f>E32*C31</f>
        <v>0</v>
      </c>
      <c r="F31" s="120">
        <f>F32*C31</f>
        <v>0</v>
      </c>
      <c r="G31" s="120">
        <f>G32*C31</f>
        <v>0</v>
      </c>
      <c r="H31" s="120">
        <f>H32*C31</f>
        <v>59451.859475856007</v>
      </c>
      <c r="I31" s="120">
        <f>I32*C31</f>
        <v>11147.223651723001</v>
      </c>
      <c r="J31" s="120">
        <f>J32*C31</f>
        <v>3715.7412172410004</v>
      </c>
      <c r="K31" s="120">
        <f>K32*C31</f>
        <v>0</v>
      </c>
      <c r="L31" s="121">
        <f>SUM(D31:K31)</f>
        <v>74314.824344820008</v>
      </c>
      <c r="M31" s="472"/>
    </row>
    <row r="32" spans="1:13" ht="8.25" customHeight="1">
      <c r="A32" s="474"/>
      <c r="B32" s="33"/>
      <c r="C32" s="135">
        <f>C31/834818.71*100</f>
        <v>8.9019116910808105</v>
      </c>
      <c r="D32" s="27"/>
      <c r="E32" s="16"/>
      <c r="F32" s="16"/>
      <c r="G32" s="16"/>
      <c r="H32" s="16">
        <v>0.8</v>
      </c>
      <c r="I32" s="16">
        <v>0.15</v>
      </c>
      <c r="J32" s="16">
        <v>0.05</v>
      </c>
      <c r="K32" s="16"/>
      <c r="L32" s="6">
        <f>K32+J32+I32+H32+G32+F32+E32+D32</f>
        <v>1</v>
      </c>
      <c r="M32" s="472"/>
    </row>
    <row r="33" spans="1:15" ht="8.25" customHeight="1">
      <c r="A33" s="473">
        <v>13</v>
      </c>
      <c r="B33" s="32" t="str">
        <f>'PLANILHA ORÇAMENTARIA'!B277</f>
        <v>REVESTIMENTO DE FORROS</v>
      </c>
      <c r="C33" s="134">
        <f>'PLANILHA ORÇAMENTARIA'!G277</f>
        <v>15924.1653864</v>
      </c>
      <c r="D33" s="120">
        <f>D34*C33</f>
        <v>0</v>
      </c>
      <c r="E33" s="120">
        <f>E34*C33</f>
        <v>0</v>
      </c>
      <c r="F33" s="120">
        <f>F34*C33</f>
        <v>0</v>
      </c>
      <c r="G33" s="120">
        <f>G34*C33</f>
        <v>0</v>
      </c>
      <c r="H33" s="120">
        <f>H34*C33</f>
        <v>0</v>
      </c>
      <c r="I33" s="120">
        <f>I34*C33</f>
        <v>15924.1653864</v>
      </c>
      <c r="J33" s="120">
        <f>J34*C33</f>
        <v>0</v>
      </c>
      <c r="K33" s="120">
        <f>K34*C33</f>
        <v>0</v>
      </c>
      <c r="L33" s="121">
        <f>SUM(D33:K33)</f>
        <v>15924.1653864</v>
      </c>
      <c r="M33" s="472"/>
    </row>
    <row r="34" spans="1:15" ht="8.25" customHeight="1">
      <c r="A34" s="474"/>
      <c r="B34" s="33"/>
      <c r="C34" s="135">
        <f>C33/834818.71*100</f>
        <v>1.907499819499733</v>
      </c>
      <c r="D34" s="27"/>
      <c r="E34" s="16"/>
      <c r="F34" s="16"/>
      <c r="G34" s="16"/>
      <c r="H34" s="16"/>
      <c r="I34" s="16">
        <v>1</v>
      </c>
      <c r="J34" s="16"/>
      <c r="K34" s="16"/>
      <c r="L34" s="6">
        <f>K34+J34+I34+H34+G34+F34+E34+D34</f>
        <v>1</v>
      </c>
      <c r="M34" s="472"/>
    </row>
    <row r="35" spans="1:15" ht="8.25" customHeight="1">
      <c r="A35" s="131">
        <v>14</v>
      </c>
      <c r="B35" s="32" t="str">
        <f>'PLANILHA ORÇAMENTARIA'!B278</f>
        <v>REVESTIMENTO DE PISOS</v>
      </c>
      <c r="C35" s="134">
        <f>'PLANILHA ORÇAMENTARIA'!G278</f>
        <v>51037.509908160013</v>
      </c>
      <c r="D35" s="120">
        <f>D36*C35</f>
        <v>0</v>
      </c>
      <c r="E35" s="120">
        <f>E36*C35</f>
        <v>0</v>
      </c>
      <c r="F35" s="120">
        <f>F36*C35</f>
        <v>0</v>
      </c>
      <c r="G35" s="120">
        <f>G36*C35</f>
        <v>0</v>
      </c>
      <c r="H35" s="120">
        <f>H36*C35</f>
        <v>5103.7509908160018</v>
      </c>
      <c r="I35" s="120">
        <f>I36*C35</f>
        <v>45933.758917344014</v>
      </c>
      <c r="J35" s="120">
        <f>J36*C35</f>
        <v>0</v>
      </c>
      <c r="K35" s="120">
        <f>K36*C35</f>
        <v>0</v>
      </c>
      <c r="L35" s="121">
        <f>SUM(D35:K35)</f>
        <v>51037.509908160013</v>
      </c>
      <c r="M35" s="472"/>
    </row>
    <row r="36" spans="1:15" ht="8.25" customHeight="1">
      <c r="A36" s="132"/>
      <c r="B36" s="33"/>
      <c r="C36" s="135">
        <f>C35/834818.71*100</f>
        <v>6.1136039833319042</v>
      </c>
      <c r="D36" s="27"/>
      <c r="E36" s="16"/>
      <c r="F36" s="16"/>
      <c r="G36" s="16"/>
      <c r="H36" s="16">
        <v>0.1</v>
      </c>
      <c r="I36" s="16">
        <v>0.9</v>
      </c>
      <c r="J36" s="16"/>
      <c r="K36" s="16"/>
      <c r="L36" s="6">
        <f>K36+J36+I36+H36+G36+F36+E36+D36</f>
        <v>1</v>
      </c>
      <c r="M36" s="472"/>
    </row>
    <row r="37" spans="1:15" ht="8.25" customHeight="1">
      <c r="A37" s="131">
        <v>16</v>
      </c>
      <c r="B37" s="32" t="str">
        <f>'PLANILHA ORÇAMENTARIA'!B279</f>
        <v>PINTURA</v>
      </c>
      <c r="C37" s="134">
        <f>'PLANILHA ORÇAMENTARIA'!G279</f>
        <v>45486.263441700008</v>
      </c>
      <c r="D37" s="120">
        <f>D38*C37</f>
        <v>0</v>
      </c>
      <c r="E37" s="120">
        <f>E38*C37</f>
        <v>0</v>
      </c>
      <c r="F37" s="120">
        <f>F38*C37</f>
        <v>0</v>
      </c>
      <c r="G37" s="120">
        <f>G38*C37</f>
        <v>0</v>
      </c>
      <c r="H37" s="120">
        <f>H38*C37</f>
        <v>0</v>
      </c>
      <c r="I37" s="120">
        <f>I38*C37</f>
        <v>9097.2526883400024</v>
      </c>
      <c r="J37" s="120">
        <f>J38*C37</f>
        <v>27291.758065020003</v>
      </c>
      <c r="K37" s="120">
        <f>K38*C37</f>
        <v>9097.2526883400024</v>
      </c>
      <c r="L37" s="121">
        <f>SUM(D37:K37)</f>
        <v>45486.263441700008</v>
      </c>
      <c r="M37" s="472"/>
    </row>
    <row r="38" spans="1:15" ht="8.25" customHeight="1">
      <c r="A38" s="132"/>
      <c r="B38" s="33"/>
      <c r="C38" s="135">
        <f>C37/834818.71*100</f>
        <v>5.4486396743192316</v>
      </c>
      <c r="D38" s="27"/>
      <c r="E38" s="16"/>
      <c r="F38" s="16"/>
      <c r="G38" s="16"/>
      <c r="H38" s="16"/>
      <c r="I38" s="16">
        <v>0.2</v>
      </c>
      <c r="J38" s="16">
        <v>0.6</v>
      </c>
      <c r="K38" s="16">
        <v>0.2</v>
      </c>
      <c r="L38" s="6">
        <f>K38+J38+I38+H38+G38+F38+E38+D38</f>
        <v>1</v>
      </c>
      <c r="M38" s="472"/>
    </row>
    <row r="39" spans="1:15" ht="8.25" customHeight="1">
      <c r="A39" s="131">
        <v>17</v>
      </c>
      <c r="B39" s="32" t="str">
        <f>'PLANILHA ORÇAMENTARIA'!B280</f>
        <v>ACESSIBILIDADE</v>
      </c>
      <c r="C39" s="134">
        <f>'PLANILHA ORÇAMENTARIA'!G280</f>
        <v>6563.3717700000016</v>
      </c>
      <c r="D39" s="120">
        <f>D40*C39</f>
        <v>0</v>
      </c>
      <c r="E39" s="120">
        <f>E40*C39</f>
        <v>0</v>
      </c>
      <c r="F39" s="120">
        <f>F40*C39</f>
        <v>0</v>
      </c>
      <c r="G39" s="120">
        <f>G40*C39</f>
        <v>0</v>
      </c>
      <c r="H39" s="120">
        <f>H40*C39</f>
        <v>0</v>
      </c>
      <c r="I39" s="120">
        <f>I40*C39</f>
        <v>0</v>
      </c>
      <c r="J39" s="120">
        <f>J40*C39</f>
        <v>656.33717700000022</v>
      </c>
      <c r="K39" s="120">
        <f>K40*C39</f>
        <v>5907.0345930000012</v>
      </c>
      <c r="L39" s="121">
        <f>SUM(D39:K39)</f>
        <v>6563.3717700000016</v>
      </c>
      <c r="M39" s="472"/>
    </row>
    <row r="40" spans="1:15" ht="8.25" customHeight="1">
      <c r="A40" s="132"/>
      <c r="B40" s="33"/>
      <c r="C40" s="135">
        <f>C39/834818.71*100</f>
        <v>0.78620324285736265</v>
      </c>
      <c r="D40" s="27"/>
      <c r="E40" s="16"/>
      <c r="F40" s="16"/>
      <c r="G40" s="16"/>
      <c r="H40" s="16"/>
      <c r="I40" s="16"/>
      <c r="J40" s="16">
        <v>0.1</v>
      </c>
      <c r="K40" s="16">
        <v>0.9</v>
      </c>
      <c r="L40" s="6">
        <f>K40+J40+I40+H40+G40+F40+E40+D40</f>
        <v>1</v>
      </c>
      <c r="M40" s="472"/>
    </row>
    <row r="41" spans="1:15" ht="8.25" customHeight="1">
      <c r="A41" s="131">
        <v>18</v>
      </c>
      <c r="B41" s="32" t="str">
        <f>'PLANILHA ORÇAMENTARIA'!B281</f>
        <v>LIMPEZA</v>
      </c>
      <c r="C41" s="134">
        <f>'PLANILHA ORÇAMENTARIA'!G281</f>
        <v>1024.4835471599999</v>
      </c>
      <c r="D41" s="120">
        <f>D42*C41</f>
        <v>0</v>
      </c>
      <c r="E41" s="120">
        <f>E42*C41</f>
        <v>0</v>
      </c>
      <c r="F41" s="120">
        <f>F42*C41</f>
        <v>0</v>
      </c>
      <c r="G41" s="120">
        <f>G42*C41</f>
        <v>0</v>
      </c>
      <c r="H41" s="120">
        <f>H42*C41</f>
        <v>0</v>
      </c>
      <c r="I41" s="120">
        <f>I42*C41</f>
        <v>0</v>
      </c>
      <c r="J41" s="120">
        <f>J42*C41</f>
        <v>0</v>
      </c>
      <c r="K41" s="120">
        <f>K42*C41</f>
        <v>1024.4835471599999</v>
      </c>
      <c r="L41" s="121">
        <f>SUM(D41:K41)</f>
        <v>1024.4835471599999</v>
      </c>
      <c r="M41" s="472"/>
    </row>
    <row r="42" spans="1:15" ht="8.25" customHeight="1">
      <c r="A42" s="133"/>
      <c r="B42" s="36"/>
      <c r="C42" s="135">
        <f>C41/834818.71*100</f>
        <v>0.12271928442523766</v>
      </c>
      <c r="D42" s="27"/>
      <c r="E42" s="16"/>
      <c r="F42" s="16"/>
      <c r="G42" s="16"/>
      <c r="H42" s="16"/>
      <c r="I42" s="16"/>
      <c r="J42" s="16"/>
      <c r="K42" s="16">
        <v>1</v>
      </c>
      <c r="L42" s="6">
        <f>K42+J42+I42+H42+G42+F42+E42+D42</f>
        <v>1</v>
      </c>
      <c r="M42" s="472"/>
    </row>
    <row r="43" spans="1:15" ht="8.25" customHeight="1">
      <c r="A43" s="473">
        <v>19</v>
      </c>
      <c r="B43" s="32" t="str">
        <f>'PLANILHA ORÇAMENTARIA'!B282</f>
        <v>ADMINISTRAÇÃO LOCAL</v>
      </c>
      <c r="C43" s="134">
        <f>'PLANILHA ORÇAMENTARIA'!G282</f>
        <v>29418.402816000002</v>
      </c>
      <c r="D43" s="120">
        <f>D44*C43</f>
        <v>3677.3003520000002</v>
      </c>
      <c r="E43" s="120">
        <f>E44*C43</f>
        <v>3677.3003520000002</v>
      </c>
      <c r="F43" s="120">
        <f>F44*C43</f>
        <v>3677.3003520000002</v>
      </c>
      <c r="G43" s="120">
        <f>G44*C43</f>
        <v>3677.3003520000002</v>
      </c>
      <c r="H43" s="120">
        <f>H44*C43</f>
        <v>3677.3003520000002</v>
      </c>
      <c r="I43" s="120">
        <f>I44*C43</f>
        <v>3677.3003520000002</v>
      </c>
      <c r="J43" s="120">
        <f>J44*C43</f>
        <v>3677.3003520000002</v>
      </c>
      <c r="K43" s="120">
        <f>K44*C43</f>
        <v>3677.3003520000002</v>
      </c>
      <c r="L43" s="121">
        <f>SUM(D43:K43)</f>
        <v>29418.402815999994</v>
      </c>
      <c r="M43" s="472"/>
    </row>
    <row r="44" spans="1:15" ht="8.25" customHeight="1">
      <c r="A44" s="474"/>
      <c r="B44" s="33"/>
      <c r="C44" s="135">
        <f>C43/834818.71*100</f>
        <v>3.5239271070002736</v>
      </c>
      <c r="D44" s="123">
        <v>0.125</v>
      </c>
      <c r="E44" s="16">
        <v>0.125</v>
      </c>
      <c r="F44" s="16">
        <v>0.125</v>
      </c>
      <c r="G44" s="16">
        <v>0.125</v>
      </c>
      <c r="H44" s="16">
        <v>0.125</v>
      </c>
      <c r="I44" s="16">
        <v>0.125</v>
      </c>
      <c r="J44" s="16">
        <v>0.125</v>
      </c>
      <c r="K44" s="16">
        <v>0.125</v>
      </c>
      <c r="L44" s="6">
        <f>K44+J44+I44+H44+G44+F44+E44+D44</f>
        <v>1</v>
      </c>
      <c r="M44" s="472"/>
      <c r="O44" s="122"/>
    </row>
    <row r="45" spans="1:15" ht="8.25" customHeight="1">
      <c r="A45" s="467" t="s">
        <v>3</v>
      </c>
      <c r="B45" s="469"/>
      <c r="C45" s="118"/>
      <c r="D45" s="126">
        <f t="shared" ref="D45:L45" si="0">D43+D41+D39+D37+D35+D33+D31+D29+D27+D25+D23+D21+D19+D17+D15+D13+D11+D9</f>
        <v>37527.725345291998</v>
      </c>
      <c r="E45" s="126">
        <f t="shared" si="0"/>
        <v>71374.323650472012</v>
      </c>
      <c r="F45" s="126">
        <f t="shared" si="0"/>
        <v>49683.049795583996</v>
      </c>
      <c r="G45" s="126">
        <f t="shared" si="0"/>
        <v>122240.093436864</v>
      </c>
      <c r="H45" s="126">
        <f t="shared" si="0"/>
        <v>358979.87390911201</v>
      </c>
      <c r="I45" s="126">
        <f t="shared" si="0"/>
        <v>175006.108930941</v>
      </c>
      <c r="J45" s="126">
        <f t="shared" si="0"/>
        <v>47940.631082028005</v>
      </c>
      <c r="K45" s="126">
        <f t="shared" si="0"/>
        <v>32305.565451267001</v>
      </c>
      <c r="L45" s="126">
        <f t="shared" si="0"/>
        <v>895057.37160156004</v>
      </c>
      <c r="M45" s="472"/>
    </row>
    <row r="46" spans="1:15" ht="8.25" customHeight="1">
      <c r="A46" s="467" t="s">
        <v>4</v>
      </c>
      <c r="B46" s="468"/>
      <c r="C46" s="115"/>
      <c r="D46" s="124">
        <f>D45</f>
        <v>37527.725345291998</v>
      </c>
      <c r="E46" s="124">
        <f t="shared" ref="E46:K46" si="1">E45</f>
        <v>71374.323650472012</v>
      </c>
      <c r="F46" s="124">
        <f t="shared" si="1"/>
        <v>49683.049795583996</v>
      </c>
      <c r="G46" s="124">
        <f t="shared" si="1"/>
        <v>122240.093436864</v>
      </c>
      <c r="H46" s="124">
        <f t="shared" si="1"/>
        <v>358979.87390911201</v>
      </c>
      <c r="I46" s="124">
        <f t="shared" si="1"/>
        <v>175006.108930941</v>
      </c>
      <c r="J46" s="124">
        <f t="shared" si="1"/>
        <v>47940.631082028005</v>
      </c>
      <c r="K46" s="124">
        <f t="shared" si="1"/>
        <v>32305.565451267001</v>
      </c>
      <c r="L46" s="7"/>
      <c r="M46" s="472"/>
    </row>
    <row r="47" spans="1:15" ht="8.25" customHeight="1">
      <c r="A47" s="467" t="s">
        <v>5</v>
      </c>
      <c r="B47" s="468"/>
      <c r="C47" s="115"/>
      <c r="D47" s="124">
        <f>D46</f>
        <v>37527.725345291998</v>
      </c>
      <c r="E47" s="124">
        <f>E46+D46</f>
        <v>108902.04899576401</v>
      </c>
      <c r="F47" s="124">
        <f t="shared" ref="F47:K47" si="2">F46+E47</f>
        <v>158585.09879134799</v>
      </c>
      <c r="G47" s="124">
        <f t="shared" si="2"/>
        <v>280825.19222821202</v>
      </c>
      <c r="H47" s="124">
        <f t="shared" si="2"/>
        <v>639805.06613732409</v>
      </c>
      <c r="I47" s="124">
        <f t="shared" si="2"/>
        <v>814811.17506826506</v>
      </c>
      <c r="J47" s="124">
        <f t="shared" si="2"/>
        <v>862751.80615029309</v>
      </c>
      <c r="K47" s="124">
        <f t="shared" si="2"/>
        <v>895057.37160156015</v>
      </c>
      <c r="L47" s="127">
        <f>K47</f>
        <v>895057.37160156015</v>
      </c>
      <c r="M47" s="472"/>
    </row>
    <row r="48" spans="1:15" ht="8.25" customHeight="1">
      <c r="A48" s="467" t="s">
        <v>6</v>
      </c>
      <c r="B48" s="468"/>
      <c r="C48" s="115"/>
      <c r="D48" s="125">
        <f>D47*100/L47/100</f>
        <v>4.1927731714160643E-2</v>
      </c>
      <c r="E48" s="125">
        <f>E46*100/L47/100</f>
        <v>7.9742735957538932E-2</v>
      </c>
      <c r="F48" s="125">
        <f>F46*100/L47/100</f>
        <v>5.5508229273263494E-2</v>
      </c>
      <c r="G48" s="125">
        <f>G46*100/L47/100</f>
        <v>0.13657235537665607</v>
      </c>
      <c r="H48" s="125">
        <f>H46*100/L47/100</f>
        <v>0.40106912171090847</v>
      </c>
      <c r="I48" s="125">
        <f>I46*100/L47/100</f>
        <v>0.19552501826536095</v>
      </c>
      <c r="J48" s="125">
        <f>J46*100/L47/100</f>
        <v>5.3561517510599357E-2</v>
      </c>
      <c r="K48" s="125">
        <f>K46*100/L47/100</f>
        <v>3.6093290191511883E-2</v>
      </c>
      <c r="L48" s="8"/>
      <c r="M48" s="472"/>
    </row>
    <row r="49" spans="1:17" ht="8.25" customHeight="1">
      <c r="A49" s="467" t="s">
        <v>7</v>
      </c>
      <c r="B49" s="468"/>
      <c r="C49" s="115"/>
      <c r="D49" s="8">
        <f>D47*100/L47/100</f>
        <v>4.1927731714160643E-2</v>
      </c>
      <c r="E49" s="8">
        <f>E47*100/L47/100</f>
        <v>0.12167046767169958</v>
      </c>
      <c r="F49" s="8">
        <f>F47*100/L47/100</f>
        <v>0.17717869694496305</v>
      </c>
      <c r="G49" s="8">
        <f>G47*100/L47/100</f>
        <v>0.31375105232161915</v>
      </c>
      <c r="H49" s="8">
        <f>H47*100/L47/100</f>
        <v>0.71482017403252784</v>
      </c>
      <c r="I49" s="8">
        <f>I47*100/L47/100</f>
        <v>0.91034519229788868</v>
      </c>
      <c r="J49" s="8">
        <f>J47*100/L47/100</f>
        <v>0.96390670980848792</v>
      </c>
      <c r="K49" s="8">
        <f>K47*100/L47/100</f>
        <v>1</v>
      </c>
      <c r="L49" s="128">
        <f>K49</f>
        <v>1</v>
      </c>
      <c r="M49" s="472"/>
      <c r="Q49" s="183" t="s">
        <v>337</v>
      </c>
    </row>
    <row r="50" spans="1:17" ht="11.25" customHeight="1">
      <c r="A50" s="388"/>
      <c r="B50" s="388"/>
      <c r="C50" s="388"/>
      <c r="D50" s="388"/>
      <c r="E50" s="388"/>
      <c r="F50" s="388"/>
      <c r="G50" s="388"/>
      <c r="H50" s="388"/>
      <c r="I50" s="388"/>
      <c r="J50" s="388"/>
      <c r="K50" s="388"/>
      <c r="L50" s="388"/>
      <c r="M50" s="388"/>
      <c r="N50" s="388"/>
    </row>
    <row r="51" spans="1:17">
      <c r="D51" s="119"/>
    </row>
    <row r="53" spans="1:17">
      <c r="C53" s="136"/>
      <c r="J53" s="136"/>
    </row>
    <row r="54" spans="1:17">
      <c r="C54" s="137"/>
      <c r="J54" s="137"/>
    </row>
  </sheetData>
  <mergeCells count="29">
    <mergeCell ref="A48:B48"/>
    <mergeCell ref="A49:B49"/>
    <mergeCell ref="A50:N50"/>
    <mergeCell ref="A45:B45"/>
    <mergeCell ref="A46:B46"/>
    <mergeCell ref="A47:B47"/>
    <mergeCell ref="M2:M49"/>
    <mergeCell ref="A43:A44"/>
    <mergeCell ref="A33:A34"/>
    <mergeCell ref="A31:A32"/>
    <mergeCell ref="A25:A26"/>
    <mergeCell ref="A19:A20"/>
    <mergeCell ref="B19:B20"/>
    <mergeCell ref="A15:A16"/>
    <mergeCell ref="B15:B16"/>
    <mergeCell ref="A17:A18"/>
    <mergeCell ref="B17:B18"/>
    <mergeCell ref="B11:B12"/>
    <mergeCell ref="A13:A14"/>
    <mergeCell ref="B13:B14"/>
    <mergeCell ref="A6:L6"/>
    <mergeCell ref="A9:A10"/>
    <mergeCell ref="B9:B10"/>
    <mergeCell ref="A11:A12"/>
    <mergeCell ref="A1:L1"/>
    <mergeCell ref="A2:L2"/>
    <mergeCell ref="A3:L3"/>
    <mergeCell ref="A4:L4"/>
    <mergeCell ref="A5:L5"/>
  </mergeCells>
  <pageMargins left="0.11811023622047245" right="0.11811023622047245" top="0.74803149606299213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MEMORIA DE CALCULO</vt:lpstr>
      <vt:lpstr>PLANILHA ORÇAMENTARIA</vt:lpstr>
      <vt:lpstr>CRONOGRAMA</vt:lpstr>
      <vt:lpstr>'MEMORIA DE CALCULO'!Titulos_de_impressao</vt:lpstr>
      <vt:lpstr>'PLANILHA ORÇAMENTARIA'!Titulos_de_impressao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2022-09-29T19:21:22Z</cp:lastPrinted>
  <dcterms:created xsi:type="dcterms:W3CDTF">2022-02-24T19:56:23Z</dcterms:created>
  <dcterms:modified xsi:type="dcterms:W3CDTF">2022-09-30T17:02:37Z</dcterms:modified>
</cp:coreProperties>
</file>