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2\Edital Tomada  Preço\00 CAMPO SUIÇO - EMENDA n 7\"/>
    </mc:Choice>
  </mc:AlternateContent>
  <xr:revisionPtr revIDLastSave="0" documentId="8_{D17E14B1-9A1F-4C95-952F-34107544E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ORÇAMENTARIA" sheetId="3" r:id="rId1"/>
    <sheet name="CRONOGRAMA FISICO E FINACEIRO" sheetId="1" r:id="rId2"/>
    <sheet name="MEMORIA DE CALCUL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20" i="1"/>
  <c r="G18" i="1"/>
  <c r="G16" i="1"/>
  <c r="G22" i="1"/>
  <c r="G24" i="1"/>
  <c r="G26" i="1"/>
  <c r="G28" i="1"/>
  <c r="G30" i="1"/>
  <c r="G32" i="1"/>
  <c r="G34" i="1"/>
  <c r="G36" i="1"/>
  <c r="G38" i="1"/>
  <c r="G40" i="1"/>
  <c r="G42" i="1"/>
  <c r="G44" i="1"/>
  <c r="G150" i="3"/>
  <c r="F150" i="3"/>
  <c r="F142" i="3"/>
  <c r="G142" i="3" s="1"/>
  <c r="F213" i="3"/>
  <c r="G213" i="3" s="1"/>
  <c r="F129" i="3"/>
  <c r="G129" i="3" s="1"/>
  <c r="F128" i="3"/>
  <c r="G128" i="3" s="1"/>
  <c r="F127" i="3"/>
  <c r="G127" i="3" s="1"/>
  <c r="F135" i="3" l="1"/>
  <c r="G135" i="3" s="1"/>
  <c r="F134" i="3"/>
  <c r="G134" i="3" s="1"/>
  <c r="F133" i="3"/>
  <c r="G133" i="3" s="1"/>
  <c r="F171" i="3"/>
  <c r="G171" i="3" s="1"/>
  <c r="F97" i="3"/>
  <c r="G97" i="3" s="1"/>
  <c r="F96" i="3"/>
  <c r="G96" i="3" s="1"/>
  <c r="F124" i="3"/>
  <c r="G124" i="3" s="1"/>
  <c r="F185" i="3" l="1"/>
  <c r="G185" i="3" s="1"/>
  <c r="F99" i="3"/>
  <c r="G99" i="3" s="1"/>
  <c r="F98" i="3"/>
  <c r="G98" i="3" s="1"/>
  <c r="F84" i="3" l="1"/>
  <c r="G84" i="3" s="1"/>
  <c r="F148" i="3"/>
  <c r="F108" i="3" l="1"/>
  <c r="G108" i="3" s="1"/>
  <c r="F87" i="3"/>
  <c r="G87" i="3" s="1"/>
  <c r="F88" i="3"/>
  <c r="G88" i="3" s="1"/>
  <c r="F89" i="3"/>
  <c r="G89" i="3" s="1"/>
  <c r="F170" i="3" l="1"/>
  <c r="G170" i="3" s="1"/>
  <c r="F65" i="3" l="1"/>
  <c r="F83" i="3" l="1"/>
  <c r="G83" i="3" s="1"/>
  <c r="F111" i="3"/>
  <c r="G111" i="3" s="1"/>
  <c r="F114" i="3"/>
  <c r="G114" i="3" s="1"/>
  <c r="F95" i="3"/>
  <c r="G95" i="3" s="1"/>
  <c r="F94" i="3"/>
  <c r="G94" i="3" s="1"/>
  <c r="F93" i="3"/>
  <c r="G93" i="3" s="1"/>
  <c r="F92" i="3"/>
  <c r="G92" i="3" s="1"/>
  <c r="F91" i="3"/>
  <c r="G91" i="3" s="1"/>
  <c r="F90" i="3"/>
  <c r="G90" i="3" s="1"/>
  <c r="F104" i="3"/>
  <c r="G104" i="3" s="1"/>
  <c r="F103" i="3"/>
  <c r="G103" i="3" s="1"/>
  <c r="F198" i="3" l="1"/>
  <c r="G198" i="3" s="1"/>
  <c r="F183" i="3" l="1"/>
  <c r="G183" i="3" s="1"/>
  <c r="F182" i="3"/>
  <c r="G182" i="3" s="1"/>
  <c r="B240" i="3"/>
  <c r="B43" i="1" s="1"/>
  <c r="B239" i="3"/>
  <c r="B41" i="1" s="1"/>
  <c r="B238" i="3"/>
  <c r="B39" i="1" s="1"/>
  <c r="B237" i="3"/>
  <c r="B37" i="1" s="1"/>
  <c r="B236" i="3"/>
  <c r="B35" i="1" s="1"/>
  <c r="B235" i="3"/>
  <c r="B33" i="1" s="1"/>
  <c r="B234" i="3"/>
  <c r="B31" i="1" s="1"/>
  <c r="B233" i="3"/>
  <c r="B29" i="1" s="1"/>
  <c r="B232" i="3"/>
  <c r="B27" i="1" s="1"/>
  <c r="B231" i="3"/>
  <c r="B25" i="1" s="1"/>
  <c r="B230" i="3"/>
  <c r="B23" i="1" s="1"/>
  <c r="B229" i="3"/>
  <c r="B21" i="1" s="1"/>
  <c r="B228" i="3"/>
  <c r="B19" i="1" s="1"/>
  <c r="B227" i="3"/>
  <c r="B17" i="1" s="1"/>
  <c r="B226" i="3"/>
  <c r="B15" i="1" s="1"/>
  <c r="B225" i="3"/>
  <c r="B13" i="1" s="1"/>
  <c r="B224" i="3"/>
  <c r="B11" i="1" s="1"/>
  <c r="F177" i="3"/>
  <c r="G177" i="3" s="1"/>
  <c r="F176" i="3"/>
  <c r="G176" i="3" s="1"/>
  <c r="F169" i="3"/>
  <c r="G169" i="3" s="1"/>
  <c r="F168" i="3"/>
  <c r="G168" i="3" s="1"/>
  <c r="F37" i="3"/>
  <c r="G37" i="3" s="1"/>
  <c r="F15" i="3"/>
  <c r="G15" i="3" s="1"/>
  <c r="F14" i="3"/>
  <c r="G14" i="3" s="1"/>
  <c r="F21" i="3"/>
  <c r="G21" i="3" s="1"/>
  <c r="G22" i="3" s="1"/>
  <c r="G225" i="3" s="1"/>
  <c r="C13" i="1" s="1"/>
  <c r="G172" i="3" l="1"/>
  <c r="G178" i="3"/>
  <c r="G236" i="3" s="1"/>
  <c r="C35" i="1" s="1"/>
  <c r="D13" i="1"/>
  <c r="C14" i="1"/>
  <c r="E13" i="1"/>
  <c r="F13" i="1"/>
  <c r="F157" i="3"/>
  <c r="F52" i="3"/>
  <c r="G52" i="3" s="1"/>
  <c r="F51" i="3"/>
  <c r="G51" i="3" s="1"/>
  <c r="F45" i="3"/>
  <c r="G45" i="3" s="1"/>
  <c r="F44" i="3"/>
  <c r="G44" i="3" s="1"/>
  <c r="F43" i="3"/>
  <c r="G43" i="3" s="1"/>
  <c r="F41" i="3"/>
  <c r="G41" i="3" s="1"/>
  <c r="F40" i="3"/>
  <c r="G40" i="3" s="1"/>
  <c r="F38" i="3"/>
  <c r="G38" i="3" s="1"/>
  <c r="F32" i="3"/>
  <c r="G32" i="3" s="1"/>
  <c r="F31" i="3"/>
  <c r="G31" i="3" s="1"/>
  <c r="G33" i="3" s="1"/>
  <c r="F26" i="3"/>
  <c r="G26" i="3" s="1"/>
  <c r="F25" i="3"/>
  <c r="G25" i="3" s="1"/>
  <c r="G27" i="3" s="1"/>
  <c r="G47" i="3" l="1"/>
  <c r="G228" i="3" s="1"/>
  <c r="C19" i="1" s="1"/>
  <c r="G53" i="3"/>
  <c r="G229" i="3" s="1"/>
  <c r="C21" i="1" s="1"/>
  <c r="G227" i="3"/>
  <c r="C17" i="1" s="1"/>
  <c r="C36" i="1"/>
  <c r="D35" i="1"/>
  <c r="E35" i="1"/>
  <c r="F35" i="1"/>
  <c r="G13" i="1"/>
  <c r="G226" i="3"/>
  <c r="C15" i="1" s="1"/>
  <c r="D17" i="1" l="1"/>
  <c r="F17" i="1"/>
  <c r="C18" i="1"/>
  <c r="E17" i="1"/>
  <c r="G35" i="1"/>
  <c r="C22" i="1"/>
  <c r="E21" i="1"/>
  <c r="F21" i="1"/>
  <c r="D21" i="1"/>
  <c r="F15" i="1"/>
  <c r="C16" i="1"/>
  <c r="E15" i="1"/>
  <c r="D15" i="1"/>
  <c r="C20" i="1"/>
  <c r="F19" i="1"/>
  <c r="D19" i="1"/>
  <c r="E19" i="1"/>
  <c r="F126" i="3"/>
  <c r="G126" i="3" s="1"/>
  <c r="F161" i="3"/>
  <c r="G161" i="3" s="1"/>
  <c r="F160" i="3"/>
  <c r="G160" i="3" s="1"/>
  <c r="F159" i="3"/>
  <c r="G159" i="3" s="1"/>
  <c r="F158" i="3"/>
  <c r="G158" i="3" s="1"/>
  <c r="G21" i="1" l="1"/>
  <c r="G17" i="1"/>
  <c r="G15" i="1"/>
  <c r="G19" i="1"/>
  <c r="F125" i="3"/>
  <c r="G125" i="3" s="1"/>
  <c r="F123" i="3"/>
  <c r="G123" i="3" s="1"/>
  <c r="F115" i="3"/>
  <c r="G115" i="3" s="1"/>
  <c r="F113" i="3"/>
  <c r="G113" i="3" s="1"/>
  <c r="F112" i="3"/>
  <c r="G112" i="3" s="1"/>
  <c r="F110" i="3"/>
  <c r="G110" i="3" s="1"/>
  <c r="F109" i="3"/>
  <c r="G109" i="3" s="1"/>
  <c r="F138" i="3"/>
  <c r="G138" i="3" s="1"/>
  <c r="F137" i="3"/>
  <c r="G137" i="3" s="1"/>
  <c r="F149" i="3"/>
  <c r="G149" i="3" s="1"/>
  <c r="G148" i="3"/>
  <c r="F147" i="3"/>
  <c r="G147" i="3" s="1"/>
  <c r="F163" i="3"/>
  <c r="G163" i="3" s="1"/>
  <c r="F162" i="3"/>
  <c r="G162" i="3" s="1"/>
  <c r="G157" i="3"/>
  <c r="F156" i="3"/>
  <c r="G156" i="3" s="1"/>
  <c r="F155" i="3"/>
  <c r="G155" i="3" s="1"/>
  <c r="F154" i="3"/>
  <c r="G154" i="3" s="1"/>
  <c r="F153" i="3"/>
  <c r="G153" i="3" s="1"/>
  <c r="F102" i="3"/>
  <c r="F82" i="3"/>
  <c r="F80" i="3"/>
  <c r="F73" i="3"/>
  <c r="F72" i="3"/>
  <c r="F71" i="3"/>
  <c r="F219" i="3"/>
  <c r="G219" i="3" s="1"/>
  <c r="G220" i="3" s="1"/>
  <c r="G240" i="3" s="1"/>
  <c r="C43" i="1" s="1"/>
  <c r="F212" i="3"/>
  <c r="G212" i="3" s="1"/>
  <c r="F211" i="3"/>
  <c r="G211" i="3" s="1"/>
  <c r="F186" i="3"/>
  <c r="G186" i="3" s="1"/>
  <c r="F184" i="3"/>
  <c r="G184" i="3" s="1"/>
  <c r="F199" i="3"/>
  <c r="G199" i="3" s="1"/>
  <c r="F197" i="3"/>
  <c r="G197" i="3" s="1"/>
  <c r="F196" i="3"/>
  <c r="G196" i="3" s="1"/>
  <c r="F195" i="3"/>
  <c r="G195" i="3" s="1"/>
  <c r="F194" i="3"/>
  <c r="G194" i="3" s="1"/>
  <c r="F193" i="3"/>
  <c r="G193" i="3" s="1"/>
  <c r="F192" i="3"/>
  <c r="G192" i="3" s="1"/>
  <c r="F207" i="3"/>
  <c r="G207" i="3" s="1"/>
  <c r="F206" i="3"/>
  <c r="G206" i="3" s="1"/>
  <c r="F208" i="3"/>
  <c r="G208" i="3" s="1"/>
  <c r="F144" i="3"/>
  <c r="G144" i="3" s="1"/>
  <c r="F143" i="3"/>
  <c r="G143" i="3" s="1"/>
  <c r="F141" i="3"/>
  <c r="G141" i="3" s="1"/>
  <c r="F132" i="3"/>
  <c r="G132" i="3" s="1"/>
  <c r="F131" i="3"/>
  <c r="G131" i="3" s="1"/>
  <c r="F136" i="3"/>
  <c r="G136" i="3" s="1"/>
  <c r="F66" i="3"/>
  <c r="F64" i="3"/>
  <c r="F58" i="3"/>
  <c r="F13" i="3"/>
  <c r="F12" i="3"/>
  <c r="F11" i="3"/>
  <c r="G187" i="3" l="1"/>
  <c r="G200" i="3"/>
  <c r="G238" i="3" s="1"/>
  <c r="C39" i="1" s="1"/>
  <c r="G164" i="3"/>
  <c r="G234" i="3" s="1"/>
  <c r="C31" i="1" s="1"/>
  <c r="G215" i="3"/>
  <c r="G239" i="3" s="1"/>
  <c r="C41" i="1" s="1"/>
  <c r="G237" i="3"/>
  <c r="C37" i="1" s="1"/>
  <c r="D43" i="1"/>
  <c r="F43" i="1"/>
  <c r="E43" i="1"/>
  <c r="C44" i="1"/>
  <c r="G102" i="3"/>
  <c r="G82" i="3"/>
  <c r="G80" i="3"/>
  <c r="G73" i="3"/>
  <c r="G72" i="3"/>
  <c r="G71" i="3"/>
  <c r="G66" i="3"/>
  <c r="G65" i="3"/>
  <c r="G64" i="3"/>
  <c r="G58" i="3"/>
  <c r="G59" i="3" s="1"/>
  <c r="G230" i="3" s="1"/>
  <c r="C23" i="1" s="1"/>
  <c r="G13" i="3"/>
  <c r="G12" i="3"/>
  <c r="F107" i="3"/>
  <c r="G107" i="3" s="1"/>
  <c r="G11" i="3"/>
  <c r="G116" i="3" l="1"/>
  <c r="G16" i="3"/>
  <c r="G224" i="3" s="1"/>
  <c r="C11" i="1" s="1"/>
  <c r="G75" i="3"/>
  <c r="G233" i="3"/>
  <c r="C29" i="1" s="1"/>
  <c r="G232" i="3"/>
  <c r="C27" i="1" s="1"/>
  <c r="F31" i="1"/>
  <c r="E31" i="1"/>
  <c r="D31" i="1"/>
  <c r="C32" i="1"/>
  <c r="C42" i="1"/>
  <c r="E41" i="1"/>
  <c r="F41" i="1"/>
  <c r="D41" i="1"/>
  <c r="F23" i="1"/>
  <c r="E23" i="1"/>
  <c r="C24" i="1"/>
  <c r="D23" i="1"/>
  <c r="D39" i="1"/>
  <c r="F39" i="1"/>
  <c r="C40" i="1"/>
  <c r="E39" i="1"/>
  <c r="E37" i="1"/>
  <c r="F37" i="1"/>
  <c r="D37" i="1"/>
  <c r="C38" i="1"/>
  <c r="G43" i="1"/>
  <c r="G235" i="3"/>
  <c r="C33" i="1" s="1"/>
  <c r="G67" i="3"/>
  <c r="G231" i="3" s="1"/>
  <c r="C25" i="1" s="1"/>
  <c r="G31" i="1" l="1"/>
  <c r="D33" i="1"/>
  <c r="E33" i="1"/>
  <c r="C34" i="1"/>
  <c r="F33" i="1"/>
  <c r="G37" i="1"/>
  <c r="G39" i="1"/>
  <c r="G41" i="1"/>
  <c r="D25" i="1"/>
  <c r="E25" i="1"/>
  <c r="C26" i="1"/>
  <c r="F25" i="1"/>
  <c r="C28" i="1"/>
  <c r="D27" i="1"/>
  <c r="E27" i="1"/>
  <c r="F27" i="1"/>
  <c r="G23" i="1"/>
  <c r="F29" i="1"/>
  <c r="D29" i="1"/>
  <c r="E29" i="1"/>
  <c r="C30" i="1"/>
  <c r="C12" i="1"/>
  <c r="E11" i="1"/>
  <c r="D11" i="1"/>
  <c r="D45" i="1" s="1"/>
  <c r="F11" i="1"/>
  <c r="F241" i="3"/>
  <c r="E45" i="1" l="1"/>
  <c r="F45" i="1"/>
  <c r="F46" i="1" s="1"/>
  <c r="E46" i="1"/>
  <c r="D46" i="1"/>
  <c r="G27" i="1"/>
  <c r="G25" i="1"/>
  <c r="G33" i="1"/>
  <c r="G29" i="1"/>
  <c r="G11" i="1"/>
  <c r="D240" i="3"/>
  <c r="D237" i="3"/>
  <c r="D238" i="3"/>
  <c r="D239" i="3"/>
  <c r="D227" i="3"/>
  <c r="D235" i="3"/>
  <c r="D236" i="3"/>
  <c r="D228" i="3"/>
  <c r="D230" i="3"/>
  <c r="D232" i="3"/>
  <c r="D224" i="3"/>
  <c r="D226" i="3"/>
  <c r="D233" i="3"/>
  <c r="D241" i="3"/>
  <c r="D229" i="3"/>
  <c r="D231" i="3"/>
  <c r="D225" i="3"/>
  <c r="D234" i="3"/>
  <c r="G45" i="1" l="1"/>
  <c r="F48" i="1" s="1"/>
  <c r="D47" i="1"/>
  <c r="E47" i="1"/>
  <c r="E48" i="1" l="1"/>
  <c r="E49" i="1"/>
  <c r="F47" i="1"/>
  <c r="D48" i="1"/>
  <c r="D49" i="1"/>
  <c r="F49" i="1" l="1"/>
</calcChain>
</file>

<file path=xl/sharedStrings.xml><?xml version="1.0" encoding="utf-8"?>
<sst xmlns="http://schemas.openxmlformats.org/spreadsheetml/2006/main" count="698" uniqueCount="340">
  <si>
    <r>
      <rPr>
        <b/>
        <sz val="5.5"/>
        <rFont val="Arial"/>
        <family val="2"/>
      </rPr>
      <t>CRONOGRAMA FÍSICO FINANCEIRO</t>
    </r>
  </si>
  <si>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</si>
  <si>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</si>
  <si>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</si>
  <si>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</si>
  <si>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</si>
  <si>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</si>
  <si>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</si>
  <si>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</si>
  <si>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10"/>
        <rFont val="Arial MT"/>
        <family val="2"/>
      </rPr>
      <t>Nº PLANILHA</t>
    </r>
  </si>
  <si>
    <r>
      <rPr>
        <sz val="10"/>
        <rFont val="Arial MT"/>
        <family val="2"/>
      </rPr>
      <t>B.D.I. = 28,34%</t>
    </r>
  </si>
  <si>
    <r>
      <rPr>
        <sz val="10"/>
        <rFont val="Arial MT"/>
        <family val="2"/>
      </rPr>
      <t>LOCAL: NO MUNICÍPIO DE RIBAS DO RIO PARDO/MS</t>
    </r>
  </si>
  <si>
    <r>
      <rPr>
        <sz val="10"/>
        <rFont val="Arial MT"/>
        <family val="2"/>
      </rPr>
      <t>S E R V I C O S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</si>
  <si>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</si>
  <si>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QUANT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</si>
  <si>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</si>
  <si>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</si>
  <si>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</si>
  <si>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</si>
  <si>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GERAIS DE CANTEIRO</t>
    </r>
  </si>
  <si>
    <r>
      <rPr>
        <sz val="7"/>
        <rFont val="Arial MT"/>
        <family val="2"/>
      </rPr>
      <t>CODIGO</t>
    </r>
  </si>
  <si>
    <r>
      <rPr>
        <sz val="7"/>
        <rFont val="Arial MT"/>
        <family val="2"/>
      </rPr>
      <t>S E R V I C O S</t>
    </r>
  </si>
  <si>
    <r>
      <rPr>
        <sz val="7"/>
        <rFont val="Arial MT"/>
        <family val="2"/>
      </rPr>
      <t>UN</t>
    </r>
  </si>
  <si>
    <r>
      <rPr>
        <sz val="7"/>
        <rFont val="Arial MT"/>
        <family val="2"/>
      </rPr>
      <t>PR S BDI</t>
    </r>
  </si>
  <si>
    <r>
      <rPr>
        <sz val="7"/>
        <rFont val="Arial MT"/>
        <family val="2"/>
      </rPr>
      <t>PR UNIT</t>
    </r>
  </si>
  <si>
    <r>
      <rPr>
        <sz val="7"/>
        <rFont val="Arial MT"/>
        <family val="2"/>
      </rPr>
      <t>TOTAL</t>
    </r>
  </si>
  <si>
    <r>
      <rPr>
        <sz val="7"/>
        <rFont val="Arial MT"/>
        <family val="2"/>
      </rPr>
      <t>PLACA DE OBRA EM CHAPA GALVANIZADA N. 22, ADESIVADA /M2</t>
    </r>
  </si>
  <si>
    <r>
      <rPr>
        <sz val="7"/>
        <rFont val="Arial MT"/>
        <family val="2"/>
      </rPr>
      <t>M²</t>
    </r>
  </si>
  <si>
    <r>
      <rPr>
        <sz val="7"/>
        <rFont val="Arial MT"/>
        <family val="2"/>
      </rPr>
      <t xml:space="preserve">REGULARIZACAO DO SOLO COM IRREGULARIDADES ATE 0,20 M
</t>
    </r>
    <r>
      <rPr>
        <sz val="7"/>
        <rFont val="Arial MT"/>
        <family val="2"/>
      </rPr>
      <t>/M2</t>
    </r>
  </si>
  <si>
    <r>
      <rPr>
        <sz val="7"/>
        <rFont val="Arial MT"/>
        <family val="2"/>
      </rPr>
      <t xml:space="preserve">LOCACAO CONVENCIONAL DE OBRA, ATRAVES DE GABARITO DE TABUAS CORRIDAS PONTALETADAS A CADA 2,00M, 2
</t>
    </r>
    <r>
      <rPr>
        <sz val="7"/>
        <rFont val="Arial MT"/>
        <family val="2"/>
      </rPr>
      <t>UTILIZAÇÕES /M</t>
    </r>
  </si>
  <si>
    <r>
      <rPr>
        <sz val="7"/>
        <rFont val="Arial MT"/>
        <family val="2"/>
      </rPr>
      <t>M</t>
    </r>
  </si>
  <si>
    <r>
      <rPr>
        <b/>
        <sz val="7"/>
        <rFont val="Arial"/>
        <family val="2"/>
      </rPr>
      <t>SUBTOTAL</t>
    </r>
  </si>
  <si>
    <r>
      <rPr>
        <sz val="7"/>
        <rFont val="Arial MT"/>
        <family val="2"/>
      </rPr>
      <t>M³</t>
    </r>
  </si>
  <si>
    <r>
      <rPr>
        <b/>
        <sz val="7"/>
        <rFont val="Arial"/>
        <family val="2"/>
      </rPr>
      <t>FUNDAÇÃO</t>
    </r>
  </si>
  <si>
    <r>
      <rPr>
        <b/>
        <sz val="7"/>
        <rFont val="Arial"/>
        <family val="2"/>
      </rPr>
      <t>SERVIÇOS EM TERRA</t>
    </r>
  </si>
  <si>
    <r>
      <rPr>
        <sz val="7"/>
        <rFont val="Arial MT"/>
        <family val="2"/>
      </rPr>
      <t>SERVIÇOS EM TERRA (MANUAL)</t>
    </r>
  </si>
  <si>
    <r>
      <rPr>
        <sz val="7"/>
        <rFont val="Arial MT"/>
        <family val="2"/>
      </rPr>
      <t>REATERRO MANUAL APILOADO COM SOQUETE. AF_10/2017 /M3</t>
    </r>
  </si>
  <si>
    <r>
      <rPr>
        <sz val="7"/>
        <rFont val="Arial MT"/>
        <family val="2"/>
      </rPr>
      <t>KG</t>
    </r>
  </si>
  <si>
    <r>
      <rPr>
        <b/>
        <sz val="7"/>
        <rFont val="Arial"/>
        <family val="2"/>
      </rPr>
      <t>IMPERMEABILIZAÇÃO</t>
    </r>
  </si>
  <si>
    <r>
      <rPr>
        <sz val="7"/>
        <rFont val="Arial MT"/>
        <family val="2"/>
      </rPr>
      <t xml:space="preserve">IMPERMEABILIZACAO COM REVESTIMENTO SEMI-FLEXIVEL
</t>
    </r>
    <r>
      <rPr>
        <sz val="7"/>
        <rFont val="Arial MT"/>
        <family val="2"/>
      </rPr>
      <t>VIAPLUS 1000, VIAPOL OU SIMILAR, CONSUMO DE 2KG/M2 /M2</t>
    </r>
  </si>
  <si>
    <r>
      <rPr>
        <b/>
        <sz val="7"/>
        <rFont val="Arial"/>
        <family val="2"/>
      </rPr>
      <t>ESTRUTURA DE COBERTURA</t>
    </r>
  </si>
  <si>
    <r>
      <rPr>
        <b/>
        <sz val="7"/>
        <rFont val="Arial"/>
        <family val="2"/>
      </rPr>
      <t>COBERTURA</t>
    </r>
  </si>
  <si>
    <r>
      <rPr>
        <b/>
        <sz val="7"/>
        <rFont val="Arial"/>
        <family val="2"/>
      </rPr>
      <t>ESQUADRIAS E FERRAGENS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</si>
  <si>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</si>
  <si>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>INSTALAÇÕES HIDROSSANITÁRIAS E ÁGUAS PLUVIAIS</t>
    </r>
  </si>
  <si>
    <r>
      <rPr>
        <sz val="7"/>
        <rFont val="Arial MT"/>
        <family val="2"/>
      </rPr>
      <t>(COMPOSIÇÃO REPRESENTATIVA) DO SERVIÇO DE INSTALAÇÃO DE TUBOS DE PVC,SOLDÁVEL, ÁGUA FRIA, DN 25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</si>
  <si>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LOUÇAS</t>
    </r>
  </si>
  <si>
    <r>
      <rPr>
        <sz val="7"/>
        <rFont val="Arial MT"/>
        <family val="2"/>
      </rPr>
      <t xml:space="preserve">ASSENTO SANITARIO PARA BACIA RAVENA REF. AP 01.17 DA
</t>
    </r>
    <r>
      <rPr>
        <sz val="7"/>
        <rFont val="Arial MT"/>
        <family val="2"/>
      </rPr>
      <t>DECA OU SIMILAR  /UN</t>
    </r>
  </si>
  <si>
    <r>
      <rPr>
        <sz val="7"/>
        <rFont val="Arial MT"/>
        <family val="2"/>
      </rPr>
      <t xml:space="preserve">SABONETEIRA PLÁSTICA TIPO DISPENSER PARA SABONETE LÍQUIDO COM RESERVATÓRIO 800 A 1500 ML, INCLUSO FIXAÇÃO.
</t>
    </r>
    <r>
      <rPr>
        <sz val="7"/>
        <rFont val="Arial MT"/>
        <family val="2"/>
      </rPr>
      <t>AF_01/2020</t>
    </r>
  </si>
  <si>
    <r>
      <rPr>
        <sz val="7"/>
        <rFont val="Arial MT"/>
        <family val="2"/>
      </rPr>
      <t xml:space="preserve">PAPELEIRA PLASTICA TIPO DISPENSER PARA PAPEL HIGIENICO
</t>
    </r>
    <r>
      <rPr>
        <sz val="7"/>
        <rFont val="Arial MT"/>
        <family val="2"/>
      </rPr>
      <t>ROLAO - FORNECIMENTO E INSTALAÇÃO</t>
    </r>
  </si>
  <si>
    <r>
      <rPr>
        <sz val="7"/>
        <rFont val="Arial MT"/>
        <family val="2"/>
      </rPr>
      <t xml:space="preserve">TOALHEIRO PLÁSTICO TIPO DISPENSER PARA PAPEL TOALHA
</t>
    </r>
    <r>
      <rPr>
        <sz val="7"/>
        <rFont val="Arial MT"/>
        <family val="2"/>
      </rPr>
      <t>INTERFOLHADO - FORNECIMENTO E INSTALAÇÃO</t>
    </r>
  </si>
  <si>
    <r>
      <rPr>
        <sz val="7"/>
        <rFont val="Arial MT"/>
        <family val="2"/>
      </rPr>
      <t xml:space="preserve">REGISTRO DE GAVETA BRUTO, LATAO, ROSCAVEL, 3/4", COM ACABAMENTO E CANOPLA CROMADOS. FORNECIDO E
</t>
    </r>
    <r>
      <rPr>
        <sz val="7"/>
        <rFont val="Arial MT"/>
        <family val="2"/>
      </rPr>
      <t>INSTALADO EM RAMAL DE AGUA. AF_12/2014 /UN</t>
    </r>
  </si>
  <si>
    <r>
      <rPr>
        <sz val="7"/>
        <rFont val="Arial MT"/>
        <family val="2"/>
      </rPr>
      <t xml:space="preserve">REGISTRO DE GAVETA BRUTO, LATAO, ROSCAVEL, 1 1/2, COM ACABAMENTO E CANOPLA CROMADOS, INSTALADO EM RESERVACAO DE AGUA DE EDIFICACAO QUE POSSUA RESERVATORIO DE FIBRA/FIBROCIMENTO FORNECIMENTO E
</t>
    </r>
    <r>
      <rPr>
        <sz val="7"/>
        <rFont val="Arial MT"/>
        <family val="2"/>
      </rPr>
      <t>INSTALACAO. AF_06/2016 /UN</t>
    </r>
  </si>
  <si>
    <r>
      <rPr>
        <sz val="7"/>
        <rFont val="Arial MT"/>
        <family val="2"/>
      </rPr>
      <t xml:space="preserve">ACABAMENTO ANTIVANDALISMO PARA VALVULA DE DESCARGA,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</si>
  <si>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VALVULA DE DESCARGA 1 1/2" SEM ACABAMENTO (BASE),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</si>
  <si>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TUBO DE DESCARGA DE PVC, PARA VALVULA DE DESCARGA
</t>
    </r>
    <r>
      <rPr>
        <sz val="7"/>
        <rFont val="Arial MT"/>
        <family val="2"/>
      </rPr>
      <t>(TUBO PONTA AZUL) /UN</t>
    </r>
  </si>
  <si>
    <r>
      <rPr>
        <sz val="7"/>
        <rFont val="Arial MT"/>
        <family val="2"/>
      </rPr>
      <t>ESGOTO</t>
    </r>
  </si>
  <si>
    <r>
      <rPr>
        <sz val="7"/>
        <rFont val="Arial MT"/>
        <family val="2"/>
      </rPr>
      <t xml:space="preserve">TUBO PVC ESGOTO PREDIAL DN 40MM,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</si>
  <si>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50MM,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</si>
  <si>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100MM,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</si>
  <si>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ESCAVACAO (MANUAL) DE VALAS, PARA ASSENTAMENTO DE
</t>
    </r>
    <r>
      <rPr>
        <sz val="7"/>
        <rFont val="Arial MT"/>
        <family val="2"/>
      </rPr>
      <t>TUBOS, COM DIAMETROS DE (100 A 150)MM /M</t>
    </r>
  </si>
  <si>
    <r>
      <rPr>
        <sz val="7"/>
        <rFont val="Arial MT"/>
        <family val="2"/>
      </rPr>
      <t>REATERRO (MANUAL) DE VALAS /M</t>
    </r>
  </si>
  <si>
    <r>
      <rPr>
        <sz val="7"/>
        <rFont val="Arial MT"/>
        <family val="2"/>
      </rPr>
      <t xml:space="preserve">CAIXA SIFONADA (TIGRE, FORTILIT OU SIMILAR) COM PORTA
</t>
    </r>
    <r>
      <rPr>
        <sz val="7"/>
        <rFont val="Arial MT"/>
        <family val="2"/>
      </rPr>
      <t>GRELHA DE PVC NAS DIMENSOES DE (150 X 150 X 50)MM /UN</t>
    </r>
  </si>
  <si>
    <r>
      <rPr>
        <b/>
        <sz val="7"/>
        <rFont val="Arial"/>
        <family val="2"/>
      </rPr>
      <t>REVESTIMENTO DE PAREDES</t>
    </r>
  </si>
  <si>
    <r>
      <rPr>
        <b/>
        <sz val="7"/>
        <rFont val="Arial"/>
        <family val="2"/>
      </rPr>
      <t>REVESTIMENTO DE FORROS</t>
    </r>
  </si>
  <si>
    <r>
      <rPr>
        <b/>
        <sz val="7"/>
        <rFont val="Arial"/>
        <family val="2"/>
      </rPr>
      <t>REVESTIMENTO DE PISOS</t>
    </r>
  </si>
  <si>
    <r>
      <rPr>
        <b/>
        <sz val="7"/>
        <rFont val="Arial"/>
        <family val="2"/>
      </rPr>
      <t>PINTURA</t>
    </r>
  </si>
  <si>
    <r>
      <rPr>
        <sz val="7"/>
        <rFont val="Arial MT"/>
        <family val="2"/>
      </rPr>
      <t xml:space="preserve">APLICACAO DE FUNDO SELADOR ACRILICO EM TETO,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</si>
  <si>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APLICACAO DE FUNDO SELADOR ACRILICO EM PAREDES,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</si>
  <si>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APLICAÇÃO E LIXAMENTO DE MASSA LÁTEX EM TETO, DUAS
</t>
    </r>
    <r>
      <rPr>
        <sz val="7"/>
        <rFont val="Arial MT"/>
        <family val="2"/>
      </rPr>
      <t>DEMÃOS. AF_06/2014</t>
    </r>
  </si>
  <si>
    <r>
      <rPr>
        <sz val="7"/>
        <rFont val="Arial MT"/>
        <family val="2"/>
      </rPr>
      <t xml:space="preserve">APLICACAO E LIXAMENTO DE MASSA LATEX EM PAREDES, DUAS
</t>
    </r>
    <r>
      <rPr>
        <sz val="7"/>
        <rFont val="Arial MT"/>
        <family val="2"/>
      </rPr>
      <t>DEMAOS. AF_06/2014 /M2</t>
    </r>
  </si>
  <si>
    <r>
      <rPr>
        <sz val="7"/>
        <rFont val="Arial MT"/>
        <family val="2"/>
      </rPr>
      <t xml:space="preserve">APLICACAO MANUAL DE PINTURA COM TINTA LATEX ACRILICA EM
</t>
    </r>
    <r>
      <rPr>
        <sz val="7"/>
        <rFont val="Arial MT"/>
        <family val="2"/>
      </rPr>
      <t>PAREDES, DUAS DEMAOS. AF_06/2014 /M2</t>
    </r>
  </si>
  <si>
    <r>
      <rPr>
        <sz val="7"/>
        <rFont val="Arial MT"/>
        <family val="2"/>
      </rPr>
      <t xml:space="preserve">APLICAÇÃO MANUAL DE PINTURA COM TINTA LÁTEX ACRÍLICA
</t>
    </r>
    <r>
      <rPr>
        <sz val="7"/>
        <rFont val="Arial MT"/>
        <family val="2"/>
      </rPr>
      <t>EM TETO, DUAS DEMÃOS. AF_06/2014</t>
    </r>
  </si>
  <si>
    <r>
      <rPr>
        <sz val="7"/>
        <rFont val="Arial MT"/>
        <family val="2"/>
      </rPr>
      <t xml:space="preserve">ASSENTO UNIVERSAL PARA BACIA SANITARIA, EM POLIPROPILENO LINHA EVOLUTION SOFT CLOSE DA TUPAN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</si>
  <si>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 xml:space="preserve">VASO SANITARIO SIFONADO CONVENCIONAL PARA PCD SEM FURO FRONTAL COM LOUCA BRANCA SEM ASSENTO, INCLUSO CONJUNTO DE LIGACAO PARA BACIA SANITARIA AJUSTAVEL -
</t>
    </r>
    <r>
      <rPr>
        <sz val="7"/>
        <rFont val="Arial MT"/>
        <family val="2"/>
      </rPr>
      <t>FORNECIMENTO E INSTALACAO. AF_10/2016 /UN</t>
    </r>
  </si>
  <si>
    <r>
      <rPr>
        <sz val="7"/>
        <rFont val="Arial MT"/>
        <family val="2"/>
      </rPr>
      <t>ACABAMENTO PARA VALVULA DE DESCARGA PARA DEFICIENTE FISICO VD BENEFIT COD 00184906 DA DOCOL OU SIMILAR /UN</t>
    </r>
  </si>
  <si>
    <r>
      <rPr>
        <sz val="7"/>
        <rFont val="Arial MT"/>
        <family val="2"/>
      </rPr>
      <t>ACESSÓRIOS</t>
    </r>
  </si>
  <si>
    <r>
      <rPr>
        <sz val="7"/>
        <rFont val="Arial MT"/>
        <family val="2"/>
      </rPr>
      <t xml:space="preserve">BARRA DE APOIO RETA, EM ACO INOX POLIDO, COMPRIMENTO 80
</t>
    </r>
    <r>
      <rPr>
        <sz val="7"/>
        <rFont val="Arial MT"/>
        <family val="2"/>
      </rPr>
      <t>CM, FIXADA NA PAREDE - FORNECIMENTO E INSTALACAO. AF_01/2020 /UM</t>
    </r>
  </si>
  <si>
    <r>
      <rPr>
        <sz val="7"/>
        <rFont val="Arial MT"/>
        <family val="2"/>
      </rPr>
      <t xml:space="preserve">PUXADOR PARA PCD, FIXADO NA PORTA - FORNECIMENTO E
</t>
    </r>
    <r>
      <rPr>
        <sz val="7"/>
        <rFont val="Arial MT"/>
        <family val="2"/>
      </rPr>
      <t>INSTALAÇÃO. AF_01/2020</t>
    </r>
  </si>
  <si>
    <r>
      <rPr>
        <sz val="7"/>
        <rFont val="Arial MT"/>
        <family val="2"/>
      </rPr>
      <t xml:space="preserve">PLACA TATIL EM ACRILICO COM LETRA EM ALTO RELEVO E BRAILLE (30X9)CM PARA SINALIZACAO DE PORTAS, FIXADAS POR ADESIVOS CUPLA FACE, TB-26 DA TOTAL ACESSIBILIDADE OU
</t>
    </r>
    <r>
      <rPr>
        <sz val="7"/>
        <rFont val="Arial MT"/>
        <family val="2"/>
      </rPr>
      <t>SIMILAR /UN</t>
    </r>
  </si>
  <si>
    <r>
      <rPr>
        <b/>
        <sz val="7"/>
        <rFont val="Arial"/>
        <family val="2"/>
      </rPr>
      <t>LIMPEZA</t>
    </r>
  </si>
  <si>
    <r>
      <rPr>
        <sz val="7"/>
        <rFont val="Arial MT"/>
        <family val="2"/>
      </rPr>
      <t>LIMPEZA FINAL DA OBRA /M2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</si>
  <si>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</si>
  <si>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</si>
  <si>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t>MUNICÍPIO DE RIBAS DO RIO PARDO</t>
  </si>
  <si>
    <t>M</t>
  </si>
  <si>
    <t>RUFO CHAPA GALVANIZADO 35 CM #26</t>
  </si>
  <si>
    <t>CALHA CHAPA GALVANIZADA 50CM #24</t>
  </si>
  <si>
    <t>M²</t>
  </si>
  <si>
    <t>ELETRODUTO FLEXIVEL CORRUGADO  DN 25MM(3/4) PARA CIRCUITOS</t>
  </si>
  <si>
    <t>TOTAL</t>
  </si>
  <si>
    <t>SUBTOTAL</t>
  </si>
  <si>
    <t>TORNEIRAS E REGISTROS</t>
  </si>
  <si>
    <t>SOLEIRA DE GRANITO,  LARGURA 15CM /ESPESSURA 2,0 CM AF09/2020</t>
  </si>
  <si>
    <t>REVESTIMENTO CERÃMICO PARA PISO COMPLACAS TIPO ESMALTADA EXTRA DIMENSÃO 60X60 CM APLICADA EM AMBIENTES DE ARÉA MAIOR QUE 10CM</t>
  </si>
  <si>
    <t>UN</t>
  </si>
  <si>
    <t>ESTRUTURA COBERTURA COM LIGAÇÕES SOLDADAS INCLUSO CHPAS  E PERFIS METALICOS</t>
  </si>
  <si>
    <t>TELHAMENTO COM TELHA TERMOACUSTICA E =30 MM COM ATE 2 AGUAS INCLUSO IÇAMENTO AF 07/2019
ATE 2 AGUAS, INCLUSO ICAMENTO. AF_07/2019 /M2</t>
  </si>
  <si>
    <t>CURVA 90 40MM COM ANEL</t>
  </si>
  <si>
    <t>JOELHO 90 40MM</t>
  </si>
  <si>
    <t>JOELHO 90 50MM</t>
  </si>
  <si>
    <t>TE SN 100MM X 50MM</t>
  </si>
  <si>
    <t>AGUA FRIA DISTRIBUIÇÃO E ALIMENTAÇÃO</t>
  </si>
  <si>
    <t>CR</t>
  </si>
  <si>
    <t>Total</t>
  </si>
  <si>
    <t>DIVERSOS</t>
  </si>
  <si>
    <t>LOUÇAS</t>
  </si>
  <si>
    <r>
      <rPr>
        <b/>
        <sz val="7"/>
        <rFont val="Arial"/>
        <family val="2"/>
      </rPr>
      <t>ESTRUTURA DE CONCRETO</t>
    </r>
  </si>
  <si>
    <r>
      <rPr>
        <sz val="7"/>
        <rFont val="Arial MT"/>
        <family val="2"/>
      </rPr>
      <t xml:space="preserve">ARMACAO DE ACO CA-60 DIAM. 3,4 A 6,0MM - FORNECIMENTO /
</t>
    </r>
    <r>
      <rPr>
        <sz val="7"/>
        <rFont val="Arial MT"/>
        <family val="2"/>
      </rPr>
      <t>CORTE (C/PERDA DE 10%) / DOBRA / COLOCACAO /KG</t>
    </r>
  </si>
  <si>
    <r>
      <rPr>
        <sz val="7"/>
        <rFont val="Arial MT"/>
        <family val="2"/>
      </rPr>
      <t xml:space="preserve">ARMACAO ACO CA-50, MEDIA, DIAM. 6,3 (1/4) A 12,5MM(1/2) - FORNECIMENTO / CORTE (PERDA DE 10%) / DOBRA /
</t>
    </r>
    <r>
      <rPr>
        <sz val="7"/>
        <rFont val="Arial MT"/>
        <family val="2"/>
      </rPr>
      <t>COLOCACAO /KG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</si>
  <si>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ESTRUTURAS /M3</t>
    </r>
  </si>
  <si>
    <r>
      <rPr>
        <sz val="7"/>
        <rFont val="Arial MT"/>
        <family val="2"/>
      </rPr>
      <t>CORTE E PREPARO EM CABECA DE ESTACA /UN</t>
    </r>
  </si>
  <si>
    <r>
      <rPr>
        <sz val="7"/>
        <rFont val="Arial MT"/>
        <family val="2"/>
      </rPr>
      <t xml:space="preserve">ESCAVACAO DE VALAS EM SOLO DE QUALQUER CATEGORIA, NA(S) PROFUNDIDADE(S):- ATE 2,00 M (SEM PRESENCA DE AGUA)
</t>
    </r>
    <r>
      <rPr>
        <sz val="7"/>
        <rFont val="Arial MT"/>
        <family val="2"/>
      </rPr>
      <t>/M3</t>
    </r>
  </si>
  <si>
    <t>FORMAS</t>
  </si>
  <si>
    <t>CONCRETO</t>
  </si>
  <si>
    <t>FERRAGEM</t>
  </si>
  <si>
    <r>
      <rPr>
        <b/>
        <sz val="7"/>
        <rFont val="Arial"/>
        <family val="2"/>
      </rPr>
      <t>ALVENARIA</t>
    </r>
  </si>
  <si>
    <r>
      <rPr>
        <sz val="7"/>
        <rFont val="Arial MT"/>
        <family val="2"/>
      </rPr>
      <t xml:space="preserve">ALVENARIA DE ELEVACAO COM TIJOLO CERAMICO FURADO (9X19X19)CM, 1/2 VEZ (ESPESSURA DE 9CM), ASSENTADA COM ARGAMASSA MISTA DE CIMENTO, CAL HIDRATADA E AREIA SEM
</t>
    </r>
    <r>
      <rPr>
        <sz val="7"/>
        <rFont val="Arial MT"/>
        <family val="2"/>
      </rPr>
      <t>PENEIRAR, NO TRACO 1:2:8 /M2</t>
    </r>
  </si>
  <si>
    <t>FONTE: SINAP/SEPRO</t>
  </si>
  <si>
    <r>
      <rPr>
        <sz val="7"/>
        <rFont val="Arial MT"/>
        <family val="2"/>
      </rPr>
      <t>INSTALACAO PROVISORIA DE LUZ (PADRAO MONTADO) /UN</t>
    </r>
  </si>
  <si>
    <r>
      <rPr>
        <sz val="7"/>
        <rFont val="Arial MT"/>
        <family val="2"/>
      </rPr>
      <t xml:space="preserve">LOCACAO DE CONTAINER PARA DEPOSITO DE (2,30 X 6,00)M,
</t>
    </r>
    <r>
      <rPr>
        <sz val="7"/>
        <rFont val="Arial MT"/>
        <family val="2"/>
      </rPr>
      <t>ALT. 2,50M, SEM DIVISORIAS INTERNAS E SEM SANITARIO, EXC TRANSP/CARGA/DESCARGA /MÊS</t>
    </r>
  </si>
  <si>
    <r>
      <rPr>
        <sz val="7"/>
        <rFont val="Arial MT"/>
        <family val="2"/>
      </rPr>
      <t>MÊS</t>
    </r>
  </si>
  <si>
    <t>MONTAGEM E DESMONTAGEM DE FÔRMA DE PILARES RETANGULARES E ESTRUTURAS SIMILARES(VIGAS) , PÉ-DIREITO
SIMPLES, EM MADEIRA SERRADA, 4 UTILIZAÇÕES. AF_12/2015</t>
  </si>
  <si>
    <t>PR S BDI</t>
  </si>
  <si>
    <r>
      <rPr>
        <sz val="7"/>
        <rFont val="Arial MT"/>
        <family val="2"/>
      </rPr>
      <t xml:space="preserve">CHAPISCO PARA PAREDES EXTERNAS E INTERNAS COM
</t>
    </r>
    <r>
      <rPr>
        <sz val="7"/>
        <rFont val="Arial MT"/>
        <family val="2"/>
      </rPr>
      <t>ARGAMASSA DE CIMENTO E AREIA NO TRACO 1:3 /M2</t>
    </r>
  </si>
  <si>
    <r>
      <rPr>
        <sz val="7"/>
        <rFont val="Arial MT"/>
        <family val="2"/>
      </rPr>
      <t xml:space="preserve">EMBOCO OU MASSA ÚNICA EM ARGAMASSA TRACO 1:2:8, PREPARO MECANICO COM BETONEIRA 400 L, APLICADA MANUALMENTE EM PANOS DE FACHADA COM PRESENCA DE
</t>
    </r>
    <r>
      <rPr>
        <sz val="7"/>
        <rFont val="Arial MT"/>
        <family val="2"/>
      </rPr>
      <t>VAOS, ESPESSURA DE 25 MM. AF_06/2014</t>
    </r>
  </si>
  <si>
    <r>
      <rPr>
        <sz val="7"/>
        <rFont val="Arial MT"/>
        <family val="2"/>
      </rPr>
      <t xml:space="preserve">CHAPISCO PARA TETO COM ARGAMASSA DE CIMENTO E AREIA
</t>
    </r>
    <r>
      <rPr>
        <sz val="7"/>
        <rFont val="Arial MT"/>
        <family val="2"/>
      </rPr>
      <t>NO TRACO 1:3 /M2</t>
    </r>
  </si>
  <si>
    <r>
      <rPr>
        <sz val="7"/>
        <rFont val="Arial MT"/>
        <family val="2"/>
      </rPr>
      <t>EMBOCO PARA FORRO, EMPREGANDO ARGAMASSA MISTA DE CIMENTO, CAL E AREIA NO TRACO 1:2:9, ESPESSURA DE 2 CM /M2</t>
    </r>
  </si>
  <si>
    <r>
      <rPr>
        <sz val="7"/>
        <rFont val="Arial MT"/>
        <family val="2"/>
      </rPr>
      <t xml:space="preserve">APILOAMENTO DE SOLO, PARA RECEBIMENTO DE LASTRO, COM
</t>
    </r>
    <r>
      <rPr>
        <sz val="7"/>
        <rFont val="Arial MT"/>
        <family val="2"/>
      </rPr>
      <t>MACO DE 30 KG /M2</t>
    </r>
  </si>
  <si>
    <r>
      <rPr>
        <sz val="7"/>
        <rFont val="Arial MT"/>
        <family val="2"/>
      </rPr>
      <t xml:space="preserve">CONTRAPISO EM CONCRETO FCK=15MPa, TRACO 1:3,4:3,5
</t>
    </r>
    <r>
      <rPr>
        <sz val="7"/>
        <rFont val="Arial MT"/>
        <family val="2"/>
      </rPr>
      <t>(CIMENTO, AREIA MEDIA E BRITA 1), ESPESSURA DE 5CM /M2</t>
    </r>
  </si>
  <si>
    <t>CONCRETO FCK = 25MPA, TRACO 1:2,3:2,7 (CIMENTO/ AREIA - FUNDAÇÃO
MEDIA/ BRITA 1)  - PREPARO MECANICO COM BETONEIRA 400 L. AF_07/2016 /M3</t>
  </si>
  <si>
    <t>__________________________</t>
  </si>
  <si>
    <t>Prefeitura Municipal de Ribas do Rio Pardo</t>
  </si>
  <si>
    <t>CNPJ 03.501.541/0001-91</t>
  </si>
  <si>
    <t>CABO DE COBRE FLEXIVEL ISOLADO, 2,5 MM2, ANTI-CHAMA 450/750 V, PARA CIRCUITOS TERMINAIS - FORNECIMENTO E INSTALAÇÃO  AF-12/2015 (BRANCO)</t>
  </si>
  <si>
    <t>CABO DE COBRE FLEXIVEL ISOLADO, 2,5 MM2, ANTI-CHAMA 450/750 V, PARA CIRCUITOS TERMINAIS - FORNECIMENTO E INSTALAÇÃO  AF-12/2015 (AZUL )</t>
  </si>
  <si>
    <t>CABO DE COBRE FLEXIVEL ISOLADO, 2,5 MM2, ANTI-CHAMA 450/750 V, PARA CIRCUITOS TERMINAIS - FORNECIMENTO E INSTALAÇÃO  AF-12/2015 (VERMELHO)</t>
  </si>
  <si>
    <t>CABO DE COBRE FLEXIVEL ISOLADO, 2,5 MM2, ANTI-CHAMA 450/750 V, PARA CIRCUITOS TERMINAIS - FORNECIMENTO E INSTALAÇÃO  AF-12/2015 (VERDE)</t>
  </si>
  <si>
    <t>CABO DE COBRE FLEXIVEL ISOLADO, 4 MM2, ANTI-CHAMA 450/750 V, PARA CIRCUITOS TERMINAIS - FORNECIMENTO E INSTALACAO.AF_12/2015  (VERMELHO)</t>
  </si>
  <si>
    <t>CABO DE COBRE FLEXIVEL ISOLADO, 4 MM2, ANTI-CHAMA 450/750 V, PARA CIRCUITOS TERMINAIS - FORNECIMENTO E INSTALACAO.AF_12/2015  (AZUL)</t>
  </si>
  <si>
    <t>CABO DE COBRE FLEXIVEL ISOLADO, 4 MM2, ANTI-CHAMA 450/750 V, PARA CIRCUITOS TERMINAIS - FORNECIMENTO E INSTALACAO.AF_12/2015  (VERDE)</t>
  </si>
  <si>
    <t>ELETRODUTOS</t>
  </si>
  <si>
    <t>FIOS E CABOS DE COBRE</t>
  </si>
  <si>
    <t>DISJUNTOR MONOPOLAR TIPO DIN, CORRENTE NOMINAL DE 20A -
FORNECIMENTO E INSTALACAO. AF_04/2016 /UN</t>
  </si>
  <si>
    <r>
      <rPr>
        <sz val="7"/>
        <rFont val="Arial MT"/>
        <family val="2"/>
      </rPr>
      <t>CAIXA RETANGULAR 4" X 2" ALTA (2,00 M DO PISO), METALICA, INSTALADA EM PAREDE - FORNECIMENTO E INSTALACAO.
AF_12/2015 /UN</t>
    </r>
  </si>
  <si>
    <r>
      <rPr>
        <sz val="7"/>
        <rFont val="Arial MT"/>
        <family val="2"/>
      </rPr>
      <t>CAIXA RETANGULAR 4" X 2" BAIXA (0,30 M DO PISO), METALICA, INSTALADA EM PAREDE - FORNECIMENTO E INSTALACAO.
AF_12/2015 /UN</t>
    </r>
  </si>
  <si>
    <r>
      <rPr>
        <sz val="7"/>
        <rFont val="Arial MT"/>
        <family val="2"/>
      </rPr>
      <t>CAIXA RETANGULAR 4" X 2" MEDIA (1,30 M DO PISO), METALICA,
INSTALADA EM PAREDE - FORNECIMENTO E INSTALACAO. AF_12/2015 /UN</t>
    </r>
  </si>
  <si>
    <t>QUADROS, DISJUNTORES E CAIXAS</t>
  </si>
  <si>
    <t>INTERRUPTORES E TOMADAS</t>
  </si>
  <si>
    <t>TOMADA ALTA DE EMBUTIR (1 MODULO), 2P+T 10 A, INCLUINDO SUPORTE E PLACA - FORNECIMENTO E INSTALACAO. AF_12/2015 COM INDENTIFICÃO 220( 2,00M)</t>
  </si>
  <si>
    <t>TOMADA BAIXA DE EMBUTIR (1 MODULO), 2P+T 10 A, INCLUINDO SUPORTE E PLACA - FORNECIMENTO E INSTALACAO. AF_12/2015/UM -(0,30M)</t>
  </si>
  <si>
    <t>LUMINÁRIAS E ACESSÓRIOS</t>
  </si>
  <si>
    <t>LUMINARIA TIPO CALHA  DE SOBREPOR COM 2 LAMPADAS TUBULARES FLUORESCENTE DE 36 W COM REATOR DE PARTIDA RAPIDA. FORNECIMENTO E INSTALAÇÃO  AF 02/02</t>
  </si>
  <si>
    <t>ELETRODUTO FLEXIVEL CORRUGADO  DN 32MM (1) PARA CIRCUITOS</t>
  </si>
  <si>
    <t>ELETRODUTO RIGIDO   DN 60MM (2) PARA CIRCUITOS</t>
  </si>
  <si>
    <t>CUBA DE IMBUTIR OVAL EM LOUÇA 35X50  INCLUSO VALVULA  EM METAL CROMADO E SIFÇAO FLEXIVEL EM PVC</t>
  </si>
  <si>
    <t>QUANT</t>
  </si>
  <si>
    <t>DISJUNTOR MONOPOLAR TIPO DIN, CORRENTE NOMINAL DE 10A -
FORNECIMENTO E INSTALACAO. AF_04/2016 /UN</t>
  </si>
  <si>
    <t>DISJUNTOR MONOPOLAR TIPO DIN, CORRENTE NOMINAL DE 16A -
FORNECIMENTO E INSTALACAO. AF_04/2016 /UN</t>
  </si>
  <si>
    <t>CAIXA  OCTOGONAL 4X4 PVC INSTALADA EM LAJE - FONECIMENTO E EXECUÇÃO
AF_12/2015 /UN</t>
  </si>
  <si>
    <t>REGISTRO DE GAVETA BRUTO, LATAO, ROSCAVEL, 1 1/2 , FORNECIMENTO E INSTALAÇÃO</t>
  </si>
  <si>
    <t>SEPRO Junho/ 2022 AGESUL</t>
  </si>
  <si>
    <t>%</t>
  </si>
  <si>
    <t xml:space="preserve">HASTE DE ATERRAMENTO 5/8  PARA SPDA - FORNECIMENTO E INSTALACAO. AF_12/2017 </t>
  </si>
  <si>
    <t>DESONERADO</t>
  </si>
  <si>
    <t>AREA DA CONSTRUÇÃO</t>
  </si>
  <si>
    <t>INSTALACAO PROVISORIA DE LUZ (PADRAO MONTADO) /UN</t>
  </si>
  <si>
    <t>FUNDAÇÃO</t>
  </si>
  <si>
    <t>S E R V I C O S</t>
  </si>
  <si>
    <t>CONSTRUÇÃO</t>
  </si>
  <si>
    <t>SERVIÇOS EM TERRA</t>
  </si>
  <si>
    <t>*VIGA BALDRAME</t>
  </si>
  <si>
    <t>ESTRUTURA DE CONCRETO</t>
  </si>
  <si>
    <t>PILARES</t>
  </si>
  <si>
    <t>CONTRUÇÃO</t>
  </si>
  <si>
    <t>KG</t>
  </si>
  <si>
    <t>(KG)</t>
  </si>
  <si>
    <t>CONSTRUÇÃO - CONFORME  PROJETO ESTRUTURAL</t>
  </si>
  <si>
    <t>*VIGA COBERTURA</t>
  </si>
  <si>
    <t>*VIGA COROAMENTO</t>
  </si>
  <si>
    <t xml:space="preserve">AREA DE LAJE - CONFORME PROJETO </t>
  </si>
  <si>
    <t>ESCORAMENTO EM MADEIRA PARA LAJES DE EDIFICACOES COM PONTALETES /M2</t>
  </si>
  <si>
    <t>IMPERMEABILIZAÇÃO</t>
  </si>
  <si>
    <t>ALVENARIA</t>
  </si>
  <si>
    <t>ESTRUTURA DE COBERTURA</t>
  </si>
  <si>
    <t xml:space="preserve"> ESTRUTURA DE
COBERTURA</t>
  </si>
  <si>
    <t>COBERTURA</t>
  </si>
  <si>
    <t>CONFORME  AREA PROJETO</t>
  </si>
  <si>
    <t>CALHA METALICA</t>
  </si>
  <si>
    <t>INSTALAÇÕES ELÉTRICAS</t>
  </si>
  <si>
    <t>(COMPOSIÇÃO REPRESENTATIVA) DO SERVIÇO DE INSTALAÇÃO DE TUBOS DE PVC,SOLDÁVEL, ÁGUA FRIA, DN 50 MM (INSTALADO EM RAMAL, SUB-RAMAL OU RAMAL DE DISTRIBUIÇÃO), INCLUSIVE CONEXÕES, CORTES E FIXAÇÕES, PARA PRÉDIOS.AF_10/2015</t>
  </si>
  <si>
    <t>REVESTIMENTO DE PAREDES</t>
  </si>
  <si>
    <t>CONSTRUÇÃO - paredes e oitão</t>
  </si>
  <si>
    <t>EMBOCO OU MASSA ÚNICA EM ARGAMASSA TRACO 1:2:8, PREPARO MECANICO COM BETONEIRA 400 L, APLICADA MANUALMENTE EM PAREDES EXTERNAS E INTERNAS
VAOS, ESPESSURA DE 25 MM. AF_06/2014</t>
  </si>
  <si>
    <t xml:space="preserve"> CONSTRUIR - </t>
  </si>
  <si>
    <t>(perimetro*altura-aberturas)</t>
  </si>
  <si>
    <t>REVESTIMENTO DE FORROS</t>
  </si>
  <si>
    <t>REVESTIMENTO DE PISOS</t>
  </si>
  <si>
    <t>PINTURA</t>
  </si>
  <si>
    <t xml:space="preserve">APLICACAO DE FUNDO SELADOR ACRILICO EM TETO, </t>
  </si>
  <si>
    <t>PINTURA DO TETO</t>
  </si>
  <si>
    <t>ACESSIBILIDADE</t>
  </si>
  <si>
    <t>CONTRUÇÃO BANH. PNE</t>
  </si>
  <si>
    <t>LIMPEZA</t>
  </si>
  <si>
    <t>SERVIÇOS GERAIS DE CANTEIRO</t>
  </si>
  <si>
    <t>CORTE E PREPARO EM CABECA DE ESTACA /UN</t>
  </si>
  <si>
    <t>(profundidade*quantidade)</t>
  </si>
  <si>
    <t>ESTACA BROCA DE CONCRETO, DIAMETRO DE 30CM, ESCAVACAO MANUAL COM TRADO CONCHA, COM ARMADURA DE
ARRANQUE. AF_05/2020 /M</t>
  </si>
  <si>
    <t>FUNDAÇÃO (VOLUME)</t>
  </si>
  <si>
    <t>ESTRUTURA (VOLUME)</t>
  </si>
  <si>
    <t>BANHEIROs</t>
  </si>
  <si>
    <t>CONSTRUÇÃO VESTIARIO CAMPO SUIÇO</t>
  </si>
  <si>
    <t>VERGA MOLDADA IN LOCO EM CONCRETO PARA PORTA/JANELAS COM
MAIS DE 1,5 M DE VÃO. AF_03/2016</t>
  </si>
  <si>
    <t>PORTA EM AÇO DE ABRIR TIPO VENEZIANA SEM GUARNIÇÃO, 87X210CM, FIXAÇÃO COM UN PARAFUSOS - FORNECIMENTO E INSTALAÇÃO. AF_12/201</t>
  </si>
  <si>
    <t xml:space="preserve">PORTA EM ACO DE ABRIR TIPO VENEZIANA COM BATENTE, FIXADA COM PARAFUSOS - FORNECIMENTO E INSTALACAO </t>
  </si>
  <si>
    <t>SINAPI - 94559 - JANELA DE ACO TIPO BASCULANTE PARA VIDROS, COM BATENTE, FERRAGENS E PINTURA ANTICORROSIVA. EXCLUSIVE VIDROS, ACABAMENTO, ALIZAR E CONTRAMARCO. FORNECIMENTO E INSTALACAO. AF_12/2019</t>
  </si>
  <si>
    <t xml:space="preserve">LUMINARIA TIPO PLAFON COM PAINEL LED, 30X30CM, SOBREPOR, POTENCIA DE 24W, 6500K, LUZ NEUTRA, ELGIN OU SIMILAR - FORNECIMENTO E INSTALACAO </t>
  </si>
  <si>
    <t>QUADRO DE DISTRIBUICAO, SEM BARRAMENTO, EM PVC, DE EMBUTIR, PARA 6 U 8 DISJUNTORES DIN</t>
  </si>
  <si>
    <t xml:space="preserve">DISPOSITIVO DR, 4 POLOS, SENSIBILIDADE DE 30MA, CORRENTE DE 25 A, TIPO AC - FORNECIMENTO E INSTALACAO </t>
  </si>
  <si>
    <t>(COMPOSIÇÃO REPRESENTATIVA) DO SERVIÇO DE INSTALAÇÃO TUBOS DE PVC, SOLDÁVE M L, ÁGUA FRIA, DN 32 MM (INSTALADO EM RAMAL, SUB-RAMAL, RAMAL DE DISTRIBUIÇ ÃO OU PRUMADA), INCLUSIVE CONEXÕES, CORTES E FIXAÇÕES, PARA PRÉDIOS. AF_10 /201</t>
  </si>
  <si>
    <t>'</t>
  </si>
  <si>
    <t>CONECTOR  REFORCADO, CABO X HASTE EM BRONZE NATURAL PARA CABO DE 16-70MM2, REF.585 DA TERMOTECNICA OU SIMILAR</t>
  </si>
  <si>
    <t>CONECTOR PARAFUSO FENDIDO SPLIT BOLT - PARA CABO DE 16MM2 - FORNECIMENTO E INSTALACAO</t>
  </si>
  <si>
    <t>EXECUCAO DE PÁTIO/ESTACIONAMENTO EM PISO INTERTRAVADO, COM BLOCO RETANGULA M2
 R COR NATURAL DE 20 X 10 CM, ESPESSURA 6 CM. AF_12/201
 IJOLINHO/PAVER/HOLANDES/PARALELEPIPEDO, 20 CM X 10 CM, E = 6 CM, RESISTENC
 IA DE 35 MPA (NBR 9781),</t>
  </si>
  <si>
    <t xml:space="preserve">BANCADA DE GRANITO CINZA ANDORINHA, COM ACABAMENTO RETO SIMPLES, ESPESSURA DE 2,5CM </t>
  </si>
  <si>
    <t>M2</t>
  </si>
  <si>
    <t>FRONTAO/ESPELHO EM GRANITO CINZA ANDORINHA COM H=10CM, ESP=2C</t>
  </si>
  <si>
    <t>m</t>
  </si>
  <si>
    <t xml:space="preserve">CAIXA DE AGUA EM POLIETILENO 1.000 LITROS </t>
  </si>
  <si>
    <t>TORNEIRA  DE BOIA DE CAIXA DE AGUA AGUA 3/4 COM HAST E TORNEIRA METALICO</t>
  </si>
  <si>
    <t>BACIA SANITARIA SIFONADA DE LOUCA BRANCA, LINHA RAVENA, REF. P 9.17 DA DECA OU SIMILAR, INCLUSIVE PERTENCES, COM TUBO DE LIGACAO E COBERTURA DE BOLSA CROMADOS
(ESTEVES OU SIMILAR) /UN</t>
  </si>
  <si>
    <t>REGISTRO GAVETA BRUTO EM LATAO FORJADO, BITOLA 1 " (REF 1509)</t>
  </si>
  <si>
    <t>CABO ISOLADO, CU/PVC 0,6/1,0kV, 10MM2 (Preta)</t>
  </si>
  <si>
    <t>CABO ISOLADO, CU/PVC 0,6/1,0kV, 10MM2 (Azul )</t>
  </si>
  <si>
    <t>CABO ISOLADO, CU/PVC 0,6/1,0kV, 10MM2 (Verde)</t>
  </si>
  <si>
    <t>TORNEIRA   PARA  LAVATORIO TIPO MONOCOMANDO AF 01/2020</t>
  </si>
  <si>
    <t>SINAP : Setembro/ 2022</t>
  </si>
  <si>
    <t>FABRICAÇÃO DE FORMA PARA VIGAS EM CHAPA DE MADEIRA COMPENSADA A,E 10MM AF 09/2020 utilização 2x</t>
  </si>
  <si>
    <t>CAIXA ENTERRADA HIDRÁULICA RETANGULAR EM ALVENARIA COM TIJOLOS CERÂMICOS MACIÇOS, DIMENSÕES INTERNAS: 0,4X0,4X0,4 M PARA REDE DE DRENAGEM. A F_12/202
 OS MACIÇOS, DIMENSÕES INTERNAS: 0,8X0,8X0,6 M PARA REDE DE DRENAGEM. A
 F_12/202</t>
  </si>
  <si>
    <t>REVESTIMENTO CERÂMICO PARA PAREDES INTERNAS COM PLACAS TIPO ESMALTADA EXTRA DE DIMENSÕES 20X20 CM APLICADAS EM AMBIENTES DE ÁREA MENOR QUE 5 M² NA ALTURA INTEIRA DAS PAREDES. AF_06/2014</t>
  </si>
  <si>
    <t>DIVISORIA SANITARIA, PLACA PRE-MOLDADA EM GRANILITE, MARMORITE OU GRANITINA, E = *3 CM</t>
  </si>
  <si>
    <t xml:space="preserve"> APLICAÇÃO MANUAL DE PINTURA COM TINTA TEXTURIZADA ACRÍLICA EM PANOS COM PRESENÇENÇA DE VÃO</t>
  </si>
  <si>
    <t>PINTURA COM TINTA ALQUIDICA DE ACABAMENTO (ESMALTE SINTETICO BRILHANTE) PULVERIZADA SOBRE SUPERFICIES METALICAS</t>
  </si>
  <si>
    <t>LAJE PRE-FABRICADA TRELICADA BETA 12 FORRO/PISO, CAPA=4CM EM CONCRETO FCK=25,0 MPA, 
CONTROLE B, CONS=0,052M3/M2, PREENCHIMENTO EPS/CERAMICA, INTEREIXO 42CM, 
SOBRECARGA=200KG/M2, VAOS ATE 4,60M, (EXCLUSIVE ESCORAMENTO E FERRAGENS)</t>
  </si>
  <si>
    <t>TORNEIRA CROMADA COM BICO PARA JARDIM/TANQUE 1/2" OU 3/4" (REF 1153)</t>
  </si>
  <si>
    <t xml:space="preserve">ACESSIBILIDADE </t>
  </si>
  <si>
    <t>BANCO DE CONCRETO C=193CM, L=40CM E H=40CM EM CONCRETO MOLDADO IN LOCO FCK=20MPA, ARMADA COM TELA SOLDADA Q-238 FIO 6,0MM, MALHA DUPLA, COM PES DE ALVENARIA DE TIJOLO COMUM 1/2 VEZ,</t>
  </si>
  <si>
    <t>Banheiros e Vestiario  Campo Suiço</t>
  </si>
  <si>
    <t>OBRA: Banh. e Vestiario  Campo Suiço</t>
  </si>
  <si>
    <t>LOCAL: BAIRRO SÃO FRANCISCO MUNICÍPIO DE RIBAS DO RIO PARDO/MS</t>
  </si>
  <si>
    <t>CONSTRUÇÃO VESTIÁRIO CAMPO SUIÇO</t>
  </si>
  <si>
    <t>INTERRUPTOR SIMPLES (1 MODULO), 10A/250V, INCLUINDO SUPORTE E PLACA - FORNECIMENTO E INSTALACAO. AF_12/2015/UN</t>
  </si>
  <si>
    <r>
      <rPr>
        <sz val="10"/>
        <rFont val="Arial MT"/>
        <family val="2"/>
      </rPr>
      <t>PLACA DE OBRA EM CHAPA GALVANIZADA N. 22, ADESIVADA /M2</t>
    </r>
  </si>
  <si>
    <r>
      <rPr>
        <sz val="10"/>
        <rFont val="Arial MT"/>
        <family val="2"/>
      </rPr>
      <t>M²</t>
    </r>
  </si>
  <si>
    <r>
      <rPr>
        <sz val="10"/>
        <rFont val="Arial MT"/>
        <family val="2"/>
      </rPr>
      <t>(comprimento*altura)</t>
    </r>
  </si>
  <si>
    <r>
      <rPr>
        <sz val="10"/>
        <rFont val="Arial MT"/>
        <family val="2"/>
      </rPr>
      <t>(4,00*2,00)</t>
    </r>
  </si>
  <si>
    <t>14,15 x 6,46  =91,41</t>
  </si>
  <si>
    <r>
      <rPr>
        <sz val="10"/>
        <rFont val="Arial MT"/>
        <family val="2"/>
      </rPr>
      <t>LIMPEZA MANUAL DE VEGETAÇÃO EM TERRENO COM ENXADA</t>
    </r>
  </si>
  <si>
    <r>
      <rPr>
        <sz val="10"/>
        <rFont val="Arial MT"/>
        <family val="2"/>
      </rPr>
      <t>(AREA)</t>
    </r>
  </si>
  <si>
    <r>
      <rPr>
        <sz val="10"/>
        <rFont val="Arial MT"/>
        <family val="2"/>
      </rPr>
      <t>LOCACAO CONVENCIONAL DE OBRA, ATRAVES DE GABARITO DE TABUAS CORRIDAS PONTALETADAS A CADA 2,00M, 2
UTILIZAÇÕES /M</t>
    </r>
  </si>
  <si>
    <r>
      <rPr>
        <sz val="10"/>
        <rFont val="Arial MT"/>
        <family val="2"/>
      </rPr>
      <t>M</t>
    </r>
  </si>
  <si>
    <t>(6+6+13,75+13,75) = 39,50</t>
  </si>
  <si>
    <t>3 meses</t>
  </si>
  <si>
    <r>
      <rPr>
        <sz val="10"/>
        <rFont val="Arial MT"/>
        <family val="2"/>
      </rPr>
      <t>LOCACAO DE CONTAINER PARA DEPOSITO DE (2,30 X 6,00)M, ALT.
2,50M, SEM DIVISORIAS INTERNAS E SEM SANITARIO, EXC TRANSP/CARGA/DESCARGA /MÊS</t>
    </r>
  </si>
  <si>
    <r>
      <rPr>
        <sz val="10"/>
        <rFont val="Arial MT"/>
        <family val="2"/>
      </rPr>
      <t>MÊS</t>
    </r>
  </si>
  <si>
    <r>
      <rPr>
        <sz val="10"/>
        <rFont val="Arial MT"/>
        <family val="2"/>
      </rPr>
      <t>(mês)</t>
    </r>
  </si>
  <si>
    <r>
      <rPr>
        <sz val="10"/>
        <rFont val="Arial MT"/>
        <family val="2"/>
      </rPr>
      <t>ESTACA BROCA DE CONCRETO, DIAMETRO DE 25CM, ESCAVACAO MANUAL COM TRADO CONCHA, COM ARMADURA DE
ARRANQUE. AF_05/2020 /M</t>
    </r>
  </si>
  <si>
    <r>
      <rPr>
        <sz val="10"/>
        <rFont val="Arial MT"/>
        <family val="2"/>
      </rPr>
      <t>BLOCO DE SALAS DE AULA - CONFORME  PROJETO ESTRUTURAL</t>
    </r>
  </si>
  <si>
    <r>
      <rPr>
        <sz val="10"/>
        <rFont val="Arial MT"/>
        <family val="2"/>
      </rPr>
      <t>(quantidade)</t>
    </r>
  </si>
  <si>
    <t>(4,0*12 +3,5*7 + 2,00*4)</t>
  </si>
  <si>
    <t>80,,50</t>
  </si>
  <si>
    <r>
      <rPr>
        <sz val="10"/>
        <rFont val="Arial MT"/>
        <family val="2"/>
      </rPr>
      <t>ESCAVACAO DE VALAS EM SOLO DE QUALQUER CATEGORIA, NA(S) PROFUNDIDADE(S):- ATE 2,00 M (SEM PRESENCA DE AGUA)
/M3</t>
    </r>
  </si>
  <si>
    <r>
      <rPr>
        <sz val="10"/>
        <rFont val="Arial MT"/>
        <family val="2"/>
      </rPr>
      <t>M³</t>
    </r>
  </si>
  <si>
    <r>
      <rPr>
        <sz val="10"/>
        <rFont val="Arial MT"/>
        <family val="2"/>
      </rPr>
      <t>(VOLUME)</t>
    </r>
  </si>
  <si>
    <t>(42,05*,0,25*0,20)21,10</t>
  </si>
  <si>
    <t>(30,13+30,12+13,20 /2 )36,73</t>
  </si>
  <si>
    <r>
      <rPr>
        <sz val="10"/>
        <rFont val="Arial MT"/>
        <family val="2"/>
      </rPr>
      <t>MONTAGEM E DESMONTAGEM DE FÔRMA DE PILARES RETANGULARES E ESTRUTURAS SIMILARES , PÉ-DIREITO
SIMPLES, EM MADEIRA SERRADA, 4 UTILIZAÇÕES. AF_12/2015</t>
    </r>
  </si>
  <si>
    <r>
      <t>*VIGA BALDRAME</t>
    </r>
    <r>
      <rPr>
        <sz val="10"/>
        <rFont val="Arial MT"/>
      </rPr>
      <t xml:space="preserve"> VIGAS CDE COBERTURA E VIGA DE COROAMENTO </t>
    </r>
  </si>
  <si>
    <t xml:space="preserve">(2,80*19*,50)+(2,00*4*,50)+(16*1,35*,50)= 37,90  </t>
  </si>
  <si>
    <r>
      <rPr>
        <sz val="10"/>
        <rFont val="Arial MT"/>
        <family val="2"/>
      </rPr>
      <t>FERRAGEM</t>
    </r>
  </si>
  <si>
    <r>
      <rPr>
        <sz val="10"/>
        <rFont val="Arial MT"/>
        <family val="2"/>
      </rPr>
      <t>ARMACAO DE ACO CA-60 DIAM. 3,4 A 6,0MM - FORNECIMENTO /
CORTE (C/PERDA DE 10%) / DOBRA / COLOCACAO /KG</t>
    </r>
  </si>
  <si>
    <r>
      <rPr>
        <sz val="10"/>
        <rFont val="Arial MT"/>
        <family val="2"/>
      </rPr>
      <t>KG</t>
    </r>
  </si>
  <si>
    <r>
      <rPr>
        <sz val="10"/>
        <rFont val="Arial MT"/>
        <family val="2"/>
      </rPr>
      <t>(KG)</t>
    </r>
  </si>
  <si>
    <r>
      <rPr>
        <sz val="10"/>
        <rFont val="Arial MT"/>
        <family val="2"/>
      </rPr>
      <t>*VIGA BALDRAME</t>
    </r>
  </si>
  <si>
    <r>
      <rPr>
        <sz val="10"/>
        <rFont val="Arial MT"/>
        <family val="2"/>
      </rPr>
      <t>*VIGA DE COBERTURA</t>
    </r>
  </si>
  <si>
    <r>
      <rPr>
        <sz val="10"/>
        <rFont val="Arial MT"/>
        <family val="2"/>
      </rPr>
      <t>*PILAR</t>
    </r>
  </si>
  <si>
    <r>
      <rPr>
        <sz val="10"/>
        <rFont val="Arial MT"/>
        <family val="2"/>
      </rPr>
      <t>*VIGA RESPALDO</t>
    </r>
  </si>
  <si>
    <r>
      <rPr>
        <sz val="10"/>
        <rFont val="Arial MT"/>
        <family val="2"/>
      </rPr>
      <t>*LAJE PRÉ-MOLDADA</t>
    </r>
  </si>
  <si>
    <r>
      <rPr>
        <sz val="10"/>
        <rFont val="Arial MT"/>
        <family val="2"/>
      </rPr>
      <t>ARMACAO ACO CA-50, MEDIA, DIAM. 6,3 (1/4) A 12,5MM(1/2) - FORNECIMENTO / CORTE (PERDA DE 10%) / DOBRA / COLOCACAO
/KG</t>
    </r>
  </si>
  <si>
    <t>BROCAS</t>
  </si>
  <si>
    <t>(14*30)=  50,21</t>
  </si>
  <si>
    <r>
      <rPr>
        <sz val="10"/>
        <rFont val="Arial MT"/>
        <family val="2"/>
      </rPr>
      <t>LANCAMENTO/APLICACAO MANUAL DE CONCRETO EM
ESTRUTURAS /M3</t>
    </r>
  </si>
  <si>
    <t>(0,12*0,30*50,21)= 1,80m2</t>
  </si>
  <si>
    <t>(0,20*0,12*33,00)=  0,79</t>
  </si>
  <si>
    <t>2,8m (19x) 25*12 =1,60 M3</t>
  </si>
  <si>
    <t>2,00m (4x) 25*12 =0,24 M3</t>
  </si>
  <si>
    <t>pilares coroamento 1690,25*0,120*1,35 =0,65</t>
  </si>
  <si>
    <r>
      <rPr>
        <sz val="10"/>
        <rFont val="Arial MT"/>
        <family val="2"/>
      </rPr>
      <t>LAJE PRE-FABRICADA TRELICADA BETA 16 P/ FORRO, CAPA=5CM EM CONCRETO USINADO BOMBEADO FCK=20,0 MPA, CONTROLE A, CONS=0,075M3/M2, PREENCHIMENTO EPS/CERAMICA, INTEREIXO 42CM, SOBRECARGA=100KG/M2, VAOS ATE 6M, INCL.
FERRAGEM E EXCL. ESCORAMENTO /M2</t>
    </r>
  </si>
  <si>
    <t>(50,21*(0,30+0,30+,12))=37,15</t>
  </si>
  <si>
    <r>
      <rPr>
        <sz val="10"/>
        <rFont val="Arial MT"/>
        <family val="2"/>
      </rPr>
      <t>IMPERMEABILIZACAO COM REVESTIMENTO SEMI-FLEXIVEL
VIAPLUS 1000, VIAPOL OU SIMILAR, CONSUMO DE 2KG/M2 /M2</t>
    </r>
  </si>
  <si>
    <r>
      <rPr>
        <sz val="10"/>
        <rFont val="Arial MT"/>
        <family val="2"/>
      </rPr>
      <t>ALVENARIA DE ELEVACAO COM TIJOLO CERAMICO FURADO (9X19X19)CM, 1/2 VEZ (ESPESSURA DE 9CM), ASSENTADA COM ARGAMASSA MISTA DE CIMENTO, CAL HIDRATADA E AREIA SEM
PENEIRAR, NO TRACO 1:2:8 /M2</t>
    </r>
  </si>
  <si>
    <r>
      <rPr>
        <sz val="10"/>
        <rFont val="Arial MT"/>
        <family val="2"/>
      </rPr>
      <t>(comprimento*altura-aberturas)</t>
    </r>
  </si>
  <si>
    <t>(42,40x2,80 ) =119,00  + (1,35*4*2,80)+1,35*33,00 -  desconto 10,02=164,23</t>
  </si>
  <si>
    <t>(4,05+4,05+3,85+3,85)=15,80</t>
  </si>
  <si>
    <r>
      <rPr>
        <sz val="10"/>
        <rFont val="Arial MT"/>
        <family val="2"/>
      </rPr>
      <t>VERGA PRE-MOLDADA PARA PORTAS COM ATE 1,5 M DE VAO.
AF_03/2016 /M</t>
    </r>
  </si>
  <si>
    <r>
      <rPr>
        <sz val="10"/>
        <rFont val="Arial MT"/>
        <family val="2"/>
      </rPr>
      <t>P1,P2</t>
    </r>
  </si>
  <si>
    <r>
      <rPr>
        <sz val="10"/>
        <rFont val="Arial MT"/>
        <family val="2"/>
      </rPr>
      <t>(comprimento*quantidade)</t>
    </r>
  </si>
  <si>
    <r>
      <rPr>
        <sz val="10"/>
        <rFont val="Arial MT"/>
        <family val="2"/>
      </rPr>
      <t>FORNECIMENTO, MONTAGEM E INSTALACAO DE ESTRUTURA METALICA, INCLUSIVE PINTURA COM FUNDO ANTICORROSIVO
/KG</t>
    </r>
  </si>
  <si>
    <r>
      <rPr>
        <sz val="10"/>
        <rFont val="Arial MT"/>
        <family val="2"/>
      </rPr>
      <t>TELHAMENTO COM TELHA DE ACO/ALUMINIO E = 0,5 MM, COM
ATE 2 AGUAS, INCLUSO ICAMENTO. AF_07/2019 /M2</t>
    </r>
  </si>
  <si>
    <r>
      <rPr>
        <sz val="10"/>
        <rFont val="Arial MT"/>
        <family val="2"/>
      </rPr>
      <t>(area)</t>
    </r>
  </si>
  <si>
    <r>
      <t>S E R V I C O S</t>
    </r>
    <r>
      <rPr>
        <sz val="10"/>
        <rFont val="Arial MT"/>
      </rPr>
      <t xml:space="preserve">  (CONFORME PROJETO ELETRICO)</t>
    </r>
  </si>
  <si>
    <t>RUFO METALICO  11,75+4+4+11,75+1,20</t>
  </si>
  <si>
    <t>(3,80+3,70+3,80+3,70+1,25+1,25+,015+3,10+1,70+1,30+,80+1,70-1,00)*2,80*2,00m2   140,14 m2</t>
  </si>
  <si>
    <r>
      <rPr>
        <sz val="10"/>
        <rFont val="Arial MT"/>
        <family val="2"/>
      </rPr>
      <t>CHAPISCO PARA PAREDES EXTERNAS E INTERNAS COM
ARGAMASSA DE CIMENTO E AREIA NO TRACO 1:3 /M2</t>
    </r>
  </si>
  <si>
    <r>
      <rPr>
        <sz val="10"/>
        <rFont val="Arial MT"/>
        <family val="2"/>
      </rPr>
      <t>*paredes internas</t>
    </r>
  </si>
  <si>
    <t>*paredes externas + coroamento</t>
  </si>
  <si>
    <r>
      <rPr>
        <sz val="10"/>
        <rFont val="Arial MT"/>
        <family val="2"/>
      </rPr>
      <t>*paredes externas</t>
    </r>
    <r>
      <rPr>
        <sz val="10"/>
        <rFont val="Arial MT"/>
      </rPr>
      <t xml:space="preserve"> + coroamento</t>
    </r>
  </si>
  <si>
    <t xml:space="preserve">      (11,75+11,75+4+4+1,2*4) *130,80 m2 + (32,00x1,30) 42,15+39,60m2</t>
  </si>
  <si>
    <r>
      <rPr>
        <sz val="10"/>
        <rFont val="Arial MT"/>
        <family val="2"/>
      </rPr>
      <t>REVESTIMENTO CERAMICO PARA PAREDES INTERNAS COM PLACAS TIPO ESMALTADA EXTRA DE DIMENSOES 33X45 CM APLICADAS EM AMBIENTES DE AREA MAIOR QUE 5 M2 NA ALTURA
INTEIRA DAS PAREDES. AF_06/2014 /M2</t>
    </r>
  </si>
  <si>
    <t xml:space="preserve">          ( 45,10*1,80) = 86,58 m2   </t>
  </si>
  <si>
    <t>14,06+5,27+5,27+14,06</t>
  </si>
  <si>
    <r>
      <rPr>
        <sz val="10"/>
        <rFont val="Arial MT"/>
        <family val="2"/>
      </rPr>
      <t>CHAPISCO PARA TETO COM ARGAMASSA DE CIMENTO E AREIA
NO TRACO 1:3 /M2</t>
    </r>
  </si>
  <si>
    <r>
      <rPr>
        <sz val="10"/>
        <rFont val="Arial MT"/>
        <family val="2"/>
      </rPr>
      <t>EMBOCO PARA FORRO, EMPREGANDO ARGAMASSA MISTA DE CIMENTO, CAL E AREIA NO TRACO 1:2:9, ESPESSURA DE 2 CM /M2</t>
    </r>
  </si>
  <si>
    <t>Vestiario Feminivo</t>
  </si>
  <si>
    <t>Banheiro Feminino</t>
  </si>
  <si>
    <t>Banheiro Masculino</t>
  </si>
  <si>
    <t>Vestiario Masculino</t>
  </si>
  <si>
    <t>PISO INTERTRASVADO</t>
  </si>
  <si>
    <t>52,79 M2</t>
  </si>
  <si>
    <r>
      <rPr>
        <sz val="10"/>
        <rFont val="Arial MT"/>
        <family val="2"/>
      </rPr>
      <t>APILOAMENTO DE SOLO, PARA RECEBIMENTO DE LASTRO, COM
MACO DE 30 KG /M2</t>
    </r>
  </si>
  <si>
    <r>
      <rPr>
        <sz val="10"/>
        <rFont val="Arial MT"/>
        <family val="2"/>
      </rPr>
      <t>CONTRAPISO EM CONCRETO FCK=15MPa, TRACO 1:3,4:3,5
(CIMENTO, AREIA MEDIA E BRITA 1), ESPESSURA DE 5CM /M2</t>
    </r>
  </si>
  <si>
    <r>
      <rPr>
        <sz val="10"/>
        <rFont val="Arial MT"/>
        <family val="2"/>
      </rPr>
      <t>(area*espessura)</t>
    </r>
  </si>
  <si>
    <r>
      <rPr>
        <sz val="10"/>
        <rFont val="Arial MT"/>
        <family val="2"/>
      </rPr>
      <t>APLICACAO MANUAL DE PINTURA COM TINTA LATEX ACRILICA EM
PAREDES, DUAS DEMAOS. AF_06/2014 /M2</t>
    </r>
  </si>
  <si>
    <r>
      <rPr>
        <sz val="10"/>
        <rFont val="Arial MT"/>
        <family val="2"/>
      </rPr>
      <t>LOUÇAS</t>
    </r>
  </si>
  <si>
    <r>
      <rPr>
        <sz val="10"/>
        <rFont val="Arial MT"/>
        <family val="2"/>
      </rPr>
      <t>ASSENTO UNIVERSAL PARA BACIA SANITARIA, EM POLIPROPILENO LINHA EVOLUTION SOFT CLOSE DA TUPAN OU
SIMILAR /UN</t>
    </r>
  </si>
  <si>
    <r>
      <rPr>
        <sz val="10"/>
        <rFont val="Arial MT"/>
        <family val="2"/>
      </rPr>
      <t>(unidade)</t>
    </r>
  </si>
  <si>
    <r>
      <rPr>
        <sz val="10"/>
        <rFont val="Arial MT"/>
        <family val="2"/>
      </rPr>
      <t>VASO SANITARIO SIFONADO CONVENCIONAL PARA PCD SEM FURO FRONTAL COM LOUCA BRANCA SEM ASSENTO, INCLUSO CONJUNTO DE LIGACAO PARA BACIA SANITARIA AJUSTAVEL -
FORNECIMENTO E INSTALACAO. AF_10/2016 /UN</t>
    </r>
  </si>
  <si>
    <r>
      <rPr>
        <sz val="10"/>
        <rFont val="Arial MT"/>
        <family val="2"/>
      </rPr>
      <t>LAVATORIO DE LOUCA BRANCA REF. L 510.17 COM COLUNA SUSPENSA REF. C510.17, AMBOS DECA VOGUE PLUS OU SIMILAR PARA P.N.E., INCLUSIVE PERTENCES, COM VALVULA, SIFAO,
ENGATES CROMADOS /UN</t>
    </r>
  </si>
  <si>
    <r>
      <rPr>
        <sz val="10"/>
        <rFont val="Arial MT"/>
        <family val="2"/>
      </rPr>
      <t>ACABAMENTO PARA VALVULA DE DESCARGA PARA DEFICIENTE FISICO VD BENEFIT COD 00184906 DA DOCOL OU SIMILAR /UN</t>
    </r>
  </si>
  <si>
    <r>
      <rPr>
        <sz val="10"/>
        <rFont val="Arial MT"/>
        <family val="2"/>
      </rPr>
      <t>LIMPEZA FINAL DA OBRA /M2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</si>
</sst>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0.000"/>
    <numFmt numFmtId="166" formatCode="_-* #,##0.000_-;\-* #,##0.000_-;_-* &quot;-&quot;??_-;_-@_-"/>
    <numFmt numFmtId="167" formatCode="_-* #,##0.000_-;\-* #,##0.000_-;_-* &quot;-&quot;???_-;_-@_-"/>
    <numFmt numFmtId="168" formatCode="_-* #,##0.00000_-;\-* #,##0.00000_-;_-* &quot;-&quot;???_-;_-@_-"/>
  </numFmts>
  <fonts count="53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5.5"/>
      <name val="Times New Roman"/>
      <family val="1"/>
    </font>
    <font>
      <sz val="8"/>
      <color rgb="FF000000"/>
      <name val="Arial MT"/>
      <family val="2"/>
    </font>
    <font>
      <sz val="10"/>
      <name val="Arial MT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5.5"/>
      <name val="Arial MT"/>
      <family val="2"/>
    </font>
    <font>
      <sz val="10"/>
      <name val="Arial MT"/>
      <family val="2"/>
    </font>
    <font>
      <b/>
      <sz val="10"/>
      <color rgb="FFFF0000"/>
      <name val="Arial"/>
      <family val="2"/>
    </font>
    <font>
      <sz val="10"/>
      <color rgb="FFFF0000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 mt"/>
    </font>
    <font>
      <b/>
      <sz val="7"/>
      <name val="Arial mt"/>
    </font>
    <font>
      <b/>
      <sz val="7"/>
      <color rgb="FF000000"/>
      <name val="Arial mt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sz val="7"/>
      <color rgb="FFFF0000"/>
      <name val="Arial MT"/>
      <family val="2"/>
    </font>
    <font>
      <sz val="10"/>
      <color rgb="FF000000"/>
      <name val="Times New Roman"/>
      <family val="1"/>
    </font>
    <font>
      <sz val="7"/>
      <color theme="3" tint="0.79998168889431442"/>
      <name val="Arial mt"/>
    </font>
    <font>
      <sz val="10"/>
      <color rgb="FFFF0000"/>
      <name val="Arial MT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6"/>
      <name val="Arial MT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Times New Roman"/>
      <family val="1"/>
    </font>
    <font>
      <b/>
      <sz val="14"/>
      <name val="Arial mt"/>
    </font>
    <font>
      <b/>
      <sz val="8"/>
      <color rgb="FFFF0000"/>
      <name val="Arial"/>
      <family val="2"/>
    </font>
    <font>
      <sz val="7"/>
      <color rgb="FF000000"/>
      <name val="Arial"/>
      <family val="2"/>
    </font>
    <font>
      <sz val="9"/>
      <color rgb="FF000000"/>
      <name val="Times New Roman"/>
      <family val="1"/>
    </font>
    <font>
      <b/>
      <sz val="10"/>
      <name val="Arial MT"/>
      <family val="2"/>
    </font>
    <font>
      <b/>
      <sz val="10"/>
      <name val="Arial MT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mediumGray">
        <bgColor theme="0" tint="-0.249977111117893"/>
      </patternFill>
    </fill>
  </fills>
  <borders count="6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2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1" fillId="0" borderId="0"/>
    <xf numFmtId="9" fontId="40" fillId="0" borderId="0" applyFont="0" applyFill="0" applyBorder="0" applyAlignment="0" applyProtection="0"/>
  </cellStyleXfs>
  <cellXfs count="535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" fontId="4" fillId="0" borderId="7" xfId="0" applyNumberFormat="1" applyFont="1" applyBorder="1" applyAlignment="1">
      <alignment horizontal="center" vertical="top" shrinkToFit="1"/>
    </xf>
    <xf numFmtId="2" fontId="4" fillId="0" borderId="7" xfId="0" applyNumberFormat="1" applyFont="1" applyBorder="1" applyAlignment="1">
      <alignment horizontal="center" vertical="top" shrinkToFit="1"/>
    </xf>
    <xf numFmtId="10" fontId="4" fillId="0" borderId="7" xfId="0" applyNumberFormat="1" applyFont="1" applyBorder="1" applyAlignment="1">
      <alignment horizontal="left" vertical="top" indent="2" shrinkToFit="1"/>
    </xf>
    <xf numFmtId="0" fontId="1" fillId="0" borderId="7" xfId="0" applyFont="1" applyBorder="1" applyAlignment="1">
      <alignment horizontal="right" vertical="top" wrapText="1"/>
    </xf>
    <xf numFmtId="10" fontId="3" fillId="0" borderId="7" xfId="0" applyNumberFormat="1" applyFont="1" applyBorder="1" applyAlignment="1">
      <alignment horizontal="right" vertical="top" shrinkToFit="1"/>
    </xf>
    <xf numFmtId="0" fontId="0" fillId="0" borderId="7" xfId="0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0" fontId="4" fillId="0" borderId="7" xfId="0" applyNumberFormat="1" applyFont="1" applyBorder="1" applyAlignment="1">
      <alignment horizontal="left" vertical="top" indent="1" shrinkToFit="1"/>
    </xf>
    <xf numFmtId="0" fontId="5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43" fontId="22" fillId="0" borderId="0" xfId="1" applyFont="1" applyFill="1" applyBorder="1" applyAlignment="1">
      <alignment horizontal="left" vertical="top"/>
    </xf>
    <xf numFmtId="166" fontId="25" fillId="0" borderId="0" xfId="0" applyNumberFormat="1" applyFont="1" applyAlignment="1">
      <alignment horizontal="left" vertical="top"/>
    </xf>
    <xf numFmtId="166" fontId="26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top"/>
    </xf>
    <xf numFmtId="168" fontId="25" fillId="0" borderId="0" xfId="0" applyNumberFormat="1" applyFont="1" applyAlignment="1">
      <alignment horizontal="left" vertical="top"/>
    </xf>
    <xf numFmtId="167" fontId="27" fillId="0" borderId="0" xfId="0" applyNumberFormat="1" applyFont="1" applyAlignment="1">
      <alignment horizontal="left" vertical="top"/>
    </xf>
    <xf numFmtId="168" fontId="27" fillId="0" borderId="0" xfId="0" applyNumberFormat="1" applyFont="1" applyAlignment="1">
      <alignment horizontal="left" vertical="top"/>
    </xf>
    <xf numFmtId="168" fontId="28" fillId="0" borderId="0" xfId="0" applyNumberFormat="1" applyFont="1" applyAlignment="1">
      <alignment horizontal="left" vertical="top"/>
    </xf>
    <xf numFmtId="43" fontId="22" fillId="0" borderId="0" xfId="1" applyFont="1" applyFill="1" applyBorder="1" applyAlignment="1">
      <alignment horizontal="left" vertical="top" wrapText="1" indent="2"/>
    </xf>
    <xf numFmtId="43" fontId="23" fillId="0" borderId="0" xfId="1" applyFont="1" applyFill="1" applyBorder="1" applyAlignment="1">
      <alignment horizontal="right" vertical="top" wrapText="1"/>
    </xf>
    <xf numFmtId="43" fontId="24" fillId="0" borderId="0" xfId="1" applyFont="1" applyFill="1" applyBorder="1" applyAlignment="1">
      <alignment horizontal="left" vertical="top"/>
    </xf>
    <xf numFmtId="43" fontId="22" fillId="0" borderId="0" xfId="1" applyFont="1" applyFill="1" applyBorder="1" applyAlignment="1">
      <alignment horizontal="left" wrapText="1"/>
    </xf>
    <xf numFmtId="43" fontId="24" fillId="0" borderId="0" xfId="1" applyFont="1" applyFill="1" applyBorder="1" applyAlignment="1">
      <alignment horizontal="right" vertical="top" shrinkToFit="1"/>
    </xf>
    <xf numFmtId="43" fontId="22" fillId="0" borderId="0" xfId="1" applyFont="1" applyFill="1" applyBorder="1" applyAlignment="1">
      <alignment horizontal="right" vertical="top" shrinkToFit="1"/>
    </xf>
    <xf numFmtId="2" fontId="22" fillId="0" borderId="0" xfId="0" applyNumberFormat="1" applyFont="1" applyAlignment="1">
      <alignment horizontal="right" vertical="top" shrinkToFit="1"/>
    </xf>
    <xf numFmtId="43" fontId="22" fillId="0" borderId="0" xfId="0" applyNumberFormat="1" applyFont="1" applyAlignment="1">
      <alignment horizontal="right" vertical="top" shrinkToFit="1"/>
    </xf>
    <xf numFmtId="4" fontId="22" fillId="0" borderId="0" xfId="0" applyNumberFormat="1" applyFont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4" fontId="14" fillId="0" borderId="7" xfId="0" applyNumberFormat="1" applyFont="1" applyBorder="1" applyAlignment="1">
      <alignment vertical="center" shrinkToFit="1"/>
    </xf>
    <xf numFmtId="0" fontId="15" fillId="0" borderId="7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left" vertical="top" indent="1" shrinkToFit="1"/>
    </xf>
    <xf numFmtId="2" fontId="14" fillId="0" borderId="7" xfId="0" applyNumberFormat="1" applyFont="1" applyBorder="1" applyAlignment="1">
      <alignment vertical="center" shrinkToFit="1"/>
    </xf>
    <xf numFmtId="0" fontId="35" fillId="3" borderId="7" xfId="0" applyFont="1" applyFill="1" applyBorder="1" applyAlignment="1">
      <alignment horizontal="right" wrapText="1"/>
    </xf>
    <xf numFmtId="0" fontId="33" fillId="0" borderId="7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wrapText="1"/>
    </xf>
    <xf numFmtId="0" fontId="6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13" fillId="2" borderId="7" xfId="0" applyNumberFormat="1" applyFont="1" applyFill="1" applyBorder="1" applyAlignment="1">
      <alignment horizontal="center" vertical="top" shrinkToFit="1"/>
    </xf>
    <xf numFmtId="164" fontId="14" fillId="0" borderId="7" xfId="0" applyNumberFormat="1" applyFont="1" applyBorder="1" applyAlignment="1">
      <alignment horizontal="center" vertical="top" shrinkToFit="1"/>
    </xf>
    <xf numFmtId="1" fontId="14" fillId="0" borderId="7" xfId="0" applyNumberFormat="1" applyFont="1" applyBorder="1" applyAlignment="1">
      <alignment horizontal="center" vertical="center" shrinkToFit="1"/>
    </xf>
    <xf numFmtId="164" fontId="14" fillId="0" borderId="7" xfId="0" applyNumberFormat="1" applyFont="1" applyBorder="1" applyAlignment="1">
      <alignment horizontal="center" vertical="center" shrinkToFit="1"/>
    </xf>
    <xf numFmtId="1" fontId="14" fillId="0" borderId="7" xfId="0" applyNumberFormat="1" applyFont="1" applyBorder="1" applyAlignment="1">
      <alignment horizontal="center" vertical="top" shrinkToFit="1"/>
    </xf>
    <xf numFmtId="1" fontId="14" fillId="0" borderId="10" xfId="0" applyNumberFormat="1" applyFont="1" applyBorder="1" applyAlignment="1">
      <alignment horizontal="center" vertical="top" shrinkToFit="1"/>
    </xf>
    <xf numFmtId="1" fontId="15" fillId="0" borderId="7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3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43" fontId="38" fillId="0" borderId="0" xfId="1" applyFont="1" applyFill="1" applyBorder="1" applyAlignment="1">
      <alignment horizontal="left" vertical="top"/>
    </xf>
    <xf numFmtId="0" fontId="21" fillId="0" borderId="7" xfId="3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1" fontId="14" fillId="0" borderId="7" xfId="3" applyNumberFormat="1" applyFont="1" applyBorder="1" applyAlignment="1">
      <alignment horizontal="center" vertical="center" shrinkToFit="1"/>
    </xf>
    <xf numFmtId="164" fontId="14" fillId="0" borderId="7" xfId="3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14" fillId="0" borderId="7" xfId="2" applyFont="1" applyFill="1" applyBorder="1" applyAlignment="1">
      <alignment horizontal="center" vertical="center" shrinkToFit="1"/>
    </xf>
    <xf numFmtId="44" fontId="14" fillId="0" borderId="7" xfId="2" applyFont="1" applyFill="1" applyBorder="1" applyAlignment="1">
      <alignment vertical="center" shrinkToFit="1"/>
    </xf>
    <xf numFmtId="44" fontId="14" fillId="0" borderId="7" xfId="2" applyFont="1" applyFill="1" applyBorder="1" applyAlignment="1">
      <alignment shrinkToFit="1"/>
    </xf>
    <xf numFmtId="4" fontId="14" fillId="0" borderId="3" xfId="0" applyNumberFormat="1" applyFont="1" applyBorder="1" applyAlignment="1">
      <alignment shrinkToFit="1"/>
    </xf>
    <xf numFmtId="43" fontId="22" fillId="0" borderId="0" xfId="0" quotePrefix="1" applyNumberFormat="1" applyFont="1" applyAlignment="1">
      <alignment horizontal="right" vertical="top" shrinkToFit="1"/>
    </xf>
    <xf numFmtId="44" fontId="0" fillId="0" borderId="7" xfId="2" applyFont="1" applyFill="1" applyBorder="1" applyAlignment="1">
      <alignment wrapText="1"/>
    </xf>
    <xf numFmtId="44" fontId="2" fillId="0" borderId="7" xfId="2" applyFont="1" applyFill="1" applyBorder="1" applyAlignment="1">
      <alignment vertical="top" wrapText="1"/>
    </xf>
    <xf numFmtId="44" fontId="14" fillId="0" borderId="7" xfId="2" applyFont="1" applyFill="1" applyBorder="1" applyAlignment="1">
      <alignment vertical="top" shrinkToFit="1"/>
    </xf>
    <xf numFmtId="44" fontId="2" fillId="0" borderId="7" xfId="2" applyFont="1" applyFill="1" applyBorder="1" applyAlignment="1">
      <alignment vertical="center" shrinkToFit="1"/>
    </xf>
    <xf numFmtId="1" fontId="13" fillId="2" borderId="3" xfId="0" applyNumberFormat="1" applyFont="1" applyFill="1" applyBorder="1" applyAlignment="1">
      <alignment horizontal="center" vertical="top" shrinkToFit="1"/>
    </xf>
    <xf numFmtId="1" fontId="13" fillId="2" borderId="10" xfId="0" applyNumberFormat="1" applyFont="1" applyFill="1" applyBorder="1" applyAlignment="1">
      <alignment horizontal="center" vertical="top" shrinkToFit="1"/>
    </xf>
    <xf numFmtId="44" fontId="15" fillId="0" borderId="7" xfId="2" applyFont="1" applyFill="1" applyBorder="1" applyAlignment="1">
      <alignment vertical="center" shrinkToFit="1"/>
    </xf>
    <xf numFmtId="0" fontId="21" fillId="0" borderId="7" xfId="3" applyBorder="1" applyAlignment="1">
      <alignment horizontal="left" wrapText="1"/>
    </xf>
    <xf numFmtId="0" fontId="33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21" fillId="0" borderId="7" xfId="3" applyBorder="1" applyAlignment="1">
      <alignment horizont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4" fontId="29" fillId="0" borderId="16" xfId="2" applyFont="1" applyFill="1" applyBorder="1" applyAlignment="1">
      <alignment vertical="center" shrinkToFit="1"/>
    </xf>
    <xf numFmtId="4" fontId="14" fillId="0" borderId="7" xfId="0" applyNumberFormat="1" applyFont="1" applyBorder="1" applyAlignment="1">
      <alignment shrinkToFit="1"/>
    </xf>
    <xf numFmtId="0" fontId="15" fillId="0" borderId="7" xfId="0" applyFont="1" applyBorder="1" applyAlignment="1">
      <alignment vertical="top" wrapText="1"/>
    </xf>
    <xf numFmtId="44" fontId="15" fillId="0" borderId="3" xfId="2" applyFont="1" applyFill="1" applyBorder="1" applyAlignment="1">
      <alignment vertical="center" shrinkToFit="1"/>
    </xf>
    <xf numFmtId="44" fontId="0" fillId="0" borderId="7" xfId="2" applyFont="1" applyFill="1" applyBorder="1" applyAlignment="1">
      <alignment vertical="center" wrapText="1"/>
    </xf>
    <xf numFmtId="44" fontId="14" fillId="0" borderId="3" xfId="2" applyFont="1" applyFill="1" applyBorder="1" applyAlignment="1">
      <alignment shrinkToFit="1"/>
    </xf>
    <xf numFmtId="0" fontId="33" fillId="0" borderId="7" xfId="0" applyFont="1" applyBorder="1" applyAlignment="1">
      <alignment wrapText="1"/>
    </xf>
    <xf numFmtId="4" fontId="36" fillId="0" borderId="7" xfId="0" applyNumberFormat="1" applyFont="1" applyBorder="1" applyAlignment="1">
      <alignment shrinkToFit="1"/>
    </xf>
    <xf numFmtId="4" fontId="29" fillId="0" borderId="16" xfId="0" applyNumberFormat="1" applyFont="1" applyBorder="1" applyAlignment="1">
      <alignment vertical="center" shrinkToFit="1"/>
    </xf>
    <xf numFmtId="0" fontId="21" fillId="0" borderId="7" xfId="3" applyBorder="1" applyAlignment="1">
      <alignment wrapText="1"/>
    </xf>
    <xf numFmtId="0" fontId="2" fillId="0" borderId="7" xfId="3" applyFont="1" applyBorder="1" applyAlignment="1">
      <alignment vertical="top" wrapText="1"/>
    </xf>
    <xf numFmtId="4" fontId="2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vertical="top" shrinkToFit="1"/>
    </xf>
    <xf numFmtId="0" fontId="0" fillId="3" borderId="7" xfId="0" applyFill="1" applyBorder="1" applyAlignment="1">
      <alignment vertical="center" wrapText="1"/>
    </xf>
    <xf numFmtId="0" fontId="0" fillId="0" borderId="0" xfId="0" applyAlignment="1">
      <alignment vertical="top"/>
    </xf>
    <xf numFmtId="44" fontId="29" fillId="0" borderId="16" xfId="2" applyFont="1" applyFill="1" applyBorder="1" applyAlignment="1">
      <alignment vertical="top" shrinkToFit="1"/>
    </xf>
    <xf numFmtId="1" fontId="13" fillId="2" borderId="8" xfId="0" applyNumberFormat="1" applyFont="1" applyFill="1" applyBorder="1" applyAlignment="1">
      <alignment horizontal="center" vertical="top" shrinkToFit="1"/>
    </xf>
    <xf numFmtId="44" fontId="12" fillId="0" borderId="7" xfId="2" applyFont="1" applyFill="1" applyBorder="1" applyAlignment="1">
      <alignment vertical="top" shrinkToFit="1"/>
    </xf>
    <xf numFmtId="1" fontId="13" fillId="2" borderId="7" xfId="0" quotePrefix="1" applyNumberFormat="1" applyFont="1" applyFill="1" applyBorder="1" applyAlignment="1">
      <alignment horizontal="center" vertical="top" shrinkToFit="1"/>
    </xf>
    <xf numFmtId="0" fontId="21" fillId="0" borderId="7" xfId="3" applyBorder="1" applyAlignment="1">
      <alignment horizontal="left" vertical="top" wrapText="1"/>
    </xf>
    <xf numFmtId="1" fontId="14" fillId="0" borderId="7" xfId="3" applyNumberFormat="1" applyFont="1" applyBorder="1" applyAlignment="1">
      <alignment horizontal="left" vertical="top" shrinkToFit="1"/>
    </xf>
    <xf numFmtId="44" fontId="29" fillId="0" borderId="0" xfId="2" applyFont="1" applyFill="1" applyBorder="1" applyAlignment="1">
      <alignment vertical="top" shrinkToFit="1"/>
    </xf>
    <xf numFmtId="1" fontId="19" fillId="0" borderId="7" xfId="0" applyNumberFormat="1" applyFont="1" applyBorder="1" applyAlignment="1">
      <alignment horizontal="left" vertical="top" shrinkToFit="1"/>
    </xf>
    <xf numFmtId="0" fontId="39" fillId="0" borderId="7" xfId="0" applyFont="1" applyBorder="1" applyAlignment="1">
      <alignment horizontal="left" vertical="top" wrapText="1"/>
    </xf>
    <xf numFmtId="1" fontId="18" fillId="0" borderId="7" xfId="0" applyNumberFormat="1" applyFont="1" applyBorder="1" applyAlignment="1">
      <alignment horizontal="left" vertical="top" shrinkToFit="1"/>
    </xf>
    <xf numFmtId="164" fontId="19" fillId="0" borderId="7" xfId="0" applyNumberFormat="1" applyFont="1" applyBorder="1" applyAlignment="1">
      <alignment horizontal="left" vertical="top" shrinkToFit="1"/>
    </xf>
    <xf numFmtId="3" fontId="33" fillId="0" borderId="7" xfId="0" applyNumberFormat="1" applyFont="1" applyBorder="1" applyAlignment="1">
      <alignment wrapText="1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center" vertical="top" shrinkToFit="1"/>
    </xf>
    <xf numFmtId="44" fontId="34" fillId="0" borderId="7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7" xfId="0" applyNumberFormat="1" applyFont="1" applyBorder="1" applyAlignment="1">
      <alignment horizontal="left" vertical="top" wrapText="1"/>
    </xf>
    <xf numFmtId="44" fontId="1" fillId="0" borderId="7" xfId="0" applyNumberFormat="1" applyFont="1" applyBorder="1" applyAlignment="1">
      <alignment horizontal="left" vertical="top" wrapText="1" indent="2"/>
    </xf>
    <xf numFmtId="44" fontId="1" fillId="0" borderId="7" xfId="0" applyNumberFormat="1" applyFont="1" applyBorder="1" applyAlignment="1">
      <alignment horizontal="right" vertical="top" wrapText="1"/>
    </xf>
    <xf numFmtId="10" fontId="3" fillId="0" borderId="7" xfId="4" applyNumberFormat="1" applyFont="1" applyFill="1" applyBorder="1" applyAlignment="1">
      <alignment horizontal="right" vertical="top" shrinkToFit="1"/>
    </xf>
    <xf numFmtId="44" fontId="41" fillId="3" borderId="7" xfId="0" applyNumberFormat="1" applyFont="1" applyFill="1" applyBorder="1" applyAlignment="1">
      <alignment horizontal="left" wrapText="1"/>
    </xf>
    <xf numFmtId="44" fontId="1" fillId="3" borderId="7" xfId="0" applyNumberFormat="1" applyFont="1" applyFill="1" applyBorder="1" applyAlignment="1">
      <alignment horizontal="left" vertical="top" wrapText="1" indent="2"/>
    </xf>
    <xf numFmtId="44" fontId="1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4" fontId="42" fillId="0" borderId="3" xfId="0" applyNumberFormat="1" applyFont="1" applyBorder="1" applyAlignment="1">
      <alignment horizontal="left" vertical="top" wrapText="1"/>
    </xf>
    <xf numFmtId="44" fontId="42" fillId="0" borderId="10" xfId="0" applyNumberFormat="1" applyFont="1" applyBorder="1" applyAlignment="1">
      <alignment horizontal="left" vertical="top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2" fontId="15" fillId="0" borderId="7" xfId="0" applyNumberFormat="1" applyFont="1" applyBorder="1" applyAlignment="1">
      <alignment vertical="center" shrinkToFit="1"/>
    </xf>
    <xf numFmtId="4" fontId="15" fillId="0" borderId="7" xfId="0" applyNumberFormat="1" applyFont="1" applyBorder="1" applyAlignment="1">
      <alignment vertical="center" shrinkToFit="1"/>
    </xf>
    <xf numFmtId="4" fontId="15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vertical="center" shrinkToFit="1"/>
    </xf>
    <xf numFmtId="2" fontId="15" fillId="0" borderId="7" xfId="0" applyNumberFormat="1" applyFont="1" applyBorder="1" applyAlignment="1">
      <alignment shrinkToFit="1"/>
    </xf>
    <xf numFmtId="1" fontId="15" fillId="0" borderId="7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shrinkToFit="1"/>
    </xf>
    <xf numFmtId="2" fontId="15" fillId="0" borderId="7" xfId="0" applyNumberFormat="1" applyFont="1" applyBorder="1" applyAlignment="1">
      <alignment horizontal="center" vertical="center" shrinkToFit="1"/>
    </xf>
    <xf numFmtId="2" fontId="15" fillId="0" borderId="7" xfId="0" applyNumberFormat="1" applyFont="1" applyBorder="1" applyAlignment="1">
      <alignment horizontal="center" shrinkToFit="1"/>
    </xf>
    <xf numFmtId="43" fontId="15" fillId="0" borderId="7" xfId="1" applyFont="1" applyFill="1" applyBorder="1" applyAlignment="1">
      <alignment horizontal="center" vertical="center" shrinkToFit="1"/>
    </xf>
    <xf numFmtId="0" fontId="33" fillId="0" borderId="7" xfId="0" applyFont="1" applyBorder="1" applyAlignment="1">
      <alignment horizontal="left" vertical="center" wrapText="1"/>
    </xf>
    <xf numFmtId="0" fontId="33" fillId="0" borderId="7" xfId="3" applyFont="1" applyBorder="1" applyAlignment="1">
      <alignment horizontal="left" wrapText="1"/>
    </xf>
    <xf numFmtId="43" fontId="33" fillId="0" borderId="7" xfId="1" applyFont="1" applyFill="1" applyBorder="1" applyAlignment="1">
      <alignment horizontal="center" wrapText="1"/>
    </xf>
    <xf numFmtId="0" fontId="46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left" vertical="top"/>
    </xf>
    <xf numFmtId="2" fontId="15" fillId="0" borderId="7" xfId="0" applyNumberFormat="1" applyFont="1" applyBorder="1" applyAlignment="1">
      <alignment horizontal="center" vertical="top" shrinkToFit="1"/>
    </xf>
    <xf numFmtId="43" fontId="2" fillId="0" borderId="0" xfId="0" applyNumberFormat="1" applyFont="1" applyAlignment="1">
      <alignment horizontal="right" vertical="top" shrinkToFit="1"/>
    </xf>
    <xf numFmtId="2" fontId="15" fillId="0" borderId="7" xfId="3" applyNumberFormat="1" applyFont="1" applyBorder="1" applyAlignment="1">
      <alignment horizontal="center" vertical="center" shrinkToFit="1"/>
    </xf>
    <xf numFmtId="2" fontId="15" fillId="0" borderId="7" xfId="3" quotePrefix="1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2" fontId="15" fillId="0" borderId="3" xfId="0" applyNumberFormat="1" applyFont="1" applyBorder="1" applyAlignment="1">
      <alignment horizontal="center" vertical="center" shrinkToFit="1"/>
    </xf>
    <xf numFmtId="44" fontId="14" fillId="0" borderId="3" xfId="2" applyFont="1" applyFill="1" applyBorder="1" applyAlignment="1">
      <alignment vertical="center" shrinkToFit="1"/>
    </xf>
    <xf numFmtId="0" fontId="30" fillId="0" borderId="10" xfId="0" applyFont="1" applyBorder="1" applyAlignment="1">
      <alignment horizontal="left" vertical="center" wrapText="1"/>
    </xf>
    <xf numFmtId="44" fontId="29" fillId="0" borderId="34" xfId="2" applyFont="1" applyFill="1" applyBorder="1" applyAlignment="1">
      <alignment vertical="center" shrinkToFit="1"/>
    </xf>
    <xf numFmtId="164" fontId="14" fillId="0" borderId="33" xfId="0" applyNumberFormat="1" applyFont="1" applyBorder="1" applyAlignment="1">
      <alignment horizontal="center" vertical="top" shrinkToFit="1"/>
    </xf>
    <xf numFmtId="0" fontId="15" fillId="0" borderId="33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2" fontId="15" fillId="0" borderId="33" xfId="0" applyNumberFormat="1" applyFont="1" applyBorder="1" applyAlignment="1">
      <alignment horizontal="center" vertical="center" shrinkToFit="1"/>
    </xf>
    <xf numFmtId="44" fontId="14" fillId="0" borderId="33" xfId="2" applyFont="1" applyFill="1" applyBorder="1" applyAlignment="1">
      <alignment vertical="center" shrinkToFit="1"/>
    </xf>
    <xf numFmtId="0" fontId="0" fillId="4" borderId="7" xfId="0" applyFill="1" applyBorder="1" applyAlignment="1">
      <alignment horizontal="center" wrapText="1"/>
    </xf>
    <xf numFmtId="44" fontId="31" fillId="0" borderId="7" xfId="2" applyFont="1" applyFill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shrinkToFit="1"/>
    </xf>
    <xf numFmtId="44" fontId="15" fillId="0" borderId="7" xfId="2" applyFont="1" applyFill="1" applyBorder="1" applyAlignment="1">
      <alignment horizontal="center" vertical="center" shrinkToFit="1"/>
    </xf>
    <xf numFmtId="44" fontId="14" fillId="0" borderId="7" xfId="2" applyFont="1" applyFill="1" applyBorder="1" applyAlignment="1">
      <alignment horizontal="center" shrinkToFit="1"/>
    </xf>
    <xf numFmtId="44" fontId="14" fillId="0" borderId="7" xfId="2" applyFont="1" applyFill="1" applyBorder="1" applyAlignment="1">
      <alignment horizontal="left" vertical="center" shrinkToFit="1"/>
    </xf>
    <xf numFmtId="2" fontId="2" fillId="0" borderId="7" xfId="0" applyNumberFormat="1" applyFont="1" applyBorder="1" applyAlignment="1">
      <alignment horizontal="center" shrinkToFit="1"/>
    </xf>
    <xf numFmtId="2" fontId="2" fillId="0" borderId="7" xfId="0" applyNumberFormat="1" applyFont="1" applyBorder="1" applyAlignment="1">
      <alignment horizontal="right" vertical="top" indent="1" shrinkToFit="1"/>
    </xf>
    <xf numFmtId="2" fontId="47" fillId="3" borderId="7" xfId="0" applyNumberFormat="1" applyFont="1" applyFill="1" applyBorder="1" applyAlignment="1">
      <alignment horizontal="right" vertical="center" shrinkToFit="1"/>
    </xf>
    <xf numFmtId="44" fontId="13" fillId="0" borderId="7" xfId="2" applyFont="1" applyFill="1" applyBorder="1" applyAlignment="1">
      <alignment vertical="top" shrinkToFit="1"/>
    </xf>
    <xf numFmtId="164" fontId="17" fillId="0" borderId="7" xfId="0" applyNumberFormat="1" applyFont="1" applyBorder="1" applyAlignment="1">
      <alignment horizontal="left" vertical="top" shrinkToFit="1"/>
    </xf>
    <xf numFmtId="0" fontId="31" fillId="0" borderId="7" xfId="0" applyFont="1" applyBorder="1" applyAlignment="1">
      <alignment horizontal="left" wrapText="1"/>
    </xf>
    <xf numFmtId="1" fontId="17" fillId="0" borderId="7" xfId="0" applyNumberFormat="1" applyFont="1" applyBorder="1" applyAlignment="1">
      <alignment horizontal="left" vertical="top" shrinkToFit="1"/>
    </xf>
    <xf numFmtId="1" fontId="10" fillId="0" borderId="7" xfId="0" applyNumberFormat="1" applyFont="1" applyBorder="1" applyAlignment="1">
      <alignment horizontal="left" vertical="top" shrinkToFit="1"/>
    </xf>
    <xf numFmtId="0" fontId="33" fillId="0" borderId="3" xfId="0" applyFont="1" applyBorder="1" applyAlignment="1">
      <alignment horizontal="left" wrapText="1"/>
    </xf>
    <xf numFmtId="0" fontId="31" fillId="0" borderId="0" xfId="0" applyFont="1" applyAlignment="1">
      <alignment horizontal="left" vertical="top"/>
    </xf>
    <xf numFmtId="0" fontId="33" fillId="0" borderId="42" xfId="0" applyFont="1" applyBorder="1" applyAlignment="1">
      <alignment horizontal="left" wrapText="1"/>
    </xf>
    <xf numFmtId="0" fontId="33" fillId="0" borderId="45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33" fillId="0" borderId="40" xfId="0" applyFont="1" applyBorder="1" applyAlignment="1">
      <alignment horizontal="left" wrapText="1"/>
    </xf>
    <xf numFmtId="0" fontId="33" fillId="0" borderId="41" xfId="0" applyFont="1" applyBorder="1" applyAlignment="1">
      <alignment horizontal="left" wrapText="1"/>
    </xf>
    <xf numFmtId="1" fontId="19" fillId="0" borderId="35" xfId="0" applyNumberFormat="1" applyFont="1" applyBorder="1" applyAlignment="1">
      <alignment horizontal="left" vertical="top" shrinkToFit="1"/>
    </xf>
    <xf numFmtId="0" fontId="46" fillId="0" borderId="4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33" xfId="0" applyFont="1" applyBorder="1" applyAlignment="1">
      <alignment horizontal="left" wrapText="1"/>
    </xf>
    <xf numFmtId="0" fontId="33" fillId="0" borderId="7" xfId="0" applyFont="1" applyBorder="1" applyAlignment="1">
      <alignment vertical="center" wrapText="1"/>
    </xf>
    <xf numFmtId="164" fontId="39" fillId="0" borderId="7" xfId="0" applyNumberFormat="1" applyFont="1" applyBorder="1" applyAlignment="1">
      <alignment horizontal="left" vertical="top" shrinkToFit="1"/>
    </xf>
    <xf numFmtId="0" fontId="33" fillId="0" borderId="40" xfId="0" applyFont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left" vertical="top" shrinkToFit="1"/>
    </xf>
    <xf numFmtId="164" fontId="8" fillId="0" borderId="7" xfId="0" applyNumberFormat="1" applyFont="1" applyBorder="1" applyAlignment="1">
      <alignment horizontal="left" vertical="top" shrinkToFit="1"/>
    </xf>
    <xf numFmtId="2" fontId="0" fillId="0" borderId="0" xfId="0" applyNumberFormat="1" applyAlignment="1">
      <alignment horizontal="left" vertical="top"/>
    </xf>
    <xf numFmtId="0" fontId="31" fillId="0" borderId="3" xfId="0" applyFont="1" applyBorder="1" applyAlignment="1">
      <alignment horizontal="left" wrapText="1"/>
    </xf>
    <xf numFmtId="1" fontId="10" fillId="0" borderId="35" xfId="0" applyNumberFormat="1" applyFont="1" applyBorder="1" applyAlignment="1">
      <alignment horizontal="left" vertical="top" shrinkToFit="1"/>
    </xf>
    <xf numFmtId="0" fontId="31" fillId="0" borderId="40" xfId="0" applyFont="1" applyBorder="1" applyAlignment="1">
      <alignment horizontal="left" wrapText="1"/>
    </xf>
    <xf numFmtId="0" fontId="8" fillId="0" borderId="40" xfId="0" applyFont="1" applyBorder="1" applyAlignment="1">
      <alignment horizontal="left" vertical="top" wrapText="1"/>
    </xf>
    <xf numFmtId="1" fontId="17" fillId="0" borderId="40" xfId="0" applyNumberFormat="1" applyFont="1" applyBorder="1" applyAlignment="1">
      <alignment horizontal="left" vertical="top" shrinkToFit="1"/>
    </xf>
    <xf numFmtId="164" fontId="19" fillId="0" borderId="48" xfId="0" applyNumberFormat="1" applyFont="1" applyBorder="1" applyAlignment="1">
      <alignment horizontal="left" vertical="top" shrinkToFit="1"/>
    </xf>
    <xf numFmtId="0" fontId="33" fillId="0" borderId="53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33" fillId="0" borderId="35" xfId="0" applyFont="1" applyBorder="1" applyAlignment="1">
      <alignment horizontal="left" wrapText="1"/>
    </xf>
    <xf numFmtId="0" fontId="33" fillId="0" borderId="55" xfId="0" applyFont="1" applyBorder="1" applyAlignment="1">
      <alignment horizontal="left" wrapText="1"/>
    </xf>
    <xf numFmtId="164" fontId="17" fillId="0" borderId="40" xfId="0" applyNumberFormat="1" applyFont="1" applyBorder="1" applyAlignment="1">
      <alignment horizontal="left" vertical="top" shrinkToFit="1"/>
    </xf>
    <xf numFmtId="0" fontId="31" fillId="0" borderId="40" xfId="0" applyFont="1" applyBorder="1" applyAlignment="1">
      <alignment horizontal="left" vertical="top" wrapText="1"/>
    </xf>
    <xf numFmtId="0" fontId="31" fillId="0" borderId="60" xfId="0" applyFont="1" applyBorder="1" applyAlignment="1">
      <alignment horizontal="left" vertical="top" wrapText="1"/>
    </xf>
    <xf numFmtId="0" fontId="31" fillId="0" borderId="42" xfId="0" applyFont="1" applyBorder="1" applyAlignment="1">
      <alignment horizontal="left" wrapText="1"/>
    </xf>
    <xf numFmtId="2" fontId="19" fillId="0" borderId="44" xfId="0" applyNumberFormat="1" applyFont="1" applyBorder="1" applyAlignment="1">
      <alignment horizontal="center" vertical="top" shrinkToFit="1"/>
    </xf>
    <xf numFmtId="2" fontId="33" fillId="0" borderId="7" xfId="0" applyNumberFormat="1" applyFont="1" applyBorder="1" applyAlignment="1">
      <alignment horizontal="left" wrapText="1"/>
    </xf>
    <xf numFmtId="2" fontId="19" fillId="0" borderId="46" xfId="0" applyNumberFormat="1" applyFont="1" applyBorder="1" applyAlignment="1">
      <alignment horizontal="center" shrinkToFit="1"/>
    </xf>
    <xf numFmtId="0" fontId="49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left" vertical="top" wrapText="1"/>
    </xf>
    <xf numFmtId="0" fontId="49" fillId="0" borderId="33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top" shrinkToFit="1"/>
    </xf>
    <xf numFmtId="0" fontId="15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2" fontId="15" fillId="0" borderId="3" xfId="0" applyNumberFormat="1" applyFont="1" applyBorder="1" applyAlignment="1">
      <alignment horizontal="center" shrinkToFit="1"/>
    </xf>
    <xf numFmtId="2" fontId="15" fillId="0" borderId="10" xfId="0" applyNumberFormat="1" applyFont="1" applyBorder="1" applyAlignment="1">
      <alignment horizontal="center" shrinkToFit="1"/>
    </xf>
    <xf numFmtId="2" fontId="15" fillId="0" borderId="33" xfId="0" applyNumberFormat="1" applyFont="1" applyBorder="1" applyAlignment="1">
      <alignment horizontal="center" shrinkToFit="1"/>
    </xf>
    <xf numFmtId="44" fontId="14" fillId="0" borderId="10" xfId="2" applyFont="1" applyFill="1" applyBorder="1" applyAlignment="1">
      <alignment shrinkToFit="1"/>
    </xf>
    <xf numFmtId="44" fontId="14" fillId="0" borderId="33" xfId="2" applyFont="1" applyFill="1" applyBorder="1" applyAlignment="1">
      <alignment shrinkToFit="1"/>
    </xf>
    <xf numFmtId="1" fontId="15" fillId="0" borderId="7" xfId="3" applyNumberFormat="1" applyFont="1" applyBorder="1" applyAlignment="1">
      <alignment horizontal="center" vertical="center" shrinkToFit="1"/>
    </xf>
    <xf numFmtId="44" fontId="14" fillId="0" borderId="8" xfId="2" applyFont="1" applyFill="1" applyBorder="1" applyAlignment="1">
      <alignment vertical="center" shrinkToFit="1"/>
    </xf>
    <xf numFmtId="44" fontId="14" fillId="0" borderId="0" xfId="2" applyFont="1" applyFill="1" applyBorder="1" applyAlignment="1">
      <alignment vertical="center" shrinkToFit="1"/>
    </xf>
    <xf numFmtId="44" fontId="2" fillId="0" borderId="10" xfId="2" quotePrefix="1" applyFont="1" applyFill="1" applyBorder="1" applyAlignment="1">
      <alignment vertical="top" wrapText="1"/>
    </xf>
    <xf numFmtId="1" fontId="14" fillId="0" borderId="10" xfId="0" applyNumberFormat="1" applyFont="1" applyBorder="1" applyAlignment="1">
      <alignment horizontal="center" vertical="center" shrinkToFit="1"/>
    </xf>
    <xf numFmtId="44" fontId="29" fillId="0" borderId="16" xfId="2" applyFont="1" applyFill="1" applyBorder="1" applyAlignment="1">
      <alignment shrinkToFit="1"/>
    </xf>
    <xf numFmtId="0" fontId="15" fillId="0" borderId="7" xfId="0" applyFont="1" applyBorder="1" applyAlignment="1">
      <alignment horizontal="left" wrapText="1"/>
    </xf>
    <xf numFmtId="0" fontId="49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right" vertical="top" shrinkToFit="1"/>
    </xf>
    <xf numFmtId="1" fontId="14" fillId="0" borderId="3" xfId="0" applyNumberFormat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shrinkToFit="1"/>
    </xf>
    <xf numFmtId="44" fontId="14" fillId="0" borderId="10" xfId="2" applyFont="1" applyFill="1" applyBorder="1" applyAlignment="1">
      <alignment vertical="center" shrinkToFit="1"/>
    </xf>
    <xf numFmtId="0" fontId="49" fillId="0" borderId="33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 shrinkToFit="1"/>
    </xf>
    <xf numFmtId="0" fontId="50" fillId="0" borderId="15" xfId="0" applyFont="1" applyBorder="1"/>
    <xf numFmtId="0" fontId="50" fillId="0" borderId="62" xfId="0" applyFont="1" applyBorder="1"/>
    <xf numFmtId="0" fontId="50" fillId="0" borderId="63" xfId="0" applyFont="1" applyBorder="1"/>
    <xf numFmtId="0" fontId="50" fillId="0" borderId="64" xfId="0" applyFont="1" applyBorder="1"/>
    <xf numFmtId="0" fontId="50" fillId="0" borderId="65" xfId="0" applyFont="1" applyBorder="1"/>
    <xf numFmtId="0" fontId="50" fillId="0" borderId="66" xfId="0" applyFont="1" applyBorder="1"/>
    <xf numFmtId="0" fontId="50" fillId="0" borderId="47" xfId="0" applyFont="1" applyBorder="1"/>
    <xf numFmtId="0" fontId="50" fillId="0" borderId="67" xfId="0" applyFont="1" applyBorder="1"/>
    <xf numFmtId="0" fontId="50" fillId="0" borderId="68" xfId="0" applyFont="1" applyBorder="1"/>
    <xf numFmtId="0" fontId="1" fillId="0" borderId="10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 shrinkToFit="1"/>
    </xf>
    <xf numFmtId="0" fontId="1" fillId="0" borderId="10" xfId="0" applyFont="1" applyBorder="1" applyAlignment="1">
      <alignment horizontal="left" vertical="top" wrapText="1" indent="3"/>
    </xf>
    <xf numFmtId="0" fontId="0" fillId="0" borderId="0" xfId="0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2" fontId="17" fillId="0" borderId="7" xfId="0" applyNumberFormat="1" applyFont="1" applyBorder="1" applyAlignment="1">
      <alignment horizontal="center" vertical="center" shrinkToFit="1"/>
    </xf>
    <xf numFmtId="2" fontId="17" fillId="0" borderId="7" xfId="0" applyNumberFormat="1" applyFont="1" applyBorder="1" applyAlignment="1">
      <alignment horizontal="center" vertical="top" shrinkToFit="1"/>
    </xf>
    <xf numFmtId="0" fontId="8" fillId="0" borderId="7" xfId="0" applyFont="1" applyBorder="1" applyAlignment="1">
      <alignment horizontal="left" wrapText="1"/>
    </xf>
    <xf numFmtId="2" fontId="17" fillId="0" borderId="7" xfId="0" applyNumberFormat="1" applyFont="1" applyBorder="1" applyAlignment="1">
      <alignment horizontal="center" shrinkToFit="1"/>
    </xf>
    <xf numFmtId="2" fontId="8" fillId="0" borderId="7" xfId="0" applyNumberFormat="1" applyFont="1" applyBorder="1" applyAlignment="1">
      <alignment horizontal="center" vertical="top" shrinkToFit="1"/>
    </xf>
    <xf numFmtId="165" fontId="17" fillId="0" borderId="7" xfId="0" applyNumberFormat="1" applyFont="1" applyBorder="1" applyAlignment="1">
      <alignment horizontal="center" vertical="top" shrinkToFit="1"/>
    </xf>
    <xf numFmtId="2" fontId="17" fillId="0" borderId="9" xfId="0" applyNumberFormat="1" applyFont="1" applyBorder="1" applyAlignment="1">
      <alignment horizontal="center" vertical="top" shrinkToFit="1"/>
    </xf>
    <xf numFmtId="2" fontId="52" fillId="0" borderId="7" xfId="0" applyNumberFormat="1" applyFont="1" applyBorder="1" applyAlignment="1">
      <alignment horizontal="center" vertical="center" shrinkToFit="1"/>
    </xf>
    <xf numFmtId="2" fontId="52" fillId="0" borderId="7" xfId="0" applyNumberFormat="1" applyFont="1" applyBorder="1" applyAlignment="1">
      <alignment horizontal="center" shrinkToFit="1"/>
    </xf>
    <xf numFmtId="0" fontId="8" fillId="0" borderId="51" xfId="0" applyFont="1" applyBorder="1" applyAlignment="1">
      <alignment horizontal="left" vertical="center" wrapText="1"/>
    </xf>
    <xf numFmtId="2" fontId="52" fillId="0" borderId="52" xfId="0" applyNumberFormat="1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left" wrapText="1"/>
    </xf>
    <xf numFmtId="0" fontId="31" fillId="0" borderId="39" xfId="0" applyFont="1" applyBorder="1" applyAlignment="1">
      <alignment horizontal="left" wrapText="1"/>
    </xf>
    <xf numFmtId="0" fontId="31" fillId="0" borderId="4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center" wrapText="1"/>
    </xf>
    <xf numFmtId="2" fontId="17" fillId="0" borderId="41" xfId="0" applyNumberFormat="1" applyFont="1" applyBorder="1" applyAlignment="1">
      <alignment horizontal="center" shrinkToFit="1"/>
    </xf>
    <xf numFmtId="0" fontId="8" fillId="0" borderId="58" xfId="0" applyFont="1" applyBorder="1" applyAlignment="1">
      <alignment horizontal="left" vertical="center" wrapText="1"/>
    </xf>
    <xf numFmtId="2" fontId="52" fillId="0" borderId="59" xfId="0" applyNumberFormat="1" applyFont="1" applyBorder="1" applyAlignment="1">
      <alignment horizontal="center" shrinkToFit="1"/>
    </xf>
    <xf numFmtId="2" fontId="17" fillId="0" borderId="54" xfId="0" applyNumberFormat="1" applyFont="1" applyBorder="1" applyAlignment="1">
      <alignment horizontal="center" shrinkToFit="1"/>
    </xf>
    <xf numFmtId="165" fontId="17" fillId="0" borderId="41" xfId="0" applyNumberFormat="1" applyFont="1" applyBorder="1" applyAlignment="1">
      <alignment horizontal="center" shrinkToFit="1"/>
    </xf>
    <xf numFmtId="0" fontId="31" fillId="0" borderId="45" xfId="0" applyFont="1" applyBorder="1" applyAlignment="1">
      <alignment horizontal="left" wrapText="1"/>
    </xf>
    <xf numFmtId="2" fontId="31" fillId="0" borderId="46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left" wrapText="1"/>
    </xf>
    <xf numFmtId="2" fontId="52" fillId="0" borderId="41" xfId="0" applyNumberFormat="1" applyFont="1" applyBorder="1" applyAlignment="1">
      <alignment horizontal="center" shrinkToFit="1"/>
    </xf>
    <xf numFmtId="0" fontId="17" fillId="0" borderId="4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left" vertical="top" wrapText="1"/>
    </xf>
    <xf numFmtId="2" fontId="17" fillId="0" borderId="61" xfId="0" applyNumberFormat="1" applyFont="1" applyBorder="1" applyAlignment="1">
      <alignment horizontal="center" shrinkToFit="1"/>
    </xf>
    <xf numFmtId="0" fontId="31" fillId="0" borderId="46" xfId="0" applyFont="1" applyBorder="1" applyAlignment="1">
      <alignment horizontal="left" wrapText="1"/>
    </xf>
    <xf numFmtId="2" fontId="31" fillId="0" borderId="10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8" fillId="0" borderId="39" xfId="0" applyFont="1" applyBorder="1" applyAlignment="1">
      <alignment horizontal="center" vertical="top" wrapText="1"/>
    </xf>
    <xf numFmtId="2" fontId="17" fillId="0" borderId="41" xfId="0" applyNumberFormat="1" applyFont="1" applyBorder="1" applyAlignment="1">
      <alignment horizontal="center" vertical="top" shrinkToFit="1"/>
    </xf>
    <xf numFmtId="0" fontId="52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2" fontId="17" fillId="0" borderId="41" xfId="0" applyNumberFormat="1" applyFont="1" applyBorder="1" applyAlignment="1">
      <alignment horizontal="center" vertical="center" shrinkToFit="1"/>
    </xf>
    <xf numFmtId="1" fontId="17" fillId="0" borderId="35" xfId="0" applyNumberFormat="1" applyFont="1" applyBorder="1" applyAlignment="1">
      <alignment horizontal="left" vertical="top" shrinkToFit="1"/>
    </xf>
    <xf numFmtId="0" fontId="8" fillId="0" borderId="38" xfId="0" applyFont="1" applyBorder="1" applyAlignment="1">
      <alignment horizontal="left" wrapText="1"/>
    </xf>
    <xf numFmtId="0" fontId="31" fillId="0" borderId="40" xfId="0" applyFont="1" applyBorder="1" applyAlignment="1">
      <alignment horizontal="left" vertical="center" wrapText="1"/>
    </xf>
    <xf numFmtId="2" fontId="17" fillId="0" borderId="3" xfId="0" applyNumberFormat="1" applyFont="1" applyBorder="1" applyAlignment="1">
      <alignment horizontal="center" vertical="center" shrinkToFit="1"/>
    </xf>
    <xf numFmtId="2" fontId="17" fillId="0" borderId="39" xfId="0" applyNumberFormat="1" applyFont="1" applyBorder="1" applyAlignment="1">
      <alignment horizontal="center" shrinkToFit="1"/>
    </xf>
    <xf numFmtId="0" fontId="30" fillId="0" borderId="41" xfId="0" applyFont="1" applyBorder="1" applyAlignment="1">
      <alignment horizontal="left" wrapText="1"/>
    </xf>
    <xf numFmtId="2" fontId="17" fillId="0" borderId="46" xfId="0" applyNumberFormat="1" applyFont="1" applyBorder="1" applyAlignment="1">
      <alignment horizontal="center" vertical="top" shrinkToFit="1"/>
    </xf>
    <xf numFmtId="0" fontId="8" fillId="0" borderId="3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wrapText="1"/>
    </xf>
    <xf numFmtId="0" fontId="31" fillId="0" borderId="7" xfId="0" applyFont="1" applyBorder="1" applyAlignment="1">
      <alignment vertical="center" wrapText="1"/>
    </xf>
    <xf numFmtId="2" fontId="17" fillId="0" borderId="7" xfId="0" applyNumberFormat="1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21" fillId="0" borderId="8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8" xfId="0" applyFont="1" applyBorder="1"/>
    <xf numFmtId="0" fontId="21" fillId="0" borderId="15" xfId="0" applyFont="1" applyBorder="1"/>
    <xf numFmtId="0" fontId="21" fillId="0" borderId="9" xfId="0" applyFont="1" applyBorder="1"/>
    <xf numFmtId="0" fontId="29" fillId="0" borderId="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0" fontId="12" fillId="2" borderId="22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29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44" fontId="11" fillId="3" borderId="8" xfId="2" applyFont="1" applyFill="1" applyBorder="1" applyAlignment="1">
      <alignment horizontal="center" vertical="center" wrapText="1" shrinkToFit="1"/>
    </xf>
    <xf numFmtId="44" fontId="11" fillId="3" borderId="9" xfId="2" applyFont="1" applyFill="1" applyBorder="1" applyAlignment="1">
      <alignment horizontal="center" vertical="center" wrapText="1" shrinkToFit="1"/>
    </xf>
    <xf numFmtId="0" fontId="23" fillId="5" borderId="8" xfId="0" applyFont="1" applyFill="1" applyBorder="1" applyAlignment="1">
      <alignment horizontal="center" vertical="top"/>
    </xf>
    <xf numFmtId="0" fontId="23" fillId="5" borderId="15" xfId="0" applyFont="1" applyFill="1" applyBorder="1" applyAlignment="1">
      <alignment horizontal="center" vertical="top"/>
    </xf>
    <xf numFmtId="0" fontId="23" fillId="5" borderId="9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4" fillId="0" borderId="31" xfId="0" applyNumberFormat="1" applyFont="1" applyBorder="1" applyAlignment="1">
      <alignment horizontal="center" vertical="top" shrinkToFit="1"/>
    </xf>
    <xf numFmtId="1" fontId="4" fillId="0" borderId="32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0" fontId="16" fillId="0" borderId="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top" wrapText="1"/>
    </xf>
    <xf numFmtId="0" fontId="0" fillId="3" borderId="25" xfId="0" applyFill="1" applyBorder="1" applyAlignment="1">
      <alignment horizontal="left" wrapText="1"/>
    </xf>
    <xf numFmtId="0" fontId="0" fillId="3" borderId="30" xfId="0" applyFill="1" applyBorder="1" applyAlignment="1">
      <alignment horizontal="left" wrapText="1"/>
    </xf>
    <xf numFmtId="0" fontId="0" fillId="3" borderId="26" xfId="0" applyFill="1" applyBorder="1" applyAlignment="1">
      <alignment horizontal="left" wrapText="1"/>
    </xf>
    <xf numFmtId="0" fontId="1" fillId="0" borderId="23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 indent="7"/>
    </xf>
    <xf numFmtId="0" fontId="0" fillId="0" borderId="0" xfId="0" applyAlignment="1">
      <alignment horizontal="left" vertical="top" wrapText="1" indent="5"/>
    </xf>
    <xf numFmtId="0" fontId="33" fillId="0" borderId="0" xfId="0" applyFont="1" applyAlignment="1">
      <alignment horizontal="left" vertical="top" wrapText="1" indent="5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 indent="8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left" wrapText="1"/>
    </xf>
    <xf numFmtId="0" fontId="31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top" wrapText="1"/>
    </xf>
    <xf numFmtId="1" fontId="17" fillId="0" borderId="8" xfId="0" applyNumberFormat="1" applyFont="1" applyBorder="1" applyAlignment="1">
      <alignment horizontal="center" vertical="top" shrinkToFit="1"/>
    </xf>
    <xf numFmtId="1" fontId="17" fillId="0" borderId="9" xfId="0" applyNumberFormat="1" applyFont="1" applyBorder="1" applyAlignment="1">
      <alignment horizontal="center" vertical="top" shrinkToFit="1"/>
    </xf>
    <xf numFmtId="0" fontId="31" fillId="0" borderId="8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2" fontId="17" fillId="0" borderId="8" xfId="0" applyNumberFormat="1" applyFont="1" applyBorder="1" applyAlignment="1">
      <alignment horizontal="center" vertical="center" shrinkToFit="1"/>
    </xf>
    <xf numFmtId="2" fontId="17" fillId="0" borderId="9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left" wrapText="1"/>
    </xf>
    <xf numFmtId="0" fontId="33" fillId="0" borderId="9" xfId="0" applyFont="1" applyBorder="1" applyAlignment="1">
      <alignment horizontal="left" wrapText="1"/>
    </xf>
    <xf numFmtId="0" fontId="1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13"/>
    </xf>
    <xf numFmtId="0" fontId="10" fillId="0" borderId="9" xfId="0" applyFont="1" applyBorder="1" applyAlignment="1">
      <alignment horizontal="left" vertical="top" wrapText="1" indent="13"/>
    </xf>
    <xf numFmtId="0" fontId="33" fillId="0" borderId="12" xfId="0" applyFont="1" applyBorder="1" applyAlignment="1">
      <alignment horizontal="left" wrapText="1"/>
    </xf>
    <xf numFmtId="0" fontId="33" fillId="0" borderId="13" xfId="0" applyFont="1" applyBorder="1" applyAlignment="1">
      <alignment horizontal="left" wrapText="1"/>
    </xf>
    <xf numFmtId="0" fontId="10" fillId="0" borderId="36" xfId="0" applyFont="1" applyBorder="1" applyAlignment="1">
      <alignment horizontal="left" vertical="top" wrapText="1" indent="12"/>
    </xf>
    <xf numFmtId="0" fontId="10" fillId="0" borderId="37" xfId="0" applyFont="1" applyBorder="1" applyAlignment="1">
      <alignment horizontal="left" vertical="top" wrapText="1" indent="12"/>
    </xf>
    <xf numFmtId="0" fontId="31" fillId="0" borderId="43" xfId="0" applyFont="1" applyBorder="1" applyAlignment="1">
      <alignment horizontal="left" wrapText="1"/>
    </xf>
    <xf numFmtId="0" fontId="31" fillId="0" borderId="44" xfId="0" applyFont="1" applyBorder="1" applyAlignment="1">
      <alignment horizontal="left" wrapText="1"/>
    </xf>
    <xf numFmtId="0" fontId="31" fillId="0" borderId="36" xfId="0" applyFont="1" applyBorder="1" applyAlignment="1">
      <alignment horizontal="left" vertical="top" wrapText="1"/>
    </xf>
    <xf numFmtId="0" fontId="31" fillId="0" borderId="37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2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right" vertical="top" wrapText="1" indent="10"/>
    </xf>
    <xf numFmtId="0" fontId="8" fillId="0" borderId="9" xfId="0" applyFont="1" applyBorder="1" applyAlignment="1">
      <alignment horizontal="right" vertical="top" wrapText="1" indent="10"/>
    </xf>
    <xf numFmtId="0" fontId="17" fillId="0" borderId="3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 indent="12"/>
    </xf>
    <xf numFmtId="0" fontId="8" fillId="0" borderId="9" xfId="0" applyFont="1" applyBorder="1" applyAlignment="1">
      <alignment horizontal="left" vertical="top" wrapText="1" indent="12"/>
    </xf>
    <xf numFmtId="0" fontId="33" fillId="0" borderId="4" xfId="0" applyFont="1" applyBorder="1" applyAlignment="1">
      <alignment horizontal="left" wrapText="1"/>
    </xf>
    <xf numFmtId="0" fontId="33" fillId="0" borderId="6" xfId="0" applyFont="1" applyBorder="1" applyAlignment="1">
      <alignment horizontal="left" wrapText="1"/>
    </xf>
    <xf numFmtId="0" fontId="10" fillId="0" borderId="8" xfId="0" applyFont="1" applyBorder="1" applyAlignment="1">
      <alignment horizontal="left" vertical="top" wrapText="1" indent="12"/>
    </xf>
    <xf numFmtId="0" fontId="10" fillId="0" borderId="9" xfId="0" applyFont="1" applyBorder="1" applyAlignment="1">
      <alignment horizontal="left" vertical="top" wrapText="1" indent="12"/>
    </xf>
    <xf numFmtId="0" fontId="10" fillId="0" borderId="36" xfId="0" applyFont="1" applyBorder="1" applyAlignment="1">
      <alignment horizontal="left" vertical="top" wrapText="1" indent="13"/>
    </xf>
    <xf numFmtId="0" fontId="10" fillId="0" borderId="37" xfId="0" applyFont="1" applyBorder="1" applyAlignment="1">
      <alignment horizontal="left" vertical="top" wrapText="1" indent="13"/>
    </xf>
    <xf numFmtId="0" fontId="18" fillId="0" borderId="4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 indent="13"/>
    </xf>
    <xf numFmtId="0" fontId="8" fillId="0" borderId="9" xfId="0" applyFont="1" applyBorder="1" applyAlignment="1">
      <alignment horizontal="left" vertical="top" wrapText="1" indent="13"/>
    </xf>
    <xf numFmtId="0" fontId="33" fillId="0" borderId="14" xfId="0" applyFont="1" applyBorder="1" applyAlignment="1">
      <alignment horizontal="left" wrapText="1"/>
    </xf>
    <xf numFmtId="0" fontId="33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top" wrapText="1"/>
    </xf>
    <xf numFmtId="2" fontId="17" fillId="0" borderId="8" xfId="0" applyNumberFormat="1" applyFont="1" applyBorder="1" applyAlignment="1">
      <alignment horizontal="center" vertical="top" shrinkToFit="1"/>
    </xf>
    <xf numFmtId="2" fontId="17" fillId="0" borderId="9" xfId="0" applyNumberFormat="1" applyFont="1" applyBorder="1" applyAlignment="1">
      <alignment horizontal="center" vertical="top" shrinkToFit="1"/>
    </xf>
    <xf numFmtId="0" fontId="17" fillId="0" borderId="1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0" borderId="56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31" fillId="0" borderId="49" xfId="0" applyFont="1" applyBorder="1" applyAlignment="1">
      <alignment horizontal="left" vertical="top" wrapText="1"/>
    </xf>
    <xf numFmtId="0" fontId="31" fillId="0" borderId="50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2" fontId="17" fillId="0" borderId="4" xfId="0" applyNumberFormat="1" applyFont="1" applyBorder="1" applyAlignment="1">
      <alignment horizontal="center" vertical="top" shrinkToFit="1"/>
    </xf>
    <xf numFmtId="2" fontId="17" fillId="0" borderId="6" xfId="0" applyNumberFormat="1" applyFont="1" applyBorder="1" applyAlignment="1">
      <alignment horizontal="center" vertical="top" shrinkToFit="1"/>
    </xf>
    <xf numFmtId="2" fontId="8" fillId="0" borderId="8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 indent="11"/>
    </xf>
    <xf numFmtId="0" fontId="8" fillId="0" borderId="9" xfId="0" applyFont="1" applyBorder="1" applyAlignment="1">
      <alignment horizontal="left" vertical="top" wrapText="1" indent="1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 indent="11"/>
    </xf>
    <xf numFmtId="0" fontId="10" fillId="0" borderId="9" xfId="0" applyFont="1" applyBorder="1" applyAlignment="1">
      <alignment horizontal="left" vertical="top" wrapText="1" indent="11"/>
    </xf>
    <xf numFmtId="0" fontId="33" fillId="0" borderId="3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48" fillId="0" borderId="8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center" vertical="top" wrapText="1"/>
    </xf>
    <xf numFmtId="0" fontId="48" fillId="0" borderId="9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2" fontId="17" fillId="0" borderId="8" xfId="0" applyNumberFormat="1" applyFont="1" applyBorder="1" applyAlignment="1">
      <alignment horizontal="center" vertical="top" wrapText="1" shrinkToFit="1"/>
    </xf>
    <xf numFmtId="2" fontId="19" fillId="0" borderId="43" xfId="0" applyNumberFormat="1" applyFont="1" applyBorder="1" applyAlignment="1">
      <alignment horizontal="center" vertical="top" wrapText="1" shrinkToFit="1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26706</xdr:colOff>
      <xdr:row>0</xdr:row>
      <xdr:rowOff>66764</xdr:rowOff>
    </xdr:from>
    <xdr:to>
      <xdr:col>1</xdr:col>
      <xdr:colOff>102372</xdr:colOff>
      <xdr:row>2</xdr:row>
      <xdr:rowOff>102372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C588CC-5478-49C6-8EE4-2FE9F793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26706" y="66764"/>
          <a:ext cx="458446" cy="35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19050</xdr:rowOff>
    </xdr:from>
    <xdr:to>
      <xdr:col>0</xdr:col>
      <xdr:colOff>714375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CDF299-B310-4EF1-B016-800BA6A3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23825" y="1905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2"/>
  <sheetViews>
    <sheetView tabSelected="1" zoomScale="154" zoomScaleNormal="154" workbookViewId="0">
      <selection activeCell="B3" sqref="B3:C3"/>
    </sheetView>
  </sheetViews>
  <sheetFormatPr defaultRowHeight="12.75"/>
  <cols>
    <col min="1" max="1" width="11" style="59" customWidth="1"/>
    <col min="2" max="2" width="53.83203125" customWidth="1"/>
    <col min="3" max="3" width="6" style="59" customWidth="1"/>
    <col min="4" max="4" width="8.33203125" style="160" customWidth="1"/>
    <col min="5" max="5" width="10.6640625" style="106" customWidth="1"/>
    <col min="6" max="6" width="9.6640625" style="106" customWidth="1"/>
    <col min="7" max="7" width="10.83203125" style="106" customWidth="1"/>
    <col min="8" max="8" width="9.33203125" style="18"/>
    <col min="9" max="9" width="13.83203125" style="18" bestFit="1" customWidth="1"/>
    <col min="10" max="10" width="11.5" customWidth="1"/>
    <col min="11" max="11" width="7.5" style="21" customWidth="1"/>
    <col min="12" max="12" width="10.5" bestFit="1" customWidth="1"/>
  </cols>
  <sheetData>
    <row r="1" spans="1:11" ht="14.25" customHeight="1">
      <c r="A1" s="328"/>
      <c r="B1" s="339" t="s">
        <v>84</v>
      </c>
      <c r="C1" s="340"/>
      <c r="D1" s="44"/>
      <c r="E1" s="89"/>
      <c r="F1" s="89"/>
      <c r="G1" s="90" t="s">
        <v>15</v>
      </c>
    </row>
    <row r="2" spans="1:11" ht="14.25" customHeight="1">
      <c r="A2" s="329"/>
      <c r="B2" s="339"/>
      <c r="C2" s="340"/>
      <c r="D2" s="44"/>
      <c r="E2" s="89"/>
      <c r="F2" s="89"/>
      <c r="G2" s="90" t="s">
        <v>15</v>
      </c>
    </row>
    <row r="3" spans="1:11" ht="14.25" customHeight="1">
      <c r="A3" s="330"/>
      <c r="B3" s="339" t="s">
        <v>250</v>
      </c>
      <c r="C3" s="340"/>
      <c r="D3" s="44"/>
      <c r="E3" s="341" t="s">
        <v>118</v>
      </c>
      <c r="F3" s="342"/>
      <c r="G3" s="343"/>
    </row>
    <row r="4" spans="1:11" ht="12.75" customHeight="1">
      <c r="A4" s="331"/>
      <c r="B4" s="332"/>
      <c r="C4" s="332"/>
      <c r="D4" s="333"/>
      <c r="E4" s="341" t="s">
        <v>236</v>
      </c>
      <c r="F4" s="342"/>
      <c r="G4" s="343"/>
    </row>
    <row r="5" spans="1:11" ht="14.25" customHeight="1">
      <c r="A5" s="334" t="s">
        <v>16</v>
      </c>
      <c r="B5" s="335"/>
      <c r="C5" s="335"/>
      <c r="D5" s="336"/>
      <c r="E5" s="344" t="s">
        <v>161</v>
      </c>
      <c r="F5" s="345"/>
      <c r="G5" s="346"/>
    </row>
    <row r="6" spans="1:11" ht="9" customHeight="1">
      <c r="A6" s="16" t="s">
        <v>17</v>
      </c>
      <c r="B6" s="337" t="s">
        <v>18</v>
      </c>
      <c r="C6" s="338"/>
      <c r="D6" s="44"/>
      <c r="E6" s="89"/>
      <c r="F6" s="89"/>
      <c r="G6" s="90" t="s">
        <v>15</v>
      </c>
    </row>
    <row r="7" spans="1:11" ht="9" customHeight="1">
      <c r="A7" s="50"/>
      <c r="B7" s="3"/>
      <c r="C7" s="50"/>
      <c r="D7" s="44"/>
      <c r="E7" s="89"/>
      <c r="F7" s="89"/>
      <c r="G7" s="91" t="s">
        <v>15</v>
      </c>
      <c r="J7" s="324"/>
      <c r="K7" s="324"/>
    </row>
    <row r="8" spans="1:11" ht="9" customHeight="1">
      <c r="A8" s="51">
        <v>1</v>
      </c>
      <c r="B8" s="325" t="s">
        <v>19</v>
      </c>
      <c r="C8" s="326"/>
      <c r="D8" s="326"/>
      <c r="E8" s="326"/>
      <c r="F8" s="326"/>
      <c r="G8" s="327"/>
      <c r="J8" s="324"/>
      <c r="K8" s="324"/>
    </row>
    <row r="9" spans="1:11" ht="9" customHeight="1">
      <c r="A9" s="50"/>
      <c r="B9" s="3"/>
      <c r="C9" s="50"/>
      <c r="D9" s="44"/>
      <c r="E9" s="89"/>
      <c r="F9" s="89"/>
      <c r="G9" s="90" t="s">
        <v>15</v>
      </c>
      <c r="J9" s="324"/>
      <c r="K9" s="324"/>
    </row>
    <row r="10" spans="1:11" ht="9" customHeight="1">
      <c r="A10" s="16" t="s">
        <v>20</v>
      </c>
      <c r="B10" s="1" t="s">
        <v>21</v>
      </c>
      <c r="C10" s="16" t="s">
        <v>22</v>
      </c>
      <c r="D10" s="16" t="s">
        <v>156</v>
      </c>
      <c r="E10" s="90" t="s">
        <v>23</v>
      </c>
      <c r="F10" s="90" t="s">
        <v>24</v>
      </c>
      <c r="G10" s="90" t="s">
        <v>25</v>
      </c>
      <c r="H10" s="26"/>
      <c r="I10" s="27"/>
      <c r="J10" s="324"/>
      <c r="K10" s="324"/>
    </row>
    <row r="11" spans="1:11" ht="18.75" customHeight="1">
      <c r="A11" s="54">
        <v>101000101</v>
      </c>
      <c r="B11" s="12" t="s">
        <v>26</v>
      </c>
      <c r="C11" s="72" t="s">
        <v>27</v>
      </c>
      <c r="D11" s="153">
        <v>8</v>
      </c>
      <c r="E11" s="73">
        <v>526.61</v>
      </c>
      <c r="F11" s="73">
        <f>E11*D11</f>
        <v>4212.88</v>
      </c>
      <c r="G11" s="73">
        <f t="shared" ref="G11:G73" si="0">F11*1.2834</f>
        <v>5406.8101920000008</v>
      </c>
      <c r="H11" s="31"/>
      <c r="I11" s="31"/>
      <c r="J11" s="19"/>
      <c r="K11" s="22"/>
    </row>
    <row r="12" spans="1:11" ht="18.75" customHeight="1">
      <c r="A12" s="54">
        <v>101000110</v>
      </c>
      <c r="B12" s="11" t="s">
        <v>28</v>
      </c>
      <c r="C12" s="72" t="s">
        <v>27</v>
      </c>
      <c r="D12" s="153">
        <v>91.41</v>
      </c>
      <c r="E12" s="73">
        <v>6.52</v>
      </c>
      <c r="F12" s="73">
        <f t="shared" ref="F12:F15" si="1">E12*D12</f>
        <v>595.99319999999989</v>
      </c>
      <c r="G12" s="73">
        <f t="shared" si="0"/>
        <v>764.89767287999996</v>
      </c>
      <c r="H12" s="31"/>
      <c r="I12" s="31"/>
      <c r="J12" s="19"/>
      <c r="K12" s="24"/>
    </row>
    <row r="13" spans="1:11" ht="29.25" customHeight="1">
      <c r="A13" s="53">
        <v>99059</v>
      </c>
      <c r="B13" s="11" t="s">
        <v>29</v>
      </c>
      <c r="C13" s="72" t="s">
        <v>30</v>
      </c>
      <c r="D13" s="153">
        <v>39.5</v>
      </c>
      <c r="E13" s="73">
        <v>53.65</v>
      </c>
      <c r="F13" s="73">
        <f t="shared" si="1"/>
        <v>2119.1749999999997</v>
      </c>
      <c r="G13" s="73">
        <f t="shared" si="0"/>
        <v>2719.7491949999999</v>
      </c>
      <c r="H13" s="31"/>
      <c r="I13" s="31"/>
      <c r="J13" s="19"/>
      <c r="K13" s="24"/>
    </row>
    <row r="14" spans="1:11" ht="13.5" customHeight="1">
      <c r="A14" s="69">
        <v>101000117</v>
      </c>
      <c r="B14" s="67" t="s">
        <v>119</v>
      </c>
      <c r="C14" s="71" t="s">
        <v>22</v>
      </c>
      <c r="D14" s="163">
        <v>1</v>
      </c>
      <c r="E14" s="73">
        <v>1431.56</v>
      </c>
      <c r="F14" s="73">
        <f t="shared" si="1"/>
        <v>1431.56</v>
      </c>
      <c r="G14" s="73">
        <f t="shared" si="0"/>
        <v>1837.2641040000001</v>
      </c>
      <c r="H14" s="31"/>
      <c r="I14" s="31"/>
      <c r="J14" s="19"/>
      <c r="K14" s="24"/>
    </row>
    <row r="15" spans="1:11" ht="29.25" customHeight="1" thickBot="1">
      <c r="A15" s="69">
        <v>101000210</v>
      </c>
      <c r="B15" s="66" t="s">
        <v>120</v>
      </c>
      <c r="C15" s="71" t="s">
        <v>121</v>
      </c>
      <c r="D15" s="163">
        <v>3</v>
      </c>
      <c r="E15" s="73">
        <v>648.42999999999995</v>
      </c>
      <c r="F15" s="73">
        <f t="shared" si="1"/>
        <v>1945.29</v>
      </c>
      <c r="G15" s="73">
        <f t="shared" si="0"/>
        <v>2496.5851860000002</v>
      </c>
      <c r="H15" s="31"/>
      <c r="I15" s="31"/>
      <c r="J15" s="19"/>
      <c r="K15" s="24"/>
    </row>
    <row r="16" spans="1:11" ht="17.25" customHeight="1" thickBot="1">
      <c r="A16" s="50"/>
      <c r="B16" s="36" t="s">
        <v>91</v>
      </c>
      <c r="C16" s="347" t="s">
        <v>90</v>
      </c>
      <c r="D16" s="348"/>
      <c r="E16" s="348"/>
      <c r="F16" s="348"/>
      <c r="G16" s="92">
        <f>SUM(G11:G15)</f>
        <v>13225.30634988</v>
      </c>
      <c r="H16" s="29"/>
      <c r="I16" s="30"/>
      <c r="J16" s="20"/>
      <c r="K16" s="23"/>
    </row>
    <row r="17" spans="1:11" ht="9" customHeight="1">
      <c r="A17" s="51">
        <v>2</v>
      </c>
      <c r="B17" s="349" t="s">
        <v>38</v>
      </c>
      <c r="C17" s="350"/>
      <c r="D17" s="350"/>
      <c r="E17" s="350"/>
      <c r="F17" s="350"/>
      <c r="G17" s="351"/>
      <c r="J17" s="19"/>
      <c r="K17" s="22"/>
    </row>
    <row r="18" spans="1:11" ht="9" customHeight="1">
      <c r="A18" s="50"/>
      <c r="B18" s="3"/>
      <c r="C18" s="50"/>
      <c r="D18" s="44"/>
      <c r="E18" s="89"/>
      <c r="F18" s="89"/>
      <c r="G18" s="93"/>
      <c r="J18" s="19"/>
      <c r="K18" s="22"/>
    </row>
    <row r="19" spans="1:11" ht="9" customHeight="1">
      <c r="A19" s="16" t="s">
        <v>20</v>
      </c>
      <c r="B19" s="1" t="s">
        <v>21</v>
      </c>
      <c r="C19" s="16" t="s">
        <v>22</v>
      </c>
      <c r="D19" s="16" t="s">
        <v>156</v>
      </c>
      <c r="E19" s="94" t="s">
        <v>123</v>
      </c>
      <c r="F19" s="90" t="s">
        <v>24</v>
      </c>
      <c r="G19" s="90" t="s">
        <v>25</v>
      </c>
      <c r="J19" s="19"/>
      <c r="K19" s="22"/>
    </row>
    <row r="20" spans="1:11" ht="9" customHeight="1">
      <c r="A20" s="50"/>
      <c r="B20" s="3"/>
      <c r="C20" s="50"/>
      <c r="D20" s="44"/>
      <c r="E20" s="89"/>
      <c r="F20" s="89"/>
      <c r="G20" s="93"/>
      <c r="J20" s="19"/>
      <c r="K20" s="22"/>
    </row>
    <row r="21" spans="1:11" ht="18.75" customHeight="1" thickBot="1">
      <c r="A21" s="54">
        <v>701000109</v>
      </c>
      <c r="B21" s="11" t="s">
        <v>39</v>
      </c>
      <c r="C21" s="72" t="s">
        <v>27</v>
      </c>
      <c r="D21" s="153">
        <v>37.15</v>
      </c>
      <c r="E21" s="74">
        <v>16.75</v>
      </c>
      <c r="F21" s="74">
        <f>E21*D21</f>
        <v>622.26249999999993</v>
      </c>
      <c r="G21" s="167">
        <f t="shared" si="0"/>
        <v>798.6116925</v>
      </c>
      <c r="H21" s="32"/>
      <c r="I21" s="33"/>
      <c r="J21" s="19"/>
      <c r="K21" s="24"/>
    </row>
    <row r="22" spans="1:11" ht="16.5" customHeight="1" thickBot="1">
      <c r="A22" s="50"/>
      <c r="B22" s="63" t="s">
        <v>91</v>
      </c>
      <c r="C22" s="355" t="s">
        <v>90</v>
      </c>
      <c r="D22" s="356"/>
      <c r="E22" s="356"/>
      <c r="F22" s="356"/>
      <c r="G22" s="246">
        <f>SUM(G20:G21)</f>
        <v>798.6116925</v>
      </c>
      <c r="I22" s="30"/>
      <c r="J22" s="19"/>
      <c r="K22" s="24"/>
    </row>
    <row r="23" spans="1:11" ht="10.5" customHeight="1" thickBot="1">
      <c r="A23" s="108">
        <v>3</v>
      </c>
      <c r="B23" s="357" t="s">
        <v>33</v>
      </c>
      <c r="C23" s="358"/>
      <c r="D23" s="358"/>
      <c r="E23" s="358"/>
      <c r="F23" s="358"/>
      <c r="G23" s="359"/>
      <c r="I23" s="30"/>
      <c r="J23" s="19"/>
      <c r="K23" s="24"/>
    </row>
    <row r="24" spans="1:11" ht="9" customHeight="1">
      <c r="A24" s="16" t="s">
        <v>20</v>
      </c>
      <c r="B24" s="1" t="s">
        <v>21</v>
      </c>
      <c r="C24" s="16" t="s">
        <v>22</v>
      </c>
      <c r="D24" s="16" t="s">
        <v>156</v>
      </c>
      <c r="E24" s="90" t="s">
        <v>23</v>
      </c>
      <c r="F24" s="90" t="s">
        <v>24</v>
      </c>
      <c r="G24" s="90" t="s">
        <v>25</v>
      </c>
      <c r="I24" s="30"/>
      <c r="J24" s="19"/>
      <c r="K24" s="24"/>
    </row>
    <row r="25" spans="1:11" ht="27" customHeight="1">
      <c r="A25" s="122">
        <v>101175</v>
      </c>
      <c r="B25" s="35" t="s">
        <v>207</v>
      </c>
      <c r="C25" s="72" t="s">
        <v>30</v>
      </c>
      <c r="D25" s="153">
        <v>80.5</v>
      </c>
      <c r="E25" s="74">
        <v>106.96</v>
      </c>
      <c r="F25" s="74">
        <f>E25*D25</f>
        <v>8610.2799999999988</v>
      </c>
      <c r="G25" s="95">
        <f t="shared" si="0"/>
        <v>11050.433352</v>
      </c>
      <c r="H25" s="65"/>
      <c r="I25" s="30"/>
      <c r="J25" s="19"/>
      <c r="K25" s="24"/>
    </row>
    <row r="26" spans="1:11" ht="16.5" customHeight="1" thickBot="1">
      <c r="A26" s="54">
        <v>301000116</v>
      </c>
      <c r="B26" s="12" t="s">
        <v>111</v>
      </c>
      <c r="C26" s="72" t="s">
        <v>22</v>
      </c>
      <c r="D26" s="153">
        <v>23</v>
      </c>
      <c r="E26" s="74">
        <v>45.73</v>
      </c>
      <c r="F26" s="74">
        <f>E26*D26</f>
        <v>1051.79</v>
      </c>
      <c r="G26" s="95">
        <f t="shared" si="0"/>
        <v>1349.8672860000001</v>
      </c>
      <c r="I26" s="30"/>
      <c r="J26" s="19"/>
      <c r="K26" s="24"/>
    </row>
    <row r="27" spans="1:11" ht="16.5" customHeight="1" thickBot="1">
      <c r="A27" s="50"/>
      <c r="B27" s="36" t="s">
        <v>91</v>
      </c>
      <c r="C27" s="50"/>
      <c r="D27" s="44"/>
      <c r="E27" s="78"/>
      <c r="F27" s="78"/>
      <c r="G27" s="92">
        <f>SUM(G25:G26)</f>
        <v>12400.300638000001</v>
      </c>
      <c r="I27" s="30"/>
      <c r="J27" s="19"/>
      <c r="K27" s="24"/>
    </row>
    <row r="28" spans="1:11" ht="9.75" customHeight="1">
      <c r="A28" s="51">
        <v>4</v>
      </c>
      <c r="B28" s="360" t="s">
        <v>34</v>
      </c>
      <c r="C28" s="361"/>
      <c r="D28" s="361"/>
      <c r="E28" s="361"/>
      <c r="F28" s="361"/>
      <c r="G28" s="362"/>
      <c r="I28" s="30"/>
      <c r="J28" s="19"/>
      <c r="K28" s="24"/>
    </row>
    <row r="29" spans="1:11" ht="10.5" customHeight="1">
      <c r="A29" s="16" t="s">
        <v>20</v>
      </c>
      <c r="B29" s="1" t="s">
        <v>21</v>
      </c>
      <c r="C29" s="16" t="s">
        <v>22</v>
      </c>
      <c r="D29" s="16" t="s">
        <v>156</v>
      </c>
      <c r="E29" s="90" t="s">
        <v>23</v>
      </c>
      <c r="F29" s="90" t="s">
        <v>24</v>
      </c>
      <c r="G29" s="90" t="s">
        <v>25</v>
      </c>
      <c r="I29" s="30"/>
      <c r="J29" s="19"/>
      <c r="K29" s="24"/>
    </row>
    <row r="30" spans="1:11" ht="12.75" customHeight="1">
      <c r="A30" s="50"/>
      <c r="B30" s="1" t="s">
        <v>35</v>
      </c>
      <c r="C30" s="50"/>
      <c r="D30" s="44"/>
      <c r="E30" s="89"/>
      <c r="F30" s="89"/>
      <c r="G30" s="90" t="s">
        <v>15</v>
      </c>
      <c r="I30" s="30"/>
      <c r="J30" s="19"/>
      <c r="K30" s="24"/>
    </row>
    <row r="31" spans="1:11" ht="16.5" customHeight="1">
      <c r="A31" s="54">
        <v>401001100</v>
      </c>
      <c r="B31" s="11" t="s">
        <v>112</v>
      </c>
      <c r="C31" s="72" t="s">
        <v>32</v>
      </c>
      <c r="D31" s="153">
        <v>2.1</v>
      </c>
      <c r="E31" s="74">
        <v>65.2</v>
      </c>
      <c r="F31" s="74">
        <f>E31*D31</f>
        <v>136.92000000000002</v>
      </c>
      <c r="G31" s="95">
        <f t="shared" si="0"/>
        <v>175.72312800000003</v>
      </c>
      <c r="I31" s="30"/>
      <c r="J31" s="19"/>
      <c r="K31" s="24"/>
    </row>
    <row r="32" spans="1:11" ht="16.5" customHeight="1" thickBot="1">
      <c r="A32" s="53">
        <v>96995</v>
      </c>
      <c r="B32" s="12" t="s">
        <v>36</v>
      </c>
      <c r="C32" s="72" t="s">
        <v>32</v>
      </c>
      <c r="D32" s="153">
        <v>18.28</v>
      </c>
      <c r="E32" s="74">
        <v>41.8</v>
      </c>
      <c r="F32" s="74">
        <f>E32*D32</f>
        <v>764.10400000000004</v>
      </c>
      <c r="G32" s="95">
        <f t="shared" si="0"/>
        <v>980.65107360000013</v>
      </c>
      <c r="I32" s="30"/>
      <c r="J32" s="19"/>
      <c r="K32" s="24"/>
    </row>
    <row r="33" spans="1:11" ht="16.5" customHeight="1" thickBot="1">
      <c r="A33" s="50"/>
      <c r="B33" s="17" t="s">
        <v>31</v>
      </c>
      <c r="C33" s="50"/>
      <c r="D33" s="44"/>
      <c r="E33" s="78"/>
      <c r="F33" s="78"/>
      <c r="G33" s="92">
        <f>SUM(G31:G32)</f>
        <v>1156.3742016000001</v>
      </c>
      <c r="I33" s="30"/>
      <c r="J33" s="19"/>
      <c r="K33" s="24"/>
    </row>
    <row r="34" spans="1:11" ht="10.5" customHeight="1">
      <c r="A34" s="51">
        <v>5</v>
      </c>
      <c r="B34" s="325" t="s">
        <v>107</v>
      </c>
      <c r="C34" s="326"/>
      <c r="D34" s="326"/>
      <c r="E34" s="326"/>
      <c r="F34" s="326"/>
      <c r="G34" s="327"/>
      <c r="I34" s="30"/>
      <c r="J34" s="19"/>
      <c r="K34" s="24"/>
    </row>
    <row r="35" spans="1:11" ht="12.75" customHeight="1">
      <c r="A35" s="16" t="s">
        <v>20</v>
      </c>
      <c r="B35" s="1" t="s">
        <v>21</v>
      </c>
      <c r="C35" s="16" t="s">
        <v>22</v>
      </c>
      <c r="D35" s="16" t="s">
        <v>156</v>
      </c>
      <c r="E35" s="90" t="s">
        <v>23</v>
      </c>
      <c r="F35" s="90" t="s">
        <v>24</v>
      </c>
      <c r="G35" s="90" t="s">
        <v>25</v>
      </c>
      <c r="I35" s="30"/>
      <c r="J35" s="19"/>
      <c r="K35" s="24"/>
    </row>
    <row r="36" spans="1:11" ht="12" customHeight="1">
      <c r="A36" s="50"/>
      <c r="B36" s="64" t="s">
        <v>113</v>
      </c>
      <c r="C36" s="50"/>
      <c r="D36" s="44"/>
      <c r="E36" s="89"/>
      <c r="F36" s="89"/>
      <c r="G36" s="90"/>
      <c r="I36" s="30"/>
      <c r="J36" s="19"/>
      <c r="K36" s="24"/>
    </row>
    <row r="37" spans="1:11" ht="18" customHeight="1">
      <c r="A37" s="258">
        <v>92270</v>
      </c>
      <c r="B37" s="12" t="s">
        <v>237</v>
      </c>
      <c r="C37" s="72" t="s">
        <v>88</v>
      </c>
      <c r="D37" s="177">
        <v>36.729999999999997</v>
      </c>
      <c r="E37" s="81">
        <v>176.71</v>
      </c>
      <c r="F37" s="81">
        <f>E37*D37</f>
        <v>6490.5582999999997</v>
      </c>
      <c r="G37" s="81">
        <f t="shared" si="0"/>
        <v>8329.9825222199997</v>
      </c>
      <c r="I37" s="30"/>
      <c r="J37" s="19"/>
      <c r="K37" s="24"/>
    </row>
    <row r="38" spans="1:11" ht="16.5" customHeight="1">
      <c r="A38" s="258">
        <v>92413</v>
      </c>
      <c r="B38" s="12" t="s">
        <v>122</v>
      </c>
      <c r="C38" s="72" t="s">
        <v>88</v>
      </c>
      <c r="D38" s="177">
        <v>37.9</v>
      </c>
      <c r="E38" s="81">
        <v>115.56</v>
      </c>
      <c r="F38" s="81">
        <f>E38*D38</f>
        <v>4379.7240000000002</v>
      </c>
      <c r="G38" s="81">
        <f t="shared" si="0"/>
        <v>5620.9377816000006</v>
      </c>
      <c r="I38" s="30"/>
      <c r="J38" s="19"/>
      <c r="K38" s="24"/>
    </row>
    <row r="39" spans="1:11" ht="11.25" customHeight="1">
      <c r="A39" s="70"/>
      <c r="B39" s="64" t="s">
        <v>115</v>
      </c>
      <c r="C39" s="70"/>
      <c r="D39" s="156"/>
      <c r="E39" s="96"/>
      <c r="F39" s="74"/>
      <c r="G39" s="74"/>
      <c r="I39" s="30"/>
      <c r="J39" s="19"/>
      <c r="K39" s="24"/>
    </row>
    <row r="40" spans="1:11" ht="16.5" customHeight="1">
      <c r="A40" s="54">
        <v>601002000</v>
      </c>
      <c r="B40" s="11" t="s">
        <v>108</v>
      </c>
      <c r="C40" s="72" t="s">
        <v>37</v>
      </c>
      <c r="D40" s="153">
        <v>235.81</v>
      </c>
      <c r="E40" s="74">
        <v>14.9</v>
      </c>
      <c r="F40" s="74">
        <f>E40*D40</f>
        <v>3513.569</v>
      </c>
      <c r="G40" s="74">
        <f t="shared" si="0"/>
        <v>4509.3144546000003</v>
      </c>
      <c r="I40" s="30"/>
      <c r="J40" s="19"/>
      <c r="K40" s="24"/>
    </row>
    <row r="41" spans="1:11" ht="16.5" customHeight="1">
      <c r="A41" s="54">
        <v>601002003</v>
      </c>
      <c r="B41" s="11" t="s">
        <v>109</v>
      </c>
      <c r="C41" s="72" t="s">
        <v>37</v>
      </c>
      <c r="D41" s="153">
        <v>795.12</v>
      </c>
      <c r="E41" s="74">
        <v>16.14</v>
      </c>
      <c r="F41" s="74">
        <f>E41*D41</f>
        <v>12833.236800000001</v>
      </c>
      <c r="G41" s="74">
        <f t="shared" si="0"/>
        <v>16470.176109120002</v>
      </c>
      <c r="I41" s="30"/>
      <c r="J41" s="19"/>
      <c r="K41" s="24"/>
    </row>
    <row r="42" spans="1:11" ht="12.75" customHeight="1">
      <c r="A42" s="50"/>
      <c r="B42" s="64" t="s">
        <v>114</v>
      </c>
      <c r="C42" s="50"/>
      <c r="D42" s="44"/>
      <c r="E42" s="78"/>
      <c r="F42" s="74"/>
      <c r="G42" s="74"/>
      <c r="I42" s="30"/>
      <c r="J42" s="19"/>
      <c r="K42" s="24"/>
    </row>
    <row r="43" spans="1:11" ht="18.75" customHeight="1">
      <c r="A43" s="52">
        <v>601003008</v>
      </c>
      <c r="B43" s="9" t="s">
        <v>110</v>
      </c>
      <c r="C43" s="72" t="s">
        <v>32</v>
      </c>
      <c r="D43" s="153">
        <v>4.6900000000000004</v>
      </c>
      <c r="E43" s="74">
        <v>107.2</v>
      </c>
      <c r="F43" s="74">
        <f>E43*D43</f>
        <v>502.76800000000003</v>
      </c>
      <c r="G43" s="74">
        <f t="shared" si="0"/>
        <v>645.25245120000011</v>
      </c>
      <c r="I43" s="30"/>
      <c r="J43" s="19"/>
      <c r="K43" s="24"/>
    </row>
    <row r="44" spans="1:11" ht="27" customHeight="1">
      <c r="A44" s="53">
        <v>601003025</v>
      </c>
      <c r="B44" s="165" t="s">
        <v>130</v>
      </c>
      <c r="C44" s="72" t="s">
        <v>32</v>
      </c>
      <c r="D44" s="153">
        <v>4.6900000000000004</v>
      </c>
      <c r="E44" s="74">
        <v>473.35</v>
      </c>
      <c r="F44" s="74">
        <f>E44*D44</f>
        <v>2220.0115000000001</v>
      </c>
      <c r="G44" s="74">
        <f t="shared" si="0"/>
        <v>2849.1627591000001</v>
      </c>
      <c r="I44" s="30"/>
      <c r="J44" s="19"/>
      <c r="K44" s="24"/>
    </row>
    <row r="45" spans="1:11" ht="45.75" customHeight="1">
      <c r="A45" s="248">
        <v>601003180</v>
      </c>
      <c r="B45" s="225" t="s">
        <v>243</v>
      </c>
      <c r="C45" s="224" t="s">
        <v>27</v>
      </c>
      <c r="D45" s="166">
        <v>38.659999999999997</v>
      </c>
      <c r="E45" s="167">
        <v>105.05</v>
      </c>
      <c r="F45" s="167">
        <f>E45*D45</f>
        <v>4061.2329999999997</v>
      </c>
      <c r="G45" s="167">
        <f t="shared" si="0"/>
        <v>5212.1864322000001</v>
      </c>
      <c r="J45" s="19"/>
      <c r="K45" s="22"/>
    </row>
    <row r="46" spans="1:11" ht="13.5" customHeight="1">
      <c r="A46" s="170"/>
      <c r="B46" s="171"/>
      <c r="C46" s="172"/>
      <c r="D46" s="173"/>
      <c r="E46" s="174"/>
      <c r="F46" s="174"/>
      <c r="G46" s="174"/>
      <c r="J46" s="19"/>
      <c r="K46" s="22"/>
    </row>
    <row r="47" spans="1:11" ht="21.75" customHeight="1" thickBot="1">
      <c r="A47" s="135"/>
      <c r="B47" s="168" t="s">
        <v>91</v>
      </c>
      <c r="C47" s="363" t="s">
        <v>90</v>
      </c>
      <c r="D47" s="364"/>
      <c r="E47" s="364"/>
      <c r="F47" s="364"/>
      <c r="G47" s="169">
        <f>SUM(G37:G46)</f>
        <v>43637.012510040004</v>
      </c>
      <c r="J47" s="19"/>
      <c r="K47" s="22"/>
    </row>
    <row r="48" spans="1:11" ht="9" customHeight="1" thickBot="1">
      <c r="A48" s="50"/>
      <c r="B48" s="3"/>
      <c r="C48" s="50"/>
      <c r="D48" s="44"/>
      <c r="E48" s="89"/>
      <c r="F48" s="89"/>
      <c r="G48" s="93"/>
      <c r="J48" s="19"/>
      <c r="K48" s="22"/>
    </row>
    <row r="49" spans="1:11" ht="11.25" customHeight="1" thickBot="1">
      <c r="A49" s="108">
        <v>6</v>
      </c>
      <c r="B49" s="365" t="s">
        <v>116</v>
      </c>
      <c r="C49" s="366"/>
      <c r="D49" s="366"/>
      <c r="E49" s="366"/>
      <c r="F49" s="366"/>
      <c r="G49" s="367"/>
      <c r="I49" s="30"/>
      <c r="J49" s="19"/>
      <c r="K49" s="24"/>
    </row>
    <row r="50" spans="1:11" ht="12" customHeight="1">
      <c r="A50" s="16" t="s">
        <v>20</v>
      </c>
      <c r="B50" s="1" t="s">
        <v>21</v>
      </c>
      <c r="C50" s="16" t="s">
        <v>22</v>
      </c>
      <c r="D50" s="16" t="s">
        <v>156</v>
      </c>
      <c r="E50" s="90" t="s">
        <v>23</v>
      </c>
      <c r="F50" s="90" t="s">
        <v>24</v>
      </c>
      <c r="G50" s="90" t="s">
        <v>25</v>
      </c>
      <c r="I50" s="30"/>
      <c r="J50" s="19"/>
      <c r="K50" s="24"/>
    </row>
    <row r="51" spans="1:11" ht="38.25" customHeight="1">
      <c r="A51" s="54">
        <v>801000102</v>
      </c>
      <c r="B51" s="11" t="s">
        <v>117</v>
      </c>
      <c r="C51" s="72" t="s">
        <v>27</v>
      </c>
      <c r="D51" s="153">
        <v>164.23</v>
      </c>
      <c r="E51" s="74">
        <v>49.79</v>
      </c>
      <c r="F51" s="74">
        <f>E51*D51</f>
        <v>8177.0116999999991</v>
      </c>
      <c r="G51" s="74">
        <f t="shared" si="0"/>
        <v>10494.37681578</v>
      </c>
      <c r="I51" s="30"/>
      <c r="J51" s="19"/>
      <c r="K51" s="24"/>
    </row>
    <row r="52" spans="1:11" ht="21" customHeight="1" thickBot="1">
      <c r="A52" s="55">
        <v>93187</v>
      </c>
      <c r="B52" s="35" t="s">
        <v>212</v>
      </c>
      <c r="C52" s="72" t="s">
        <v>30</v>
      </c>
      <c r="D52" s="153">
        <v>15.8</v>
      </c>
      <c r="E52" s="74">
        <v>105.33</v>
      </c>
      <c r="F52" s="74">
        <f>E52*D52</f>
        <v>1664.2139999999999</v>
      </c>
      <c r="G52" s="74">
        <f t="shared" si="0"/>
        <v>2135.8522476000003</v>
      </c>
      <c r="I52" s="30"/>
      <c r="J52" s="19"/>
      <c r="K52" s="24"/>
    </row>
    <row r="53" spans="1:11" ht="17.25" customHeight="1" thickBot="1">
      <c r="A53" s="50"/>
      <c r="B53" s="36" t="s">
        <v>91</v>
      </c>
      <c r="C53" s="347" t="s">
        <v>90</v>
      </c>
      <c r="D53" s="348"/>
      <c r="E53" s="348"/>
      <c r="F53" s="348"/>
      <c r="G53" s="92">
        <f>SUM(G51:G52)</f>
        <v>12630.22906338</v>
      </c>
      <c r="I53" s="30"/>
      <c r="J53" s="19"/>
      <c r="K53" s="24"/>
    </row>
    <row r="54" spans="1:11" ht="9" customHeight="1">
      <c r="A54" s="51">
        <v>7</v>
      </c>
      <c r="B54" s="349" t="s">
        <v>40</v>
      </c>
      <c r="C54" s="350"/>
      <c r="D54" s="350"/>
      <c r="E54" s="350"/>
      <c r="F54" s="350"/>
      <c r="G54" s="351"/>
      <c r="J54" s="19"/>
      <c r="K54" s="24"/>
    </row>
    <row r="55" spans="1:11" ht="9" customHeight="1">
      <c r="A55" s="50"/>
      <c r="B55" s="3"/>
      <c r="C55" s="50"/>
      <c r="D55" s="44"/>
      <c r="E55" s="89"/>
      <c r="F55" s="89"/>
      <c r="G55" s="93"/>
      <c r="J55" s="19"/>
      <c r="K55" s="24"/>
    </row>
    <row r="56" spans="1:11" ht="9" customHeight="1">
      <c r="A56" s="16" t="s">
        <v>20</v>
      </c>
      <c r="B56" s="1" t="s">
        <v>21</v>
      </c>
      <c r="C56" s="50"/>
      <c r="D56" s="44"/>
      <c r="E56" s="90" t="s">
        <v>25</v>
      </c>
      <c r="F56" s="89"/>
      <c r="G56" s="93"/>
      <c r="J56" s="19"/>
      <c r="K56" s="24"/>
    </row>
    <row r="57" spans="1:11" ht="9" customHeight="1">
      <c r="A57" s="50"/>
      <c r="B57" s="3"/>
      <c r="C57" s="50"/>
      <c r="D57" s="44"/>
      <c r="E57" s="89"/>
      <c r="F57" s="89"/>
      <c r="G57" s="93"/>
      <c r="J57" s="19"/>
      <c r="K57" s="24"/>
    </row>
    <row r="58" spans="1:11" ht="20.25" customHeight="1" thickBot="1">
      <c r="A58" s="52">
        <v>100775</v>
      </c>
      <c r="B58" s="35" t="s">
        <v>96</v>
      </c>
      <c r="C58" s="38" t="s">
        <v>37</v>
      </c>
      <c r="D58" s="154">
        <v>610.76</v>
      </c>
      <c r="E58" s="75">
        <v>14.57</v>
      </c>
      <c r="F58" s="75">
        <f>E58*D58</f>
        <v>8898.7731999999996</v>
      </c>
      <c r="G58" s="97">
        <f t="shared" si="0"/>
        <v>11420.68552488</v>
      </c>
      <c r="H58" s="32"/>
      <c r="I58" s="33"/>
      <c r="J58" s="19"/>
      <c r="K58" s="24"/>
    </row>
    <row r="59" spans="1:11" ht="18.75" customHeight="1" thickBot="1">
      <c r="A59" s="50"/>
      <c r="B59" s="36" t="s">
        <v>91</v>
      </c>
      <c r="C59" s="347" t="s">
        <v>90</v>
      </c>
      <c r="D59" s="348"/>
      <c r="E59" s="348"/>
      <c r="F59" s="348"/>
      <c r="G59" s="92">
        <f>G58+G57+G56</f>
        <v>11420.68552488</v>
      </c>
      <c r="I59" s="30"/>
      <c r="J59" s="19"/>
      <c r="K59" s="24"/>
    </row>
    <row r="60" spans="1:11" ht="9" customHeight="1">
      <c r="A60" s="51">
        <v>8</v>
      </c>
      <c r="B60" s="352" t="s">
        <v>41</v>
      </c>
      <c r="C60" s="353"/>
      <c r="D60" s="353"/>
      <c r="E60" s="353"/>
      <c r="F60" s="353"/>
      <c r="G60" s="354"/>
      <c r="J60" s="19"/>
      <c r="K60" s="24"/>
    </row>
    <row r="61" spans="1:11" ht="9" customHeight="1">
      <c r="A61" s="50"/>
      <c r="B61" s="2"/>
      <c r="C61" s="50"/>
      <c r="D61" s="44"/>
      <c r="E61" s="89"/>
      <c r="F61" s="89"/>
      <c r="G61" s="93"/>
      <c r="J61" s="19"/>
      <c r="K61" s="24"/>
    </row>
    <row r="62" spans="1:11" ht="9" customHeight="1">
      <c r="A62" s="16" t="s">
        <v>20</v>
      </c>
      <c r="B62" s="1" t="s">
        <v>21</v>
      </c>
      <c r="C62" s="16" t="s">
        <v>22</v>
      </c>
      <c r="D62" s="16" t="s">
        <v>156</v>
      </c>
      <c r="E62" s="90" t="s">
        <v>23</v>
      </c>
      <c r="F62" s="90" t="s">
        <v>24</v>
      </c>
      <c r="G62" s="90" t="s">
        <v>25</v>
      </c>
      <c r="J62" s="19"/>
      <c r="K62" s="24"/>
    </row>
    <row r="63" spans="1:11" ht="9" customHeight="1">
      <c r="A63" s="50"/>
      <c r="B63" s="3"/>
      <c r="C63" s="50"/>
      <c r="D63" s="44"/>
      <c r="E63" s="89"/>
      <c r="F63" s="89"/>
      <c r="G63" s="93"/>
      <c r="J63" s="19"/>
      <c r="K63" s="24"/>
    </row>
    <row r="64" spans="1:11" ht="18.75" customHeight="1">
      <c r="A64" s="55">
        <v>94216</v>
      </c>
      <c r="B64" s="35" t="s">
        <v>97</v>
      </c>
      <c r="C64" s="72" t="s">
        <v>27</v>
      </c>
      <c r="D64" s="153">
        <v>40.049999999999997</v>
      </c>
      <c r="E64" s="74">
        <v>241.85</v>
      </c>
      <c r="F64" s="74">
        <f>E64*D64</f>
        <v>9686.0924999999988</v>
      </c>
      <c r="G64" s="74">
        <f t="shared" si="0"/>
        <v>12431.1311145</v>
      </c>
      <c r="H64" s="32"/>
      <c r="I64" s="33"/>
      <c r="J64" s="19"/>
      <c r="K64" s="24"/>
    </row>
    <row r="65" spans="1:11" ht="13.5" customHeight="1">
      <c r="A65" s="53">
        <v>94231</v>
      </c>
      <c r="B65" s="40" t="s">
        <v>86</v>
      </c>
      <c r="C65" s="72" t="s">
        <v>85</v>
      </c>
      <c r="D65" s="153">
        <v>32.700000000000003</v>
      </c>
      <c r="E65" s="74">
        <v>52.61</v>
      </c>
      <c r="F65" s="74">
        <f>E65*D65</f>
        <v>1720.3470000000002</v>
      </c>
      <c r="G65" s="74">
        <f t="shared" si="0"/>
        <v>2207.8933398000004</v>
      </c>
      <c r="H65" s="32"/>
      <c r="I65" s="33"/>
      <c r="J65" s="19"/>
      <c r="K65" s="24"/>
    </row>
    <row r="66" spans="1:11" ht="18.75" customHeight="1" thickBot="1">
      <c r="A66" s="53">
        <v>94227</v>
      </c>
      <c r="B66" s="40" t="s">
        <v>87</v>
      </c>
      <c r="C66" s="72" t="s">
        <v>85</v>
      </c>
      <c r="D66" s="153">
        <v>11.45</v>
      </c>
      <c r="E66" s="74">
        <v>65.5</v>
      </c>
      <c r="F66" s="74">
        <f>E66*D66</f>
        <v>749.97499999999991</v>
      </c>
      <c r="G66" s="167">
        <f t="shared" si="0"/>
        <v>962.5179149999999</v>
      </c>
      <c r="H66" s="32"/>
      <c r="I66" s="33"/>
      <c r="J66" s="19"/>
      <c r="K66" s="22"/>
    </row>
    <row r="67" spans="1:11" ht="18" customHeight="1" thickBot="1">
      <c r="A67" s="50"/>
      <c r="B67" s="36" t="s">
        <v>91</v>
      </c>
      <c r="C67" s="347" t="s">
        <v>90</v>
      </c>
      <c r="D67" s="348"/>
      <c r="E67" s="348"/>
      <c r="F67" s="348"/>
      <c r="G67" s="92">
        <f>G66+G65+G64</f>
        <v>15601.542369300001</v>
      </c>
      <c r="I67" s="30"/>
      <c r="J67" s="19"/>
      <c r="K67" s="24"/>
    </row>
    <row r="68" spans="1:11" ht="9.75" customHeight="1">
      <c r="A68" s="51">
        <v>9</v>
      </c>
      <c r="B68" s="325" t="s">
        <v>42</v>
      </c>
      <c r="C68" s="326"/>
      <c r="D68" s="326"/>
      <c r="E68" s="326"/>
      <c r="F68" s="326"/>
      <c r="G68" s="362"/>
      <c r="J68" s="19"/>
      <c r="K68" s="24"/>
    </row>
    <row r="69" spans="1:11" ht="9" customHeight="1">
      <c r="A69" s="50"/>
      <c r="B69" s="3"/>
      <c r="C69" s="50"/>
      <c r="D69" s="44"/>
      <c r="E69" s="89"/>
      <c r="F69" s="89"/>
      <c r="G69" s="93"/>
      <c r="J69" s="19"/>
      <c r="K69" s="24"/>
    </row>
    <row r="70" spans="1:11" ht="9" customHeight="1">
      <c r="A70" s="16" t="s">
        <v>20</v>
      </c>
      <c r="B70" s="1" t="s">
        <v>21</v>
      </c>
      <c r="C70" s="16" t="s">
        <v>22</v>
      </c>
      <c r="D70" s="16" t="s">
        <v>156</v>
      </c>
      <c r="E70" s="90" t="s">
        <v>23</v>
      </c>
      <c r="F70" s="90" t="s">
        <v>24</v>
      </c>
      <c r="G70" s="90" t="s">
        <v>25</v>
      </c>
      <c r="J70" s="19"/>
      <c r="K70" s="24"/>
    </row>
    <row r="71" spans="1:11" ht="19.5" customHeight="1">
      <c r="A71" s="56">
        <v>94807</v>
      </c>
      <c r="B71" s="223" t="s">
        <v>213</v>
      </c>
      <c r="C71" s="72" t="s">
        <v>22</v>
      </c>
      <c r="D71" s="177">
        <v>2</v>
      </c>
      <c r="E71" s="73">
        <v>542.58000000000004</v>
      </c>
      <c r="F71" s="74">
        <f t="shared" ref="F71:F73" si="2">E71*D71</f>
        <v>1085.1600000000001</v>
      </c>
      <c r="G71" s="74">
        <f t="shared" si="0"/>
        <v>1392.6943440000002</v>
      </c>
      <c r="H71" s="32"/>
      <c r="I71" s="33"/>
      <c r="J71" s="19"/>
      <c r="K71" s="24"/>
    </row>
    <row r="72" spans="1:11" ht="18.75" customHeight="1">
      <c r="A72" s="227">
        <v>1101002012</v>
      </c>
      <c r="B72" s="229" t="s">
        <v>214</v>
      </c>
      <c r="C72" s="228" t="s">
        <v>88</v>
      </c>
      <c r="D72" s="177">
        <v>5.76</v>
      </c>
      <c r="E72" s="73">
        <v>403.26</v>
      </c>
      <c r="F72" s="74">
        <f t="shared" si="2"/>
        <v>2322.7775999999999</v>
      </c>
      <c r="G72" s="73">
        <f t="shared" si="0"/>
        <v>2981.0527718399999</v>
      </c>
      <c r="H72" s="34"/>
      <c r="I72" s="162"/>
      <c r="J72" s="19"/>
      <c r="K72" s="24"/>
    </row>
    <row r="73" spans="1:11" ht="38.25" customHeight="1">
      <c r="A73" s="226">
        <v>1101002000</v>
      </c>
      <c r="B73" s="223" t="s">
        <v>215</v>
      </c>
      <c r="C73" s="87" t="s">
        <v>88</v>
      </c>
      <c r="D73" s="153">
        <v>6.24</v>
      </c>
      <c r="E73" s="178">
        <v>778.04</v>
      </c>
      <c r="F73" s="84">
        <f t="shared" si="2"/>
        <v>4854.9696000000004</v>
      </c>
      <c r="G73" s="84">
        <f t="shared" si="0"/>
        <v>6230.8679846400009</v>
      </c>
      <c r="H73" s="32"/>
      <c r="I73" s="33"/>
      <c r="J73" s="19"/>
      <c r="K73" s="24"/>
    </row>
    <row r="74" spans="1:11" ht="9" customHeight="1" thickBot="1">
      <c r="A74" s="135"/>
      <c r="B74" s="3"/>
      <c r="C74" s="50"/>
      <c r="D74" s="44"/>
      <c r="E74" s="89"/>
      <c r="F74" s="89"/>
      <c r="G74" s="76"/>
      <c r="H74" s="32"/>
      <c r="I74" s="33"/>
      <c r="J74" s="19"/>
      <c r="K74" s="22"/>
    </row>
    <row r="75" spans="1:11" ht="17.25" customHeight="1" thickBot="1">
      <c r="A75" s="50"/>
      <c r="B75" s="36" t="s">
        <v>91</v>
      </c>
      <c r="C75" s="347" t="s">
        <v>90</v>
      </c>
      <c r="D75" s="348"/>
      <c r="E75" s="348"/>
      <c r="F75" s="348"/>
      <c r="G75" s="92">
        <f>SUM(G71:G74)</f>
        <v>10604.615100480001</v>
      </c>
      <c r="I75" s="30"/>
      <c r="J75" s="20"/>
      <c r="K75" s="25"/>
    </row>
    <row r="76" spans="1:11" ht="9" customHeight="1">
      <c r="A76" s="51">
        <v>10</v>
      </c>
      <c r="B76" s="368" t="s">
        <v>43</v>
      </c>
      <c r="C76" s="369"/>
      <c r="D76" s="369"/>
      <c r="E76" s="369"/>
      <c r="F76" s="369"/>
      <c r="G76" s="351"/>
      <c r="J76" s="19"/>
      <c r="K76" s="22"/>
    </row>
    <row r="77" spans="1:11" ht="9" customHeight="1">
      <c r="A77" s="50"/>
      <c r="B77" s="3"/>
      <c r="C77" s="50"/>
      <c r="D77" s="44"/>
      <c r="E77" s="89"/>
      <c r="F77" s="89"/>
      <c r="G77" s="93"/>
      <c r="J77" s="19"/>
      <c r="K77" s="22"/>
    </row>
    <row r="78" spans="1:11" ht="9" customHeight="1">
      <c r="A78" s="16" t="s">
        <v>20</v>
      </c>
      <c r="B78" s="1" t="s">
        <v>21</v>
      </c>
      <c r="C78" s="16" t="s">
        <v>22</v>
      </c>
      <c r="D78" s="16" t="s">
        <v>156</v>
      </c>
      <c r="E78" s="90" t="s">
        <v>23</v>
      </c>
      <c r="F78" s="90" t="s">
        <v>24</v>
      </c>
      <c r="G78" s="90" t="s">
        <v>25</v>
      </c>
      <c r="J78" s="19"/>
      <c r="K78" s="22"/>
    </row>
    <row r="79" spans="1:11" ht="9" customHeight="1">
      <c r="A79" s="50"/>
      <c r="B79" s="60" t="s">
        <v>151</v>
      </c>
      <c r="C79" s="50"/>
      <c r="D79" s="44"/>
      <c r="E79" s="89"/>
      <c r="F79" s="89"/>
      <c r="G79" s="93"/>
      <c r="J79" s="19"/>
      <c r="K79" s="22"/>
    </row>
    <row r="80" spans="1:11" ht="30.75" customHeight="1">
      <c r="A80" s="53">
        <v>1201001000</v>
      </c>
      <c r="B80" s="223" t="s">
        <v>216</v>
      </c>
      <c r="C80" s="72" t="s">
        <v>22</v>
      </c>
      <c r="D80" s="153">
        <v>6</v>
      </c>
      <c r="E80" s="42">
        <v>84.07</v>
      </c>
      <c r="F80" s="39">
        <f>D80*E80</f>
        <v>504.41999999999996</v>
      </c>
      <c r="G80" s="39">
        <f>F80*1.2834</f>
        <v>647.37262799999996</v>
      </c>
      <c r="H80" s="32"/>
      <c r="I80" s="33"/>
      <c r="J80" s="19"/>
      <c r="K80" s="22"/>
    </row>
    <row r="81" spans="1:11" ht="9" customHeight="1">
      <c r="A81" s="50"/>
      <c r="B81" s="60" t="s">
        <v>148</v>
      </c>
      <c r="C81" s="86"/>
      <c r="D81" s="44"/>
      <c r="E81" s="98"/>
      <c r="F81" s="99"/>
      <c r="G81" s="99"/>
      <c r="J81" s="19"/>
      <c r="K81" s="22"/>
    </row>
    <row r="82" spans="1:11" ht="29.25" customHeight="1">
      <c r="A82" s="150">
        <v>91953</v>
      </c>
      <c r="B82" s="40" t="s">
        <v>251</v>
      </c>
      <c r="C82" s="87" t="s">
        <v>95</v>
      </c>
      <c r="D82" s="153">
        <v>4</v>
      </c>
      <c r="E82" s="144">
        <v>23.78</v>
      </c>
      <c r="F82" s="145">
        <f>D82*E82</f>
        <v>95.12</v>
      </c>
      <c r="G82" s="145">
        <f>F82*1.2834</f>
        <v>122.07700800000002</v>
      </c>
      <c r="H82" s="32"/>
      <c r="I82" s="33"/>
      <c r="J82" s="19"/>
      <c r="K82" s="22"/>
    </row>
    <row r="83" spans="1:11" ht="22.5" customHeight="1">
      <c r="A83" s="57">
        <v>92000</v>
      </c>
      <c r="B83" s="35" t="s">
        <v>150</v>
      </c>
      <c r="C83" s="38" t="s">
        <v>22</v>
      </c>
      <c r="D83" s="154">
        <v>4</v>
      </c>
      <c r="E83" s="149">
        <v>25.14</v>
      </c>
      <c r="F83" s="146">
        <f t="shared" ref="F83" si="3">D83*E83</f>
        <v>100.56</v>
      </c>
      <c r="G83" s="146">
        <f t="shared" ref="G83" si="4">F83*1.2834</f>
        <v>129.05870400000001</v>
      </c>
      <c r="H83" s="32"/>
      <c r="I83" s="33"/>
      <c r="J83" s="19"/>
      <c r="K83" s="22"/>
    </row>
    <row r="84" spans="1:11" ht="28.5" customHeight="1">
      <c r="A84" s="55">
        <v>91990</v>
      </c>
      <c r="B84" s="35" t="s">
        <v>149</v>
      </c>
      <c r="C84" s="38" t="s">
        <v>95</v>
      </c>
      <c r="D84" s="181">
        <v>2</v>
      </c>
      <c r="E84" s="147">
        <v>29.29</v>
      </c>
      <c r="F84" s="152">
        <f t="shared" ref="F84" si="5">D84*E84</f>
        <v>58.58</v>
      </c>
      <c r="G84" s="152">
        <f t="shared" ref="G84" si="6">F84*1.2834</f>
        <v>75.181572000000003</v>
      </c>
      <c r="H84" s="32"/>
      <c r="I84" s="33"/>
      <c r="J84" s="19"/>
      <c r="K84" s="22"/>
    </row>
    <row r="85" spans="1:11" ht="9" customHeight="1">
      <c r="A85" s="50"/>
      <c r="B85" s="44"/>
      <c r="C85" s="86"/>
      <c r="D85" s="44"/>
      <c r="E85" s="98"/>
      <c r="F85" s="99"/>
      <c r="G85" s="99"/>
      <c r="J85" s="19"/>
      <c r="K85" s="22"/>
    </row>
    <row r="86" spans="1:11" ht="9" customHeight="1">
      <c r="A86" s="50"/>
      <c r="B86" s="60" t="s">
        <v>142</v>
      </c>
      <c r="C86" s="86"/>
      <c r="D86" s="44"/>
      <c r="E86" s="98"/>
      <c r="F86" s="99"/>
      <c r="G86" s="99"/>
      <c r="J86" s="19"/>
      <c r="K86" s="22"/>
    </row>
    <row r="87" spans="1:11" ht="9" customHeight="1">
      <c r="A87" s="53">
        <v>92979</v>
      </c>
      <c r="B87" s="1" t="s">
        <v>232</v>
      </c>
      <c r="C87" s="38" t="s">
        <v>85</v>
      </c>
      <c r="D87" s="177">
        <v>16</v>
      </c>
      <c r="E87" s="144">
        <v>10.45</v>
      </c>
      <c r="F87" s="39">
        <f t="shared" ref="F87:F99" si="7">D87*E87</f>
        <v>167.2</v>
      </c>
      <c r="G87" s="39">
        <f t="shared" ref="G87:G99" si="8">F87*1.2834</f>
        <v>214.58448000000001</v>
      </c>
      <c r="J87" s="19"/>
      <c r="K87" s="22"/>
    </row>
    <row r="88" spans="1:11" ht="9" customHeight="1">
      <c r="A88" s="53">
        <v>92979</v>
      </c>
      <c r="B88" s="1" t="s">
        <v>233</v>
      </c>
      <c r="C88" s="38" t="s">
        <v>85</v>
      </c>
      <c r="D88" s="177">
        <v>8</v>
      </c>
      <c r="E88" s="144">
        <v>10.45</v>
      </c>
      <c r="F88" s="39">
        <f t="shared" si="7"/>
        <v>83.6</v>
      </c>
      <c r="G88" s="39">
        <f t="shared" si="8"/>
        <v>107.29224000000001</v>
      </c>
      <c r="J88" s="19"/>
      <c r="K88" s="22"/>
    </row>
    <row r="89" spans="1:11" ht="9" customHeight="1">
      <c r="A89" s="53">
        <v>92979</v>
      </c>
      <c r="B89" s="1" t="s">
        <v>234</v>
      </c>
      <c r="C89" s="38" t="s">
        <v>85</v>
      </c>
      <c r="D89" s="177">
        <v>8</v>
      </c>
      <c r="E89" s="144">
        <v>10.45</v>
      </c>
      <c r="F89" s="39">
        <f t="shared" si="7"/>
        <v>83.6</v>
      </c>
      <c r="G89" s="39">
        <f t="shared" si="8"/>
        <v>107.29224000000001</v>
      </c>
      <c r="J89" s="19"/>
      <c r="K89" s="22"/>
    </row>
    <row r="90" spans="1:11" ht="27.75" customHeight="1">
      <c r="A90" s="53">
        <v>91926</v>
      </c>
      <c r="B90" s="35" t="s">
        <v>134</v>
      </c>
      <c r="C90" s="38" t="s">
        <v>85</v>
      </c>
      <c r="D90" s="148">
        <v>36</v>
      </c>
      <c r="E90" s="144">
        <v>3.99</v>
      </c>
      <c r="F90" s="39">
        <f t="shared" si="7"/>
        <v>143.64000000000001</v>
      </c>
      <c r="G90" s="39">
        <f t="shared" si="8"/>
        <v>184.34757600000003</v>
      </c>
      <c r="J90" s="19"/>
      <c r="K90" s="22"/>
    </row>
    <row r="91" spans="1:11" ht="24.75" customHeight="1">
      <c r="A91" s="53">
        <v>91926</v>
      </c>
      <c r="B91" s="35" t="s">
        <v>135</v>
      </c>
      <c r="C91" s="38" t="s">
        <v>85</v>
      </c>
      <c r="D91" s="148">
        <v>41</v>
      </c>
      <c r="E91" s="144">
        <v>3.99</v>
      </c>
      <c r="F91" s="39">
        <f t="shared" si="7"/>
        <v>163.59</v>
      </c>
      <c r="G91" s="39">
        <f t="shared" si="8"/>
        <v>209.95140600000002</v>
      </c>
      <c r="J91" s="19"/>
      <c r="K91" s="22"/>
    </row>
    <row r="92" spans="1:11" ht="29.25" customHeight="1">
      <c r="A92" s="53">
        <v>91926</v>
      </c>
      <c r="B92" s="35" t="s">
        <v>136</v>
      </c>
      <c r="C92" s="38" t="s">
        <v>85</v>
      </c>
      <c r="D92" s="148">
        <v>41</v>
      </c>
      <c r="E92" s="144">
        <v>3.99</v>
      </c>
      <c r="F92" s="39">
        <f t="shared" si="7"/>
        <v>163.59</v>
      </c>
      <c r="G92" s="39">
        <f t="shared" si="8"/>
        <v>209.95140600000002</v>
      </c>
      <c r="J92" s="19"/>
      <c r="K92" s="22"/>
    </row>
    <row r="93" spans="1:11" ht="27" customHeight="1">
      <c r="A93" s="53">
        <v>91926</v>
      </c>
      <c r="B93" s="35" t="s">
        <v>137</v>
      </c>
      <c r="C93" s="38" t="s">
        <v>85</v>
      </c>
      <c r="D93" s="148">
        <v>36</v>
      </c>
      <c r="E93" s="144">
        <v>3.99</v>
      </c>
      <c r="F93" s="39">
        <f t="shared" si="7"/>
        <v>143.64000000000001</v>
      </c>
      <c r="G93" s="39">
        <f t="shared" si="8"/>
        <v>184.34757600000003</v>
      </c>
      <c r="H93" s="32"/>
      <c r="I93" s="33"/>
      <c r="J93" s="19"/>
      <c r="K93" s="24"/>
    </row>
    <row r="94" spans="1:11" ht="29.25" customHeight="1">
      <c r="A94" s="53">
        <v>91928</v>
      </c>
      <c r="B94" s="35" t="s">
        <v>139</v>
      </c>
      <c r="C94" s="38" t="s">
        <v>85</v>
      </c>
      <c r="D94" s="148">
        <v>46</v>
      </c>
      <c r="E94" s="144">
        <v>6.18</v>
      </c>
      <c r="F94" s="39">
        <f t="shared" si="7"/>
        <v>284.27999999999997</v>
      </c>
      <c r="G94" s="39">
        <f t="shared" si="8"/>
        <v>364.84495199999998</v>
      </c>
      <c r="H94" s="32"/>
      <c r="I94" s="33"/>
      <c r="J94" s="19"/>
      <c r="K94" s="24"/>
    </row>
    <row r="95" spans="1:11" ht="29.25" customHeight="1">
      <c r="A95" s="53">
        <v>91928</v>
      </c>
      <c r="B95" s="35" t="s">
        <v>138</v>
      </c>
      <c r="C95" s="38" t="s">
        <v>85</v>
      </c>
      <c r="D95" s="148">
        <v>46</v>
      </c>
      <c r="E95" s="144">
        <v>6.18</v>
      </c>
      <c r="F95" s="39">
        <f t="shared" si="7"/>
        <v>284.27999999999997</v>
      </c>
      <c r="G95" s="39">
        <f t="shared" si="8"/>
        <v>364.84495199999998</v>
      </c>
      <c r="H95" s="32"/>
      <c r="I95" s="33"/>
      <c r="J95" s="19"/>
      <c r="K95" s="24"/>
    </row>
    <row r="96" spans="1:11" ht="29.25" customHeight="1">
      <c r="A96" s="53">
        <v>1201006008</v>
      </c>
      <c r="B96" s="35" t="s">
        <v>221</v>
      </c>
      <c r="C96" s="38" t="s">
        <v>95</v>
      </c>
      <c r="D96" s="148">
        <v>1</v>
      </c>
      <c r="E96" s="144">
        <v>43.47</v>
      </c>
      <c r="F96" s="39">
        <f t="shared" si="7"/>
        <v>43.47</v>
      </c>
      <c r="G96" s="39">
        <f t="shared" si="8"/>
        <v>55.789398000000006</v>
      </c>
      <c r="H96" s="32"/>
      <c r="I96" s="33"/>
      <c r="J96" s="19"/>
      <c r="K96" s="24"/>
    </row>
    <row r="97" spans="1:11" ht="29.25" customHeight="1">
      <c r="A97" s="53">
        <v>1201007050</v>
      </c>
      <c r="B97" s="223" t="s">
        <v>222</v>
      </c>
      <c r="C97" s="38" t="s">
        <v>95</v>
      </c>
      <c r="D97" s="148">
        <v>3</v>
      </c>
      <c r="E97" s="144">
        <v>16.68</v>
      </c>
      <c r="F97" s="39">
        <f t="shared" ref="F97" si="9">D97*E97</f>
        <v>50.04</v>
      </c>
      <c r="G97" s="39">
        <f t="shared" ref="G97" si="10">F97*1.2834</f>
        <v>64.221336000000008</v>
      </c>
      <c r="H97" s="32"/>
      <c r="I97" s="33"/>
      <c r="J97" s="19"/>
      <c r="K97" s="24"/>
    </row>
    <row r="98" spans="1:11" ht="29.25" customHeight="1">
      <c r="A98" s="53">
        <v>91928</v>
      </c>
      <c r="B98" s="35" t="s">
        <v>140</v>
      </c>
      <c r="C98" s="38" t="s">
        <v>85</v>
      </c>
      <c r="D98" s="148">
        <v>32</v>
      </c>
      <c r="E98" s="144">
        <v>6.18</v>
      </c>
      <c r="F98" s="39">
        <f t="shared" ref="F98" si="11">D98*E98</f>
        <v>197.76</v>
      </c>
      <c r="G98" s="39">
        <f t="shared" ref="G98" si="12">F98*1.2834</f>
        <v>253.805184</v>
      </c>
      <c r="H98" s="32"/>
      <c r="I98" s="33"/>
      <c r="J98" s="19"/>
      <c r="K98" s="24"/>
    </row>
    <row r="99" spans="1:11" ht="23.25" customHeight="1">
      <c r="A99" s="53">
        <v>1201006010</v>
      </c>
      <c r="B99" s="35" t="s">
        <v>163</v>
      </c>
      <c r="C99" s="87" t="s">
        <v>95</v>
      </c>
      <c r="D99" s="148">
        <v>3</v>
      </c>
      <c r="E99" s="144">
        <v>83.3</v>
      </c>
      <c r="F99" s="39">
        <f t="shared" si="7"/>
        <v>249.89999999999998</v>
      </c>
      <c r="G99" s="39">
        <f t="shared" si="8"/>
        <v>320.72165999999999</v>
      </c>
      <c r="H99" s="32"/>
      <c r="I99" s="33"/>
      <c r="J99" s="19"/>
      <c r="K99" s="24"/>
    </row>
    <row r="100" spans="1:11" ht="9" customHeight="1">
      <c r="A100" s="50"/>
      <c r="B100" s="44"/>
      <c r="C100" s="86"/>
      <c r="D100" s="44"/>
      <c r="E100" s="98"/>
      <c r="F100" s="99"/>
      <c r="G100" s="99"/>
      <c r="J100" s="19"/>
      <c r="K100" s="24"/>
    </row>
    <row r="101" spans="1:11" ht="9" customHeight="1">
      <c r="A101" s="50"/>
      <c r="B101" s="60" t="s">
        <v>141</v>
      </c>
      <c r="C101" s="86"/>
      <c r="D101" s="44"/>
      <c r="E101" s="98"/>
      <c r="F101" s="99"/>
      <c r="G101" s="99"/>
      <c r="J101" s="19"/>
      <c r="K101" s="24"/>
    </row>
    <row r="102" spans="1:11" ht="12.75" customHeight="1">
      <c r="A102" s="57">
        <v>91854</v>
      </c>
      <c r="B102" s="40" t="s">
        <v>89</v>
      </c>
      <c r="C102" s="87" t="s">
        <v>85</v>
      </c>
      <c r="D102" s="153">
        <v>40</v>
      </c>
      <c r="E102" s="144">
        <v>9.6</v>
      </c>
      <c r="F102" s="145">
        <f>D102*E102</f>
        <v>384</v>
      </c>
      <c r="G102" s="145">
        <f>F102*1.2834</f>
        <v>492.82560000000001</v>
      </c>
      <c r="H102" s="32"/>
      <c r="I102" s="33"/>
      <c r="J102" s="19"/>
      <c r="K102" s="24"/>
    </row>
    <row r="103" spans="1:11" ht="14.25" customHeight="1">
      <c r="A103" s="57">
        <v>91856</v>
      </c>
      <c r="B103" s="40" t="s">
        <v>153</v>
      </c>
      <c r="C103" s="87" t="s">
        <v>85</v>
      </c>
      <c r="D103" s="153">
        <v>3</v>
      </c>
      <c r="E103" s="144">
        <v>12.84</v>
      </c>
      <c r="F103" s="145">
        <f>D103*E103</f>
        <v>38.519999999999996</v>
      </c>
      <c r="G103" s="145">
        <f>F103*1.2834</f>
        <v>49.436568000000001</v>
      </c>
      <c r="H103" s="32"/>
      <c r="I103" s="33"/>
      <c r="J103" s="19"/>
      <c r="K103" s="24"/>
    </row>
    <row r="104" spans="1:11" ht="17.25" customHeight="1">
      <c r="A104" s="57">
        <v>93009</v>
      </c>
      <c r="B104" s="40" t="s">
        <v>154</v>
      </c>
      <c r="C104" s="87" t="s">
        <v>85</v>
      </c>
      <c r="D104" s="153">
        <v>3</v>
      </c>
      <c r="E104" s="144">
        <v>31.21</v>
      </c>
      <c r="F104" s="145">
        <f>D104*E104</f>
        <v>93.63</v>
      </c>
      <c r="G104" s="145">
        <f>F104*1.2834</f>
        <v>120.164742</v>
      </c>
      <c r="H104" s="32"/>
      <c r="I104" s="33"/>
      <c r="J104" s="19"/>
      <c r="K104" s="24"/>
    </row>
    <row r="105" spans="1:11" ht="9" customHeight="1">
      <c r="A105" s="50"/>
      <c r="B105" s="44"/>
      <c r="C105" s="86"/>
      <c r="D105" s="44"/>
      <c r="E105" s="98"/>
      <c r="F105" s="99"/>
      <c r="G105" s="99"/>
      <c r="J105" s="19"/>
      <c r="K105" s="22"/>
    </row>
    <row r="106" spans="1:11" ht="10.5" customHeight="1">
      <c r="A106" s="50"/>
      <c r="B106" s="60" t="s">
        <v>147</v>
      </c>
      <c r="C106" s="86"/>
      <c r="D106" s="44"/>
      <c r="E106" s="118"/>
      <c r="F106" s="99"/>
      <c r="G106" s="99"/>
      <c r="J106" s="19"/>
      <c r="K106" s="22"/>
    </row>
    <row r="107" spans="1:11" ht="20.25" customHeight="1">
      <c r="A107" s="150">
        <v>101876</v>
      </c>
      <c r="B107" s="223" t="s">
        <v>217</v>
      </c>
      <c r="C107" s="87" t="s">
        <v>95</v>
      </c>
      <c r="D107" s="153">
        <v>1</v>
      </c>
      <c r="E107" s="144">
        <v>74.58</v>
      </c>
      <c r="F107" s="145">
        <f>D107*E107</f>
        <v>74.58</v>
      </c>
      <c r="G107" s="145">
        <f>F107*1.2834</f>
        <v>95.715972000000008</v>
      </c>
      <c r="H107" s="34"/>
      <c r="I107" s="33"/>
      <c r="J107" s="19"/>
      <c r="K107" s="22"/>
    </row>
    <row r="108" spans="1:11" ht="19.5" customHeight="1">
      <c r="A108" s="150">
        <v>93653</v>
      </c>
      <c r="B108" s="40" t="s">
        <v>157</v>
      </c>
      <c r="C108" s="87" t="s">
        <v>95</v>
      </c>
      <c r="D108" s="153">
        <v>1</v>
      </c>
      <c r="E108" s="144">
        <v>11.76</v>
      </c>
      <c r="F108" s="145">
        <f t="shared" ref="F108:F115" si="13">D108*E108</f>
        <v>11.76</v>
      </c>
      <c r="G108" s="145">
        <f t="shared" ref="G108:G115" si="14">F108*1.2834</f>
        <v>15.092784</v>
      </c>
      <c r="H108" s="34"/>
      <c r="I108" s="33"/>
      <c r="J108" s="19"/>
      <c r="K108" s="22"/>
    </row>
    <row r="109" spans="1:11" ht="18.75" customHeight="1">
      <c r="A109" s="53">
        <v>93654</v>
      </c>
      <c r="B109" s="40" t="s">
        <v>158</v>
      </c>
      <c r="C109" s="72" t="s">
        <v>22</v>
      </c>
      <c r="D109" s="153">
        <v>1</v>
      </c>
      <c r="E109" s="144">
        <v>12.3</v>
      </c>
      <c r="F109" s="145">
        <f t="shared" si="13"/>
        <v>12.3</v>
      </c>
      <c r="G109" s="145">
        <f t="shared" si="14"/>
        <v>15.785820000000003</v>
      </c>
      <c r="H109" s="32"/>
      <c r="I109" s="33"/>
      <c r="J109" s="19"/>
      <c r="K109" s="22"/>
    </row>
    <row r="110" spans="1:11" ht="18.75" customHeight="1">
      <c r="A110" s="53">
        <v>93655</v>
      </c>
      <c r="B110" s="40" t="s">
        <v>143</v>
      </c>
      <c r="C110" s="72" t="s">
        <v>22</v>
      </c>
      <c r="D110" s="153">
        <v>1</v>
      </c>
      <c r="E110" s="144">
        <v>13.43</v>
      </c>
      <c r="F110" s="145">
        <f t="shared" si="13"/>
        <v>13.43</v>
      </c>
      <c r="G110" s="145">
        <f t="shared" si="14"/>
        <v>17.236062</v>
      </c>
      <c r="H110" s="32"/>
      <c r="I110" s="33"/>
      <c r="J110" s="19"/>
      <c r="K110" s="22"/>
    </row>
    <row r="111" spans="1:11" ht="18.75" customHeight="1">
      <c r="A111" s="150">
        <v>1201005165</v>
      </c>
      <c r="B111" s="40" t="s">
        <v>218</v>
      </c>
      <c r="C111" s="87" t="s">
        <v>95</v>
      </c>
      <c r="D111" s="153">
        <v>1</v>
      </c>
      <c r="E111" s="144">
        <v>177.82</v>
      </c>
      <c r="F111" s="145">
        <f t="shared" si="13"/>
        <v>177.82</v>
      </c>
      <c r="G111" s="145">
        <f t="shared" si="14"/>
        <v>228.21418800000001</v>
      </c>
      <c r="H111" s="32"/>
      <c r="I111" s="33"/>
      <c r="J111" s="19"/>
      <c r="K111" s="22"/>
    </row>
    <row r="112" spans="1:11" ht="29.25" customHeight="1">
      <c r="A112" s="53">
        <v>92867</v>
      </c>
      <c r="B112" s="151" t="s">
        <v>144</v>
      </c>
      <c r="C112" s="72" t="s">
        <v>22</v>
      </c>
      <c r="D112" s="153">
        <v>2</v>
      </c>
      <c r="E112" s="144">
        <v>24.87</v>
      </c>
      <c r="F112" s="145">
        <f t="shared" si="13"/>
        <v>49.74</v>
      </c>
      <c r="G112" s="145">
        <f t="shared" si="14"/>
        <v>63.836316000000011</v>
      </c>
      <c r="H112" s="32"/>
      <c r="I112" s="77"/>
      <c r="J112" s="19"/>
      <c r="K112" s="22"/>
    </row>
    <row r="113" spans="1:11" ht="23.25" customHeight="1">
      <c r="A113" s="53">
        <v>92868</v>
      </c>
      <c r="B113" s="151" t="s">
        <v>146</v>
      </c>
      <c r="C113" s="72" t="s">
        <v>95</v>
      </c>
      <c r="D113" s="177">
        <v>4</v>
      </c>
      <c r="E113" s="148">
        <v>12.99</v>
      </c>
      <c r="F113" s="103">
        <f t="shared" si="13"/>
        <v>51.96</v>
      </c>
      <c r="G113" s="103">
        <f t="shared" si="14"/>
        <v>66.68546400000001</v>
      </c>
      <c r="H113" s="32"/>
      <c r="I113" s="33"/>
      <c r="J113" s="19"/>
      <c r="K113" s="22"/>
    </row>
    <row r="114" spans="1:11" ht="29.25" customHeight="1">
      <c r="A114" s="150">
        <v>92869</v>
      </c>
      <c r="B114" s="151" t="s">
        <v>145</v>
      </c>
      <c r="C114" s="72" t="s">
        <v>22</v>
      </c>
      <c r="D114" s="153">
        <v>4</v>
      </c>
      <c r="E114" s="144">
        <v>8.5500000000000007</v>
      </c>
      <c r="F114" s="145">
        <f>D114*E114</f>
        <v>34.200000000000003</v>
      </c>
      <c r="G114" s="145">
        <f>F114*1.2834</f>
        <v>43.892280000000007</v>
      </c>
      <c r="H114" s="32"/>
      <c r="I114" s="33"/>
      <c r="J114" s="19"/>
      <c r="K114" s="22"/>
    </row>
    <row r="115" spans="1:11" ht="29.25" customHeight="1" thickBot="1">
      <c r="A115" s="150">
        <v>91936</v>
      </c>
      <c r="B115" s="40" t="s">
        <v>159</v>
      </c>
      <c r="C115" s="87" t="s">
        <v>95</v>
      </c>
      <c r="D115" s="153">
        <v>6</v>
      </c>
      <c r="E115" s="144">
        <v>12.96</v>
      </c>
      <c r="F115" s="145">
        <f t="shared" si="13"/>
        <v>77.760000000000005</v>
      </c>
      <c r="G115" s="145">
        <f t="shared" si="14"/>
        <v>99.797184000000016</v>
      </c>
      <c r="H115" s="32"/>
      <c r="I115" s="33"/>
      <c r="J115" s="19"/>
      <c r="K115" s="22"/>
    </row>
    <row r="116" spans="1:11" ht="18.75" customHeight="1" thickBot="1">
      <c r="A116" s="50"/>
      <c r="B116" s="36" t="s">
        <v>91</v>
      </c>
      <c r="C116" s="347" t="s">
        <v>90</v>
      </c>
      <c r="D116" s="348"/>
      <c r="E116" s="348"/>
      <c r="F116" s="348"/>
      <c r="G116" s="100">
        <f>SUM(G80:G115)</f>
        <v>4924.3672980000001</v>
      </c>
      <c r="H116" s="32"/>
      <c r="I116" s="33"/>
      <c r="J116" s="19"/>
      <c r="K116" s="22"/>
    </row>
    <row r="117" spans="1:11" ht="9" customHeight="1">
      <c r="A117" s="50"/>
      <c r="B117" s="3"/>
      <c r="C117" s="50"/>
      <c r="D117" s="44"/>
      <c r="E117" s="89"/>
      <c r="F117" s="89"/>
      <c r="G117" s="90"/>
      <c r="J117" s="19"/>
      <c r="K117" s="22"/>
    </row>
    <row r="118" spans="1:11" ht="9" customHeight="1">
      <c r="A118" s="51">
        <v>11</v>
      </c>
      <c r="B118" s="349" t="s">
        <v>44</v>
      </c>
      <c r="C118" s="350"/>
      <c r="D118" s="350"/>
      <c r="E118" s="350"/>
      <c r="F118" s="350"/>
      <c r="G118" s="370"/>
      <c r="K118" s="24"/>
    </row>
    <row r="119" spans="1:11" ht="9" customHeight="1">
      <c r="A119" s="50"/>
      <c r="B119" s="3"/>
      <c r="C119" s="50"/>
      <c r="D119" s="44"/>
      <c r="E119" s="89"/>
      <c r="F119" s="89"/>
      <c r="G119" s="90"/>
      <c r="K119" s="24"/>
    </row>
    <row r="120" spans="1:11" ht="9" customHeight="1">
      <c r="A120" s="16" t="s">
        <v>20</v>
      </c>
      <c r="B120" s="1" t="s">
        <v>21</v>
      </c>
      <c r="C120" s="16" t="s">
        <v>22</v>
      </c>
      <c r="D120" s="16" t="s">
        <v>156</v>
      </c>
      <c r="E120" s="90" t="s">
        <v>23</v>
      </c>
      <c r="F120" s="90" t="s">
        <v>24</v>
      </c>
      <c r="G120" s="90" t="s">
        <v>25</v>
      </c>
      <c r="K120" s="24"/>
    </row>
    <row r="121" spans="1:11" ht="9" customHeight="1">
      <c r="A121" s="50"/>
      <c r="B121" s="3"/>
      <c r="C121" s="50"/>
      <c r="D121" s="44"/>
      <c r="E121" s="89"/>
      <c r="F121" s="89"/>
      <c r="G121" s="90"/>
      <c r="K121" s="24"/>
    </row>
    <row r="122" spans="1:11" ht="9" customHeight="1">
      <c r="A122" s="50"/>
      <c r="B122" s="60" t="s">
        <v>102</v>
      </c>
      <c r="C122" s="50"/>
      <c r="D122" s="44"/>
      <c r="E122" s="89"/>
      <c r="F122" s="89"/>
      <c r="G122" s="90"/>
      <c r="K122" s="24"/>
    </row>
    <row r="123" spans="1:11" ht="36.75" customHeight="1">
      <c r="A123" s="55">
        <v>91785</v>
      </c>
      <c r="B123" s="231" t="s">
        <v>45</v>
      </c>
      <c r="C123" s="233" t="s">
        <v>30</v>
      </c>
      <c r="D123" s="236">
        <v>10.199999999999999</v>
      </c>
      <c r="E123" s="97">
        <v>40.53</v>
      </c>
      <c r="F123" s="97">
        <f>D123*E123</f>
        <v>413.40600000000001</v>
      </c>
      <c r="G123" s="97">
        <f>F123*1.2834</f>
        <v>530.56526040000006</v>
      </c>
      <c r="H123" s="32"/>
      <c r="I123" s="33"/>
      <c r="J123" s="19"/>
      <c r="K123" s="24"/>
    </row>
    <row r="124" spans="1:11" ht="36.75" customHeight="1">
      <c r="A124" s="230">
        <v>91786</v>
      </c>
      <c r="B124" s="225" t="s">
        <v>219</v>
      </c>
      <c r="C124" s="235" t="s">
        <v>85</v>
      </c>
      <c r="D124" s="238">
        <v>54.4</v>
      </c>
      <c r="E124" s="240">
        <v>33.200000000000003</v>
      </c>
      <c r="F124" s="240">
        <f>D124*E124</f>
        <v>1806.0800000000002</v>
      </c>
      <c r="G124" s="240">
        <f>F124*1.2834</f>
        <v>2317.9230720000005</v>
      </c>
      <c r="H124" s="32"/>
      <c r="I124" s="33"/>
      <c r="J124" s="19"/>
      <c r="K124" s="24"/>
    </row>
    <row r="125" spans="1:11" ht="42" customHeight="1">
      <c r="A125" s="55">
        <v>91788</v>
      </c>
      <c r="B125" s="232" t="s">
        <v>190</v>
      </c>
      <c r="C125" s="234" t="s">
        <v>30</v>
      </c>
      <c r="D125" s="237">
        <v>29.65</v>
      </c>
      <c r="E125" s="239">
        <v>49.79</v>
      </c>
      <c r="F125" s="239">
        <f>D125*E125</f>
        <v>1476.2735</v>
      </c>
      <c r="G125" s="239">
        <f>F125*1.2834</f>
        <v>1894.6494099000001</v>
      </c>
      <c r="H125" s="32"/>
      <c r="I125" s="33"/>
      <c r="J125" s="19"/>
      <c r="K125" s="24"/>
    </row>
    <row r="126" spans="1:11" ht="23.25" customHeight="1">
      <c r="A126" s="55">
        <v>94794</v>
      </c>
      <c r="B126" s="35" t="s">
        <v>160</v>
      </c>
      <c r="C126" s="38" t="s">
        <v>103</v>
      </c>
      <c r="D126" s="154">
        <v>1</v>
      </c>
      <c r="E126" s="75">
        <v>98.27</v>
      </c>
      <c r="F126" s="75">
        <f>D126*E126</f>
        <v>98.27</v>
      </c>
      <c r="G126" s="75">
        <f>F126*1.2834</f>
        <v>126.11971800000001</v>
      </c>
      <c r="H126" s="32"/>
      <c r="I126" s="33"/>
      <c r="J126" s="19"/>
      <c r="K126" s="24"/>
    </row>
    <row r="127" spans="1:11" ht="15.75" customHeight="1">
      <c r="A127" s="55">
        <v>102607</v>
      </c>
      <c r="B127" s="1" t="s">
        <v>228</v>
      </c>
      <c r="C127" s="87" t="s">
        <v>103</v>
      </c>
      <c r="D127" s="154">
        <v>1</v>
      </c>
      <c r="E127" s="75">
        <v>465.81</v>
      </c>
      <c r="F127" s="75">
        <f t="shared" ref="F127:F129" si="15">D127*E127</f>
        <v>465.81</v>
      </c>
      <c r="G127" s="75">
        <f t="shared" ref="G127:G129" si="16">F127*1.2834</f>
        <v>597.82055400000002</v>
      </c>
      <c r="H127" s="32"/>
      <c r="I127" s="33"/>
      <c r="J127" s="19"/>
      <c r="K127" s="24"/>
    </row>
    <row r="128" spans="1:11" ht="17.25" customHeight="1">
      <c r="A128" s="55">
        <v>94796</v>
      </c>
      <c r="B128" s="1" t="s">
        <v>229</v>
      </c>
      <c r="C128" s="72" t="s">
        <v>103</v>
      </c>
      <c r="D128" s="153">
        <v>1</v>
      </c>
      <c r="E128" s="74">
        <v>46.47</v>
      </c>
      <c r="F128" s="74">
        <f t="shared" si="15"/>
        <v>46.47</v>
      </c>
      <c r="G128" s="167">
        <f t="shared" si="16"/>
        <v>59.639598000000007</v>
      </c>
      <c r="H128" s="32"/>
      <c r="I128" s="33"/>
      <c r="J128" s="19"/>
      <c r="K128" s="24"/>
    </row>
    <row r="129" spans="1:11" ht="13.5" customHeight="1">
      <c r="A129" s="55">
        <v>94495</v>
      </c>
      <c r="B129" s="223" t="s">
        <v>231</v>
      </c>
      <c r="C129" s="72" t="s">
        <v>95</v>
      </c>
      <c r="D129" s="153">
        <v>1</v>
      </c>
      <c r="E129" s="74">
        <v>36.29</v>
      </c>
      <c r="F129" s="242">
        <f t="shared" si="15"/>
        <v>36.29</v>
      </c>
      <c r="G129" s="174">
        <f t="shared" si="16"/>
        <v>46.574586000000004</v>
      </c>
      <c r="H129" s="243"/>
      <c r="J129" s="19"/>
      <c r="K129" s="22"/>
    </row>
    <row r="130" spans="1:11" ht="9" customHeight="1">
      <c r="A130" s="50"/>
      <c r="B130" s="60" t="s">
        <v>106</v>
      </c>
      <c r="C130" s="50"/>
      <c r="D130" s="44"/>
      <c r="E130" s="78"/>
      <c r="F130" s="78"/>
      <c r="G130" s="244" t="s">
        <v>220</v>
      </c>
      <c r="J130" s="19"/>
      <c r="K130" s="22"/>
    </row>
    <row r="131" spans="1:11" ht="38.25" customHeight="1">
      <c r="A131" s="55">
        <v>1301002000</v>
      </c>
      <c r="B131" s="35" t="s">
        <v>230</v>
      </c>
      <c r="C131" s="38" t="s">
        <v>22</v>
      </c>
      <c r="D131" s="154">
        <v>4</v>
      </c>
      <c r="E131" s="75">
        <v>516.37</v>
      </c>
      <c r="F131" s="75">
        <f t="shared" ref="F131:F138" si="17">E131*D131</f>
        <v>2065.48</v>
      </c>
      <c r="G131" s="75">
        <f t="shared" ref="G131:G138" si="18">F131*1.2834</f>
        <v>2650.8370320000004</v>
      </c>
      <c r="H131" s="32"/>
      <c r="I131" s="33"/>
      <c r="J131" s="19"/>
      <c r="K131" s="22"/>
    </row>
    <row r="132" spans="1:11" ht="18.75" customHeight="1">
      <c r="A132" s="55">
        <v>1301002004</v>
      </c>
      <c r="B132" s="9" t="s">
        <v>47</v>
      </c>
      <c r="C132" s="72" t="s">
        <v>22</v>
      </c>
      <c r="D132" s="153">
        <v>4</v>
      </c>
      <c r="E132" s="74">
        <v>91.46</v>
      </c>
      <c r="F132" s="74">
        <f t="shared" si="17"/>
        <v>365.84</v>
      </c>
      <c r="G132" s="179">
        <f t="shared" si="18"/>
        <v>469.51905599999998</v>
      </c>
      <c r="H132" s="32"/>
      <c r="I132" s="33"/>
      <c r="J132" s="19"/>
      <c r="K132" s="22"/>
    </row>
    <row r="133" spans="1:11" ht="25.5" customHeight="1">
      <c r="A133" s="55">
        <v>86938</v>
      </c>
      <c r="B133" s="35" t="s">
        <v>155</v>
      </c>
      <c r="C133" s="38" t="s">
        <v>95</v>
      </c>
      <c r="D133" s="155">
        <v>4</v>
      </c>
      <c r="E133" s="74">
        <v>631.16999999999996</v>
      </c>
      <c r="F133" s="74">
        <f t="shared" si="17"/>
        <v>2524.6799999999998</v>
      </c>
      <c r="G133" s="81">
        <f t="shared" si="18"/>
        <v>3240.1743120000001</v>
      </c>
      <c r="H133" s="32"/>
      <c r="I133" s="33"/>
      <c r="J133" s="19"/>
      <c r="K133" s="22"/>
    </row>
    <row r="134" spans="1:11" ht="25.5" customHeight="1">
      <c r="A134" s="55">
        <v>2001003026</v>
      </c>
      <c r="B134" s="223" t="s">
        <v>226</v>
      </c>
      <c r="C134" s="38" t="s">
        <v>227</v>
      </c>
      <c r="D134" s="155">
        <v>3.5</v>
      </c>
      <c r="E134" s="74">
        <v>70.41</v>
      </c>
      <c r="F134" s="74">
        <f t="shared" si="17"/>
        <v>246.435</v>
      </c>
      <c r="G134" s="81">
        <f t="shared" si="18"/>
        <v>316.27467900000005</v>
      </c>
      <c r="H134" s="32"/>
      <c r="I134" s="33"/>
      <c r="J134" s="19"/>
      <c r="K134" s="22"/>
    </row>
    <row r="135" spans="1:11" ht="25.5" customHeight="1">
      <c r="A135" s="55">
        <v>2001003023</v>
      </c>
      <c r="B135" s="35" t="s">
        <v>224</v>
      </c>
      <c r="C135" s="72" t="s">
        <v>225</v>
      </c>
      <c r="D135" s="155">
        <v>1.93</v>
      </c>
      <c r="E135" s="74">
        <v>681.83</v>
      </c>
      <c r="F135" s="74">
        <f t="shared" si="17"/>
        <v>1315.9319</v>
      </c>
      <c r="G135" s="81">
        <f t="shared" si="18"/>
        <v>1688.8670004600001</v>
      </c>
      <c r="H135" s="32"/>
      <c r="I135" s="33"/>
      <c r="J135" s="19"/>
      <c r="K135" s="22"/>
    </row>
    <row r="136" spans="1:11" ht="29.25" customHeight="1">
      <c r="A136" s="55">
        <v>95547</v>
      </c>
      <c r="B136" s="9" t="s">
        <v>48</v>
      </c>
      <c r="C136" s="38" t="s">
        <v>22</v>
      </c>
      <c r="D136" s="154">
        <v>4</v>
      </c>
      <c r="E136" s="75">
        <v>55.21</v>
      </c>
      <c r="F136" s="75">
        <f t="shared" si="17"/>
        <v>220.84</v>
      </c>
      <c r="G136" s="75">
        <f t="shared" si="18"/>
        <v>283.42605600000002</v>
      </c>
      <c r="H136" s="32"/>
      <c r="I136" s="33"/>
      <c r="J136" s="19"/>
      <c r="K136" s="22"/>
    </row>
    <row r="137" spans="1:11" ht="18.75" customHeight="1">
      <c r="A137" s="55">
        <v>95544</v>
      </c>
      <c r="B137" s="9" t="s">
        <v>49</v>
      </c>
      <c r="C137" s="72" t="s">
        <v>22</v>
      </c>
      <c r="D137" s="153">
        <v>6</v>
      </c>
      <c r="E137" s="74">
        <v>38.979999999999997</v>
      </c>
      <c r="F137" s="74">
        <f t="shared" si="17"/>
        <v>233.88</v>
      </c>
      <c r="G137" s="75">
        <f t="shared" si="18"/>
        <v>300.16159200000004</v>
      </c>
      <c r="H137" s="32"/>
      <c r="I137" s="33"/>
      <c r="J137" s="19"/>
      <c r="K137" s="22"/>
    </row>
    <row r="138" spans="1:11" ht="18.75" customHeight="1">
      <c r="A138" s="55">
        <v>1301004064</v>
      </c>
      <c r="B138" s="9" t="s">
        <v>50</v>
      </c>
      <c r="C138" s="72" t="s">
        <v>22</v>
      </c>
      <c r="D138" s="153">
        <v>4</v>
      </c>
      <c r="E138" s="74">
        <v>69.22</v>
      </c>
      <c r="F138" s="74">
        <f t="shared" si="17"/>
        <v>276.88</v>
      </c>
      <c r="G138" s="75">
        <f t="shared" si="18"/>
        <v>355.34779200000003</v>
      </c>
      <c r="H138" s="32"/>
      <c r="I138" s="33"/>
      <c r="J138" s="19"/>
      <c r="K138" s="22"/>
    </row>
    <row r="139" spans="1:11" ht="9" customHeight="1">
      <c r="A139" s="50"/>
      <c r="B139" s="3"/>
      <c r="C139" s="50"/>
      <c r="D139" s="44"/>
      <c r="E139" s="89"/>
      <c r="F139" s="89"/>
      <c r="G139" s="90"/>
      <c r="J139" s="19"/>
      <c r="K139" s="22"/>
    </row>
    <row r="140" spans="1:11" ht="9" customHeight="1">
      <c r="A140" s="175"/>
      <c r="B140" s="373" t="s">
        <v>92</v>
      </c>
      <c r="C140" s="374"/>
      <c r="D140" s="374"/>
      <c r="E140" s="374"/>
      <c r="F140" s="374"/>
      <c r="G140" s="375"/>
      <c r="J140" s="19"/>
      <c r="K140" s="22"/>
    </row>
    <row r="141" spans="1:11" ht="22.5" customHeight="1">
      <c r="A141" s="250">
        <v>100853</v>
      </c>
      <c r="B141" s="251" t="s">
        <v>235</v>
      </c>
      <c r="C141" s="252" t="s">
        <v>22</v>
      </c>
      <c r="D141" s="166">
        <v>4</v>
      </c>
      <c r="E141" s="167">
        <v>264.60000000000002</v>
      </c>
      <c r="F141" s="167">
        <f>E141*D141</f>
        <v>1058.4000000000001</v>
      </c>
      <c r="G141" s="167">
        <f>F141*1.2834</f>
        <v>1358.3505600000003</v>
      </c>
      <c r="H141" s="34"/>
      <c r="I141" s="33"/>
      <c r="J141" s="19"/>
      <c r="K141" s="22"/>
    </row>
    <row r="142" spans="1:11" ht="16.5" customHeight="1">
      <c r="A142" s="257">
        <v>1301003015</v>
      </c>
      <c r="B142" s="225" t="s">
        <v>244</v>
      </c>
      <c r="C142" s="172" t="s">
        <v>95</v>
      </c>
      <c r="D142" s="173">
        <v>1</v>
      </c>
      <c r="E142" s="174">
        <v>48.95</v>
      </c>
      <c r="F142" s="174">
        <f>E142*D142</f>
        <v>48.95</v>
      </c>
      <c r="G142" s="174">
        <f>F142*1.2834</f>
        <v>62.822430000000011</v>
      </c>
      <c r="H142" s="34"/>
      <c r="I142" s="33"/>
      <c r="J142" s="19"/>
      <c r="K142" s="22"/>
    </row>
    <row r="143" spans="1:11" ht="29.25" customHeight="1">
      <c r="A143" s="245">
        <v>89987</v>
      </c>
      <c r="B143" s="253" t="s">
        <v>51</v>
      </c>
      <c r="C143" s="254" t="s">
        <v>22</v>
      </c>
      <c r="D143" s="255">
        <v>3</v>
      </c>
      <c r="E143" s="256">
        <v>55.62</v>
      </c>
      <c r="F143" s="256">
        <f>E143*D143</f>
        <v>166.85999999999999</v>
      </c>
      <c r="G143" s="256">
        <f>F143*1.2834</f>
        <v>214.148124</v>
      </c>
      <c r="H143" s="32"/>
      <c r="I143" s="33"/>
      <c r="J143" s="19"/>
      <c r="K143" s="22"/>
    </row>
    <row r="144" spans="1:11" ht="45" customHeight="1">
      <c r="A144" s="53">
        <v>94794</v>
      </c>
      <c r="B144" s="9" t="s">
        <v>52</v>
      </c>
      <c r="C144" s="72" t="s">
        <v>22</v>
      </c>
      <c r="D144" s="153">
        <v>6</v>
      </c>
      <c r="E144" s="74">
        <v>98.27</v>
      </c>
      <c r="F144" s="74">
        <f>E144*D144</f>
        <v>589.62</v>
      </c>
      <c r="G144" s="74">
        <f>F144*1.2834</f>
        <v>756.71830800000009</v>
      </c>
      <c r="H144" s="120"/>
      <c r="I144" s="33"/>
      <c r="J144" s="19"/>
      <c r="K144" s="22"/>
    </row>
    <row r="145" spans="1:11" ht="9" customHeight="1">
      <c r="A145" s="50"/>
      <c r="B145" s="3"/>
      <c r="C145" s="50"/>
      <c r="D145" s="44"/>
      <c r="E145" s="78"/>
      <c r="F145" s="78"/>
      <c r="G145" s="79"/>
      <c r="J145" s="19"/>
      <c r="K145" s="22"/>
    </row>
    <row r="146" spans="1:11" ht="9" customHeight="1">
      <c r="A146" s="50"/>
      <c r="B146" s="60" t="s">
        <v>105</v>
      </c>
      <c r="C146" s="50"/>
      <c r="D146" s="44"/>
      <c r="E146" s="78"/>
      <c r="F146" s="78"/>
      <c r="G146" s="79"/>
      <c r="J146" s="19"/>
      <c r="K146" s="22"/>
    </row>
    <row r="147" spans="1:11" ht="18.75" customHeight="1">
      <c r="A147" s="55">
        <v>1301004008</v>
      </c>
      <c r="B147" s="9" t="s">
        <v>53</v>
      </c>
      <c r="C147" s="72" t="s">
        <v>22</v>
      </c>
      <c r="D147" s="153">
        <v>1</v>
      </c>
      <c r="E147" s="74">
        <v>268.70999999999998</v>
      </c>
      <c r="F147" s="74">
        <f>E147*D147</f>
        <v>268.70999999999998</v>
      </c>
      <c r="G147" s="74">
        <f t="shared" ref="G147:G162" si="19">F147*1.2834</f>
        <v>344.862414</v>
      </c>
      <c r="H147" s="32"/>
      <c r="I147" s="33"/>
      <c r="J147" s="19"/>
      <c r="K147" s="22"/>
    </row>
    <row r="148" spans="1:11" ht="18.75" customHeight="1">
      <c r="A148" s="55">
        <v>1301004009</v>
      </c>
      <c r="B148" s="9" t="s">
        <v>54</v>
      </c>
      <c r="C148" s="72" t="s">
        <v>22</v>
      </c>
      <c r="D148" s="153">
        <v>6</v>
      </c>
      <c r="E148" s="74">
        <v>168.7</v>
      </c>
      <c r="F148" s="74">
        <f>E148*D148</f>
        <v>1012.1999999999999</v>
      </c>
      <c r="G148" s="74">
        <f t="shared" si="19"/>
        <v>1299.0574799999999</v>
      </c>
      <c r="H148" s="32"/>
      <c r="I148" s="33"/>
      <c r="J148" s="19"/>
      <c r="K148" s="22"/>
    </row>
    <row r="149" spans="1:11" ht="18.75" customHeight="1">
      <c r="A149" s="55">
        <v>1301004012</v>
      </c>
      <c r="B149" s="9" t="s">
        <v>55</v>
      </c>
      <c r="C149" s="72" t="s">
        <v>22</v>
      </c>
      <c r="D149" s="153">
        <v>6</v>
      </c>
      <c r="E149" s="74">
        <v>20.76</v>
      </c>
      <c r="F149" s="74">
        <f>E149*D149</f>
        <v>124.56</v>
      </c>
      <c r="G149" s="74">
        <f t="shared" si="19"/>
        <v>159.86030400000001</v>
      </c>
      <c r="H149" s="32"/>
      <c r="I149" s="33"/>
      <c r="J149" s="19"/>
      <c r="K149" s="22"/>
    </row>
    <row r="150" spans="1:11" ht="18.75" customHeight="1">
      <c r="A150" s="223">
        <v>2001003040</v>
      </c>
      <c r="B150" s="223" t="s">
        <v>246</v>
      </c>
      <c r="C150" s="72" t="s">
        <v>85</v>
      </c>
      <c r="D150" s="153">
        <v>2</v>
      </c>
      <c r="E150" s="74">
        <v>766.49</v>
      </c>
      <c r="F150" s="74">
        <f>E150*D150</f>
        <v>1532.98</v>
      </c>
      <c r="G150" s="74">
        <f t="shared" ref="G150" si="20">F150*1.2834</f>
        <v>1967.4265320000002</v>
      </c>
      <c r="H150" s="32"/>
      <c r="I150" s="33"/>
      <c r="J150" s="19"/>
      <c r="K150" s="22"/>
    </row>
    <row r="151" spans="1:11" ht="9" customHeight="1">
      <c r="A151" s="50"/>
      <c r="B151" s="3"/>
      <c r="C151" s="50"/>
      <c r="D151" s="44"/>
      <c r="E151" s="78"/>
      <c r="F151" s="78"/>
      <c r="G151" s="75"/>
      <c r="J151" s="19"/>
      <c r="K151" s="22"/>
    </row>
    <row r="152" spans="1:11" ht="9" customHeight="1">
      <c r="A152" s="50"/>
      <c r="B152" s="1" t="s">
        <v>56</v>
      </c>
      <c r="C152" s="50"/>
      <c r="D152" s="44"/>
      <c r="E152" s="78"/>
      <c r="F152" s="78"/>
      <c r="G152" s="75"/>
      <c r="J152" s="19"/>
      <c r="K152" s="22"/>
    </row>
    <row r="153" spans="1:11" ht="18.75" customHeight="1">
      <c r="A153" s="55">
        <v>1301005104</v>
      </c>
      <c r="B153" s="9" t="s">
        <v>57</v>
      </c>
      <c r="C153" s="72" t="s">
        <v>30</v>
      </c>
      <c r="D153" s="153">
        <v>5.63</v>
      </c>
      <c r="E153" s="74">
        <v>18.600000000000001</v>
      </c>
      <c r="F153" s="74">
        <f t="shared" ref="F153:F163" si="21">E153*D153</f>
        <v>104.718</v>
      </c>
      <c r="G153" s="74">
        <f t="shared" si="19"/>
        <v>134.39508120000002</v>
      </c>
      <c r="H153" s="32"/>
      <c r="I153" s="33"/>
      <c r="J153" s="19"/>
      <c r="K153" s="24"/>
    </row>
    <row r="154" spans="1:11" ht="18.75" customHeight="1">
      <c r="A154" s="55">
        <v>1301005111</v>
      </c>
      <c r="B154" s="9" t="s">
        <v>58</v>
      </c>
      <c r="C154" s="72" t="s">
        <v>30</v>
      </c>
      <c r="D154" s="153">
        <v>5.27</v>
      </c>
      <c r="E154" s="74">
        <v>28.65</v>
      </c>
      <c r="F154" s="74">
        <f t="shared" si="21"/>
        <v>150.98549999999997</v>
      </c>
      <c r="G154" s="74">
        <f t="shared" si="19"/>
        <v>193.77479069999998</v>
      </c>
      <c r="H154" s="32"/>
      <c r="I154" s="33"/>
      <c r="J154" s="19"/>
      <c r="K154" s="24"/>
    </row>
    <row r="155" spans="1:11" ht="18.75" customHeight="1">
      <c r="A155" s="55">
        <v>1301005113</v>
      </c>
      <c r="B155" s="9" t="s">
        <v>59</v>
      </c>
      <c r="C155" s="72" t="s">
        <v>30</v>
      </c>
      <c r="D155" s="153">
        <v>26.5</v>
      </c>
      <c r="E155" s="74">
        <v>54.58</v>
      </c>
      <c r="F155" s="74">
        <f t="shared" si="21"/>
        <v>1446.37</v>
      </c>
      <c r="G155" s="74">
        <f t="shared" si="19"/>
        <v>1856.271258</v>
      </c>
      <c r="H155" s="32"/>
      <c r="I155" s="33"/>
      <c r="J155" s="19"/>
      <c r="K155" s="24"/>
    </row>
    <row r="156" spans="1:11" ht="18.75" customHeight="1">
      <c r="A156" s="55">
        <v>1301005007</v>
      </c>
      <c r="B156" s="9" t="s">
        <v>60</v>
      </c>
      <c r="C156" s="72" t="s">
        <v>30</v>
      </c>
      <c r="D156" s="153">
        <v>26.5</v>
      </c>
      <c r="E156" s="74">
        <v>4.4400000000000004</v>
      </c>
      <c r="F156" s="74">
        <f t="shared" si="21"/>
        <v>117.66000000000001</v>
      </c>
      <c r="G156" s="74">
        <f t="shared" si="19"/>
        <v>151.00484400000002</v>
      </c>
      <c r="H156" s="32"/>
      <c r="I156" s="33"/>
      <c r="J156" s="19"/>
      <c r="K156" s="24"/>
    </row>
    <row r="157" spans="1:11" ht="9" customHeight="1">
      <c r="A157" s="55">
        <v>1301005008</v>
      </c>
      <c r="B157" s="1" t="s">
        <v>61</v>
      </c>
      <c r="C157" s="16" t="s">
        <v>30</v>
      </c>
      <c r="D157" s="153">
        <v>26.5</v>
      </c>
      <c r="E157" s="74">
        <v>4.3499999999999996</v>
      </c>
      <c r="F157" s="74">
        <f t="shared" si="21"/>
        <v>115.27499999999999</v>
      </c>
      <c r="G157" s="74">
        <f t="shared" si="19"/>
        <v>147.94393500000001</v>
      </c>
      <c r="H157" s="32"/>
      <c r="I157" s="33"/>
      <c r="J157" s="19"/>
      <c r="K157" s="24"/>
    </row>
    <row r="158" spans="1:11" ht="9" customHeight="1">
      <c r="A158" s="55">
        <v>89728</v>
      </c>
      <c r="B158" s="1" t="s">
        <v>98</v>
      </c>
      <c r="C158" s="72" t="s">
        <v>22</v>
      </c>
      <c r="D158" s="153">
        <v>4</v>
      </c>
      <c r="E158" s="74">
        <v>12.43</v>
      </c>
      <c r="F158" s="74">
        <f t="shared" si="21"/>
        <v>49.72</v>
      </c>
      <c r="G158" s="74">
        <f t="shared" si="19"/>
        <v>63.810648</v>
      </c>
      <c r="H158" s="32"/>
      <c r="I158" s="33"/>
      <c r="J158" s="19"/>
      <c r="K158" s="24"/>
    </row>
    <row r="159" spans="1:11" ht="9" customHeight="1">
      <c r="A159" s="55">
        <v>89726</v>
      </c>
      <c r="B159" s="1" t="s">
        <v>99</v>
      </c>
      <c r="C159" s="72" t="s">
        <v>22</v>
      </c>
      <c r="D159" s="153">
        <v>2</v>
      </c>
      <c r="E159" s="74">
        <v>7.98</v>
      </c>
      <c r="F159" s="74">
        <f t="shared" si="21"/>
        <v>15.96</v>
      </c>
      <c r="G159" s="74">
        <f t="shared" si="19"/>
        <v>20.483064000000002</v>
      </c>
      <c r="H159" s="32"/>
      <c r="I159" s="33"/>
      <c r="J159" s="19"/>
      <c r="K159" s="24"/>
    </row>
    <row r="160" spans="1:11" ht="9" customHeight="1">
      <c r="A160" s="55">
        <v>89731</v>
      </c>
      <c r="B160" s="1" t="s">
        <v>100</v>
      </c>
      <c r="C160" s="72" t="s">
        <v>22</v>
      </c>
      <c r="D160" s="153">
        <v>2</v>
      </c>
      <c r="E160" s="74">
        <v>14.32</v>
      </c>
      <c r="F160" s="74">
        <f t="shared" si="21"/>
        <v>28.64</v>
      </c>
      <c r="G160" s="74">
        <f t="shared" si="19"/>
        <v>36.756576000000003</v>
      </c>
      <c r="H160" s="32"/>
      <c r="I160" s="33"/>
      <c r="J160" s="19"/>
      <c r="K160" s="24"/>
    </row>
    <row r="161" spans="1:12" ht="9" customHeight="1">
      <c r="A161" s="57">
        <v>1301005105</v>
      </c>
      <c r="B161" s="35" t="s">
        <v>101</v>
      </c>
      <c r="C161" s="87" t="s">
        <v>95</v>
      </c>
      <c r="D161" s="153">
        <v>2</v>
      </c>
      <c r="E161" s="84">
        <v>40.83</v>
      </c>
      <c r="F161" s="84">
        <f t="shared" si="21"/>
        <v>81.66</v>
      </c>
      <c r="G161" s="84">
        <f t="shared" si="19"/>
        <v>104.80244400000001</v>
      </c>
      <c r="H161" s="32"/>
      <c r="I161" s="33"/>
      <c r="J161" s="19"/>
      <c r="K161" s="24"/>
    </row>
    <row r="162" spans="1:12" ht="18.75" customHeight="1">
      <c r="A162" s="55">
        <v>1301005159</v>
      </c>
      <c r="B162" s="9" t="s">
        <v>62</v>
      </c>
      <c r="C162" s="72" t="s">
        <v>22</v>
      </c>
      <c r="D162" s="153">
        <v>2</v>
      </c>
      <c r="E162" s="74">
        <v>78.05</v>
      </c>
      <c r="F162" s="74">
        <f t="shared" si="21"/>
        <v>156.1</v>
      </c>
      <c r="G162" s="74">
        <f t="shared" si="19"/>
        <v>200.33874</v>
      </c>
      <c r="H162" s="32"/>
      <c r="I162" s="33"/>
      <c r="J162" s="19"/>
      <c r="K162" s="24"/>
    </row>
    <row r="163" spans="1:12" ht="43.5" customHeight="1" thickBot="1">
      <c r="A163" s="53">
        <v>99251</v>
      </c>
      <c r="B163" s="40" t="s">
        <v>238</v>
      </c>
      <c r="C163" s="72" t="s">
        <v>22</v>
      </c>
      <c r="D163" s="153">
        <v>2</v>
      </c>
      <c r="E163" s="74">
        <v>261.13</v>
      </c>
      <c r="F163" s="74">
        <f t="shared" si="21"/>
        <v>522.26</v>
      </c>
      <c r="G163" s="74">
        <f>F163*1.2834</f>
        <v>670.26848400000006</v>
      </c>
      <c r="H163" s="32"/>
      <c r="I163" s="33"/>
      <c r="J163" s="19"/>
      <c r="K163" s="22"/>
    </row>
    <row r="164" spans="1:12" ht="15" customHeight="1" thickBot="1">
      <c r="A164" s="50"/>
      <c r="B164" s="36" t="s">
        <v>91</v>
      </c>
      <c r="C164" s="347" t="s">
        <v>90</v>
      </c>
      <c r="D164" s="348"/>
      <c r="E164" s="348"/>
      <c r="F164" s="348"/>
      <c r="G164" s="92">
        <f>SUM(G123:G163)</f>
        <v>24620.995734660006</v>
      </c>
      <c r="I164" s="30"/>
      <c r="J164" s="19"/>
      <c r="K164" s="25"/>
    </row>
    <row r="165" spans="1:12" ht="9" customHeight="1">
      <c r="A165" s="51">
        <v>12</v>
      </c>
      <c r="B165" s="360" t="s">
        <v>63</v>
      </c>
      <c r="C165" s="361"/>
      <c r="D165" s="361"/>
      <c r="E165" s="361"/>
      <c r="F165" s="361"/>
      <c r="G165" s="362"/>
      <c r="J165" s="19"/>
      <c r="K165" s="22"/>
    </row>
    <row r="166" spans="1:12" ht="9" customHeight="1">
      <c r="A166" s="50"/>
      <c r="B166" s="3"/>
      <c r="C166" s="50"/>
      <c r="D166" s="44"/>
      <c r="E166" s="89"/>
      <c r="F166" s="89"/>
      <c r="G166" s="90" t="s">
        <v>15</v>
      </c>
      <c r="J166" s="19"/>
      <c r="K166" s="22"/>
    </row>
    <row r="167" spans="1:12" ht="9" customHeight="1">
      <c r="A167" s="16" t="s">
        <v>20</v>
      </c>
      <c r="B167" s="1" t="s">
        <v>21</v>
      </c>
      <c r="C167" s="16" t="s">
        <v>22</v>
      </c>
      <c r="D167" s="16" t="s">
        <v>156</v>
      </c>
      <c r="E167" s="90" t="s">
        <v>23</v>
      </c>
      <c r="F167" s="90" t="s">
        <v>24</v>
      </c>
      <c r="G167" s="90" t="s">
        <v>25</v>
      </c>
      <c r="J167" s="19"/>
      <c r="K167" s="22"/>
    </row>
    <row r="168" spans="1:12" ht="20.25" customHeight="1">
      <c r="A168" s="68">
        <v>1501000100</v>
      </c>
      <c r="B168" s="66" t="s">
        <v>124</v>
      </c>
      <c r="C168" s="71" t="s">
        <v>27</v>
      </c>
      <c r="D168" s="163">
        <v>353.05</v>
      </c>
      <c r="E168" s="74">
        <v>6.21</v>
      </c>
      <c r="F168" s="74">
        <f>E168*D168</f>
        <v>2192.4405000000002</v>
      </c>
      <c r="G168" s="74">
        <f>F168*1.2834</f>
        <v>2813.7781377000006</v>
      </c>
      <c r="J168" s="19"/>
      <c r="K168" s="22"/>
    </row>
    <row r="169" spans="1:12" ht="39" customHeight="1">
      <c r="A169" s="68">
        <v>87775</v>
      </c>
      <c r="B169" s="66" t="s">
        <v>125</v>
      </c>
      <c r="C169" s="71" t="s">
        <v>27</v>
      </c>
      <c r="D169" s="164">
        <v>353.05</v>
      </c>
      <c r="E169" s="74">
        <v>46.31</v>
      </c>
      <c r="F169" s="74">
        <f>E169*D169</f>
        <v>16349.745500000001</v>
      </c>
      <c r="G169" s="74">
        <f>F169*1.2834</f>
        <v>20983.263374700004</v>
      </c>
      <c r="J169" s="19"/>
      <c r="K169" s="22"/>
    </row>
    <row r="170" spans="1:12" ht="38.25" customHeight="1">
      <c r="A170" s="241">
        <v>87264</v>
      </c>
      <c r="B170" s="247" t="s">
        <v>239</v>
      </c>
      <c r="C170" s="71" t="s">
        <v>27</v>
      </c>
      <c r="D170" s="164">
        <v>86.58</v>
      </c>
      <c r="E170" s="74">
        <v>64.89</v>
      </c>
      <c r="F170" s="74">
        <f>E170*D170</f>
        <v>5618.1761999999999</v>
      </c>
      <c r="G170" s="74">
        <f>F170*1.2834</f>
        <v>7210.36733508</v>
      </c>
      <c r="J170" s="19"/>
      <c r="K170" s="22"/>
    </row>
    <row r="171" spans="1:12" ht="19.5" customHeight="1" thickBot="1">
      <c r="A171" s="241">
        <v>10698</v>
      </c>
      <c r="B171" s="223" t="s">
        <v>240</v>
      </c>
      <c r="C171" s="71" t="s">
        <v>27</v>
      </c>
      <c r="D171" s="164">
        <v>9.2799999999999994</v>
      </c>
      <c r="E171" s="74">
        <v>229.53</v>
      </c>
      <c r="F171" s="74">
        <f>E171*D171</f>
        <v>2130.0383999999999</v>
      </c>
      <c r="G171" s="74">
        <f>F171*1.2834</f>
        <v>2733.6912825600002</v>
      </c>
      <c r="J171" s="19"/>
      <c r="K171" s="22"/>
    </row>
    <row r="172" spans="1:12" ht="16.5" customHeight="1" thickBot="1">
      <c r="A172" s="50"/>
      <c r="B172" s="36" t="s">
        <v>91</v>
      </c>
      <c r="C172" s="347" t="s">
        <v>90</v>
      </c>
      <c r="D172" s="348"/>
      <c r="E172" s="348"/>
      <c r="F172" s="348"/>
      <c r="G172" s="92">
        <f>SUM(G168:G171)</f>
        <v>33741.100130040002</v>
      </c>
      <c r="I172" s="30"/>
      <c r="J172" s="20"/>
      <c r="K172" s="25"/>
    </row>
    <row r="173" spans="1:12" ht="9" customHeight="1">
      <c r="A173" s="82">
        <v>13</v>
      </c>
      <c r="B173" s="379" t="s">
        <v>64</v>
      </c>
      <c r="C173" s="380"/>
      <c r="D173" s="380"/>
      <c r="E173" s="380"/>
      <c r="F173" s="380"/>
      <c r="G173" s="381"/>
      <c r="J173" s="19"/>
      <c r="K173" s="22"/>
    </row>
    <row r="174" spans="1:12" ht="9" customHeight="1">
      <c r="A174" s="16" t="s">
        <v>20</v>
      </c>
      <c r="B174" s="1" t="s">
        <v>21</v>
      </c>
      <c r="C174" s="16" t="s">
        <v>22</v>
      </c>
      <c r="D174" s="16" t="s">
        <v>156</v>
      </c>
      <c r="E174" s="90" t="s">
        <v>23</v>
      </c>
      <c r="F174" s="90" t="s">
        <v>24</v>
      </c>
      <c r="G174" s="90" t="s">
        <v>25</v>
      </c>
      <c r="J174" s="19"/>
      <c r="K174" s="22"/>
    </row>
    <row r="175" spans="1:12" ht="9" customHeight="1">
      <c r="A175" s="88"/>
      <c r="B175" s="85"/>
      <c r="C175" s="88"/>
      <c r="D175" s="157"/>
      <c r="E175" s="101"/>
      <c r="F175" s="101"/>
      <c r="G175" s="102" t="s">
        <v>15</v>
      </c>
      <c r="J175" s="19"/>
      <c r="K175" s="22"/>
      <c r="L175" s="119"/>
    </row>
    <row r="176" spans="1:12" ht="21" customHeight="1">
      <c r="A176" s="68">
        <v>1601000100</v>
      </c>
      <c r="B176" s="66" t="s">
        <v>126</v>
      </c>
      <c r="C176" s="71" t="s">
        <v>27</v>
      </c>
      <c r="D176" s="163">
        <v>38.659999999999997</v>
      </c>
      <c r="E176" s="74">
        <v>11.64</v>
      </c>
      <c r="F176" s="74">
        <f>E176*D176</f>
        <v>450.00239999999997</v>
      </c>
      <c r="G176" s="74">
        <f>F176*1.2834</f>
        <v>577.53308016000005</v>
      </c>
      <c r="J176" s="19"/>
      <c r="K176" s="22"/>
      <c r="L176" s="119"/>
    </row>
    <row r="177" spans="1:12" ht="22.5" customHeight="1" thickBot="1">
      <c r="A177" s="68">
        <v>1601000101</v>
      </c>
      <c r="B177" s="67" t="s">
        <v>127</v>
      </c>
      <c r="C177" s="71" t="s">
        <v>27</v>
      </c>
      <c r="D177" s="163">
        <v>38.659999999999997</v>
      </c>
      <c r="E177" s="74">
        <v>36.47</v>
      </c>
      <c r="F177" s="74">
        <f>E177*D177</f>
        <v>1409.9301999999998</v>
      </c>
      <c r="G177" s="74">
        <f>F177*1.2834</f>
        <v>1809.5044186799998</v>
      </c>
      <c r="J177" s="19"/>
      <c r="K177" s="22"/>
      <c r="L177" s="119"/>
    </row>
    <row r="178" spans="1:12" ht="16.5" customHeight="1" thickBot="1">
      <c r="A178" s="50"/>
      <c r="B178" s="36" t="s">
        <v>91</v>
      </c>
      <c r="C178" s="347" t="s">
        <v>90</v>
      </c>
      <c r="D178" s="348"/>
      <c r="E178" s="348"/>
      <c r="F178" s="348"/>
      <c r="G178" s="92">
        <f>SUM(G175:G177)</f>
        <v>2387.0374988399999</v>
      </c>
      <c r="J178" s="19"/>
      <c r="K178" s="22"/>
      <c r="L178" s="119"/>
    </row>
    <row r="179" spans="1:12" ht="9" customHeight="1">
      <c r="A179" s="83">
        <v>14</v>
      </c>
      <c r="B179" s="360" t="s">
        <v>65</v>
      </c>
      <c r="C179" s="361"/>
      <c r="D179" s="361"/>
      <c r="E179" s="361"/>
      <c r="F179" s="361"/>
      <c r="G179" s="362"/>
      <c r="J179" s="19"/>
      <c r="K179" s="22"/>
      <c r="L179" s="119"/>
    </row>
    <row r="180" spans="1:12" ht="9" customHeight="1">
      <c r="A180" s="50"/>
      <c r="B180" s="3"/>
      <c r="C180" s="50"/>
      <c r="D180" s="44"/>
      <c r="E180" s="89"/>
      <c r="F180" s="89"/>
      <c r="G180" s="90" t="s">
        <v>15</v>
      </c>
      <c r="J180" s="19"/>
      <c r="K180" s="22"/>
      <c r="L180" s="119"/>
    </row>
    <row r="181" spans="1:12" ht="9" customHeight="1">
      <c r="A181" s="16" t="s">
        <v>20</v>
      </c>
      <c r="B181" s="1" t="s">
        <v>21</v>
      </c>
      <c r="C181" s="16" t="s">
        <v>22</v>
      </c>
      <c r="D181" s="16" t="s">
        <v>156</v>
      </c>
      <c r="E181" s="90" t="s">
        <v>23</v>
      </c>
      <c r="F181" s="90" t="s">
        <v>24</v>
      </c>
      <c r="G181" s="90" t="s">
        <v>25</v>
      </c>
      <c r="J181" s="19"/>
      <c r="K181" s="22"/>
      <c r="L181" s="119"/>
    </row>
    <row r="182" spans="1:12" ht="20.25" customHeight="1">
      <c r="A182" s="112">
        <v>1701000100</v>
      </c>
      <c r="B182" s="111" t="s">
        <v>128</v>
      </c>
      <c r="C182" s="67" t="s">
        <v>27</v>
      </c>
      <c r="D182" s="163">
        <v>38.659999999999997</v>
      </c>
      <c r="E182" s="180">
        <v>12.22</v>
      </c>
      <c r="F182" s="74">
        <f t="shared" ref="F182:F186" si="22">E182*D182</f>
        <v>472.42519999999996</v>
      </c>
      <c r="G182" s="81">
        <f t="shared" ref="G182:G186" si="23">F182*1.2834</f>
        <v>606.31050168000002</v>
      </c>
      <c r="J182" s="19"/>
      <c r="K182" s="22"/>
    </row>
    <row r="183" spans="1:12" ht="20.25" customHeight="1">
      <c r="A183" s="112">
        <v>1701000102</v>
      </c>
      <c r="B183" s="111" t="s">
        <v>129</v>
      </c>
      <c r="C183" s="67" t="s">
        <v>27</v>
      </c>
      <c r="D183" s="163">
        <v>38.659999999999997</v>
      </c>
      <c r="E183" s="180">
        <v>29.42</v>
      </c>
      <c r="F183" s="74">
        <f t="shared" si="22"/>
        <v>1137.3771999999999</v>
      </c>
      <c r="G183" s="81">
        <f t="shared" si="23"/>
        <v>1459.70989848</v>
      </c>
      <c r="J183" s="19"/>
      <c r="K183" s="22"/>
    </row>
    <row r="184" spans="1:12" ht="18.75" customHeight="1">
      <c r="A184" s="55">
        <v>98689</v>
      </c>
      <c r="B184" s="35" t="s">
        <v>93</v>
      </c>
      <c r="C184" s="72" t="s">
        <v>30</v>
      </c>
      <c r="D184" s="153">
        <v>1.8</v>
      </c>
      <c r="E184" s="74">
        <v>114.52</v>
      </c>
      <c r="F184" s="74">
        <f t="shared" si="22"/>
        <v>206.136</v>
      </c>
      <c r="G184" s="81">
        <f t="shared" si="23"/>
        <v>264.55494240000002</v>
      </c>
      <c r="H184" s="32"/>
      <c r="I184" s="33"/>
      <c r="J184" s="19"/>
      <c r="K184" s="24"/>
    </row>
    <row r="185" spans="1:12" ht="25.5" customHeight="1">
      <c r="A185" s="55">
        <v>87257</v>
      </c>
      <c r="B185" s="35" t="s">
        <v>94</v>
      </c>
      <c r="C185" s="72" t="s">
        <v>27</v>
      </c>
      <c r="D185" s="153">
        <v>38.659999999999997</v>
      </c>
      <c r="E185" s="74">
        <v>87.09</v>
      </c>
      <c r="F185" s="74">
        <f t="shared" si="22"/>
        <v>3366.8993999999998</v>
      </c>
      <c r="G185" s="81">
        <f t="shared" si="23"/>
        <v>4321.0786899599998</v>
      </c>
      <c r="H185" s="32"/>
      <c r="I185" s="33"/>
      <c r="J185" s="19"/>
      <c r="K185" s="24"/>
    </row>
    <row r="186" spans="1:12" ht="36" customHeight="1" thickBot="1">
      <c r="A186" s="53">
        <v>92397</v>
      </c>
      <c r="B186" s="35" t="s">
        <v>223</v>
      </c>
      <c r="C186" s="72" t="s">
        <v>27</v>
      </c>
      <c r="D186" s="153">
        <v>52.52</v>
      </c>
      <c r="E186" s="74">
        <v>61.04</v>
      </c>
      <c r="F186" s="74">
        <f t="shared" si="22"/>
        <v>3205.8208</v>
      </c>
      <c r="G186" s="81">
        <f t="shared" si="23"/>
        <v>4114.3504147200001</v>
      </c>
      <c r="H186" s="32"/>
      <c r="I186" s="33"/>
      <c r="J186" s="19"/>
      <c r="K186" s="24"/>
    </row>
    <row r="187" spans="1:12" ht="15.75" customHeight="1" thickBot="1">
      <c r="A187" s="50"/>
      <c r="B187" s="36" t="s">
        <v>91</v>
      </c>
      <c r="C187" s="347" t="s">
        <v>90</v>
      </c>
      <c r="D187" s="348"/>
      <c r="E187" s="348"/>
      <c r="F187" s="348"/>
      <c r="G187" s="92">
        <f>SUM(G182:G186)</f>
        <v>10766.00444724</v>
      </c>
      <c r="H187" s="32"/>
      <c r="I187" s="33"/>
      <c r="J187" s="19"/>
      <c r="K187" s="24"/>
    </row>
    <row r="188" spans="1:12" ht="9" customHeight="1">
      <c r="A188" s="51">
        <v>15</v>
      </c>
      <c r="B188" s="352" t="s">
        <v>66</v>
      </c>
      <c r="C188" s="353"/>
      <c r="D188" s="353"/>
      <c r="E188" s="353"/>
      <c r="F188" s="353"/>
      <c r="G188" s="354"/>
      <c r="J188" s="19"/>
      <c r="K188" s="24"/>
    </row>
    <row r="189" spans="1:12" ht="9" customHeight="1">
      <c r="A189" s="50"/>
      <c r="B189" s="2"/>
      <c r="C189" s="50"/>
      <c r="D189" s="44"/>
      <c r="E189" s="89"/>
      <c r="F189" s="89"/>
      <c r="G189" s="90" t="s">
        <v>15</v>
      </c>
      <c r="J189" s="19"/>
      <c r="K189" s="24"/>
    </row>
    <row r="190" spans="1:12" ht="9" customHeight="1">
      <c r="A190" s="16" t="s">
        <v>20</v>
      </c>
      <c r="B190" s="1" t="s">
        <v>21</v>
      </c>
      <c r="C190" s="50"/>
      <c r="D190" s="44"/>
      <c r="E190" s="90" t="s">
        <v>25</v>
      </c>
      <c r="F190" s="89"/>
      <c r="G190" s="90" t="s">
        <v>15</v>
      </c>
      <c r="J190" s="19"/>
      <c r="K190" s="24"/>
    </row>
    <row r="191" spans="1:12" ht="9" customHeight="1">
      <c r="A191" s="50"/>
      <c r="B191" s="3"/>
      <c r="C191" s="50"/>
      <c r="D191" s="44"/>
      <c r="E191" s="89"/>
      <c r="F191" s="89"/>
      <c r="G191" s="90" t="s">
        <v>15</v>
      </c>
      <c r="J191" s="19"/>
      <c r="K191" s="24"/>
    </row>
    <row r="192" spans="1:12" ht="18.75" customHeight="1">
      <c r="A192" s="55">
        <v>88484</v>
      </c>
      <c r="B192" s="9" t="s">
        <v>67</v>
      </c>
      <c r="C192" s="72" t="s">
        <v>27</v>
      </c>
      <c r="D192" s="153">
        <v>38.659999999999997</v>
      </c>
      <c r="E192" s="74">
        <v>2.68</v>
      </c>
      <c r="F192" s="84">
        <f t="shared" ref="F192:F199" si="24">D192*E192</f>
        <v>103.6088</v>
      </c>
      <c r="G192" s="81">
        <f t="shared" ref="G192:G199" si="25">F192*1.2834</f>
        <v>132.97153392000001</v>
      </c>
      <c r="H192" s="32"/>
      <c r="I192" s="33"/>
      <c r="J192" s="19"/>
      <c r="K192" s="24"/>
    </row>
    <row r="193" spans="1:11" ht="18.75" customHeight="1">
      <c r="A193" s="55">
        <v>88485</v>
      </c>
      <c r="B193" s="9" t="s">
        <v>68</v>
      </c>
      <c r="C193" s="72" t="s">
        <v>27</v>
      </c>
      <c r="D193" s="153">
        <v>53.56</v>
      </c>
      <c r="E193" s="74">
        <v>2.3199999999999998</v>
      </c>
      <c r="F193" s="84">
        <f t="shared" si="24"/>
        <v>124.25919999999999</v>
      </c>
      <c r="G193" s="81">
        <f t="shared" si="25"/>
        <v>159.47425727999999</v>
      </c>
      <c r="H193" s="32"/>
      <c r="I193" s="33"/>
      <c r="J193" s="19"/>
      <c r="K193" s="24"/>
    </row>
    <row r="194" spans="1:11" ht="18.75" customHeight="1">
      <c r="A194" s="55">
        <v>88496</v>
      </c>
      <c r="B194" s="9" t="s">
        <v>69</v>
      </c>
      <c r="C194" s="72" t="s">
        <v>27</v>
      </c>
      <c r="D194" s="153">
        <v>38.659999999999997</v>
      </c>
      <c r="E194" s="74">
        <v>26.16</v>
      </c>
      <c r="F194" s="84">
        <f t="shared" si="24"/>
        <v>1011.3455999999999</v>
      </c>
      <c r="G194" s="81">
        <f t="shared" si="25"/>
        <v>1297.9609430399998</v>
      </c>
      <c r="H194" s="32"/>
      <c r="I194" s="33"/>
      <c r="J194" s="19"/>
      <c r="K194" s="24"/>
    </row>
    <row r="195" spans="1:11" ht="18.75" customHeight="1">
      <c r="A195" s="55">
        <v>88497</v>
      </c>
      <c r="B195" s="9" t="s">
        <v>70</v>
      </c>
      <c r="C195" s="72" t="s">
        <v>27</v>
      </c>
      <c r="D195" s="153">
        <v>53.56</v>
      </c>
      <c r="E195" s="74">
        <v>15.74</v>
      </c>
      <c r="F195" s="84">
        <f t="shared" si="24"/>
        <v>843.03440000000001</v>
      </c>
      <c r="G195" s="81">
        <f t="shared" si="25"/>
        <v>1081.9503489600002</v>
      </c>
      <c r="H195" s="32"/>
      <c r="I195" s="33"/>
      <c r="J195" s="19"/>
      <c r="K195" s="24"/>
    </row>
    <row r="196" spans="1:11" ht="18.75" customHeight="1">
      <c r="A196" s="55">
        <v>88489</v>
      </c>
      <c r="B196" s="9" t="s">
        <v>71</v>
      </c>
      <c r="C196" s="72" t="s">
        <v>27</v>
      </c>
      <c r="D196" s="153">
        <v>53.56</v>
      </c>
      <c r="E196" s="74">
        <v>14.63</v>
      </c>
      <c r="F196" s="84">
        <f t="shared" si="24"/>
        <v>783.58280000000002</v>
      </c>
      <c r="G196" s="81">
        <f t="shared" si="25"/>
        <v>1005.6501655200001</v>
      </c>
      <c r="H196" s="32"/>
      <c r="I196" s="33"/>
      <c r="J196" s="19"/>
      <c r="K196" s="24"/>
    </row>
    <row r="197" spans="1:11" ht="18.75" customHeight="1">
      <c r="A197" s="55">
        <v>88488</v>
      </c>
      <c r="B197" s="9" t="s">
        <v>72</v>
      </c>
      <c r="C197" s="72" t="s">
        <v>27</v>
      </c>
      <c r="D197" s="153">
        <v>38.659999999999997</v>
      </c>
      <c r="E197" s="74">
        <v>16.27</v>
      </c>
      <c r="F197" s="84">
        <f t="shared" si="24"/>
        <v>628.99819999999988</v>
      </c>
      <c r="G197" s="81">
        <f t="shared" si="25"/>
        <v>807.25628987999994</v>
      </c>
      <c r="H197" s="32"/>
      <c r="I197" s="33"/>
      <c r="J197" s="19"/>
      <c r="K197" s="24"/>
    </row>
    <row r="198" spans="1:11" ht="21.75" customHeight="1">
      <c r="A198" s="55">
        <v>88416</v>
      </c>
      <c r="B198" s="35" t="s">
        <v>241</v>
      </c>
      <c r="C198" s="72" t="s">
        <v>27</v>
      </c>
      <c r="D198" s="153">
        <v>170.4</v>
      </c>
      <c r="E198" s="74">
        <v>16.989999999999998</v>
      </c>
      <c r="F198" s="84">
        <f>D198*E198</f>
        <v>2895.096</v>
      </c>
      <c r="G198" s="81">
        <f t="shared" si="25"/>
        <v>3715.5662064000003</v>
      </c>
      <c r="H198" s="32"/>
      <c r="I198" s="33"/>
      <c r="J198" s="19"/>
      <c r="K198" s="24"/>
    </row>
    <row r="199" spans="1:11" ht="23.25" customHeight="1" thickBot="1">
      <c r="A199" s="55">
        <v>100739</v>
      </c>
      <c r="B199" s="35" t="s">
        <v>242</v>
      </c>
      <c r="C199" s="72" t="s">
        <v>27</v>
      </c>
      <c r="D199" s="153">
        <v>15.3</v>
      </c>
      <c r="E199" s="74">
        <v>9.0500000000000007</v>
      </c>
      <c r="F199" s="84">
        <f t="shared" si="24"/>
        <v>138.465</v>
      </c>
      <c r="G199" s="81">
        <f t="shared" si="25"/>
        <v>177.70598100000001</v>
      </c>
      <c r="H199" s="32"/>
      <c r="I199" s="33"/>
      <c r="J199" s="19"/>
      <c r="K199" s="24"/>
    </row>
    <row r="200" spans="1:11" ht="16.5" customHeight="1" thickBot="1">
      <c r="A200" s="50"/>
      <c r="B200" s="36" t="s">
        <v>91</v>
      </c>
      <c r="C200" s="347"/>
      <c r="D200" s="348"/>
      <c r="E200" s="348"/>
      <c r="F200" s="348"/>
      <c r="G200" s="92">
        <f>SUM(G192:G199)</f>
        <v>8378.5357260000001</v>
      </c>
      <c r="I200" s="30"/>
      <c r="J200" s="19"/>
      <c r="K200" s="25"/>
    </row>
    <row r="201" spans="1:11" ht="9" customHeight="1">
      <c r="A201" s="51">
        <v>16</v>
      </c>
      <c r="B201" s="325" t="s">
        <v>245</v>
      </c>
      <c r="C201" s="326"/>
      <c r="D201" s="326"/>
      <c r="E201" s="326"/>
      <c r="F201" s="326"/>
      <c r="G201" s="327"/>
      <c r="J201" s="19"/>
      <c r="K201" s="22"/>
    </row>
    <row r="202" spans="1:11" ht="9" customHeight="1">
      <c r="A202" s="50"/>
      <c r="B202" s="3"/>
      <c r="C202" s="50"/>
      <c r="D202" s="44"/>
      <c r="E202" s="89"/>
      <c r="F202" s="89"/>
      <c r="G202" s="90" t="s">
        <v>15</v>
      </c>
      <c r="J202" s="19"/>
      <c r="K202" s="22"/>
    </row>
    <row r="203" spans="1:11" ht="9" customHeight="1">
      <c r="A203" s="16" t="s">
        <v>20</v>
      </c>
      <c r="B203" s="1" t="s">
        <v>21</v>
      </c>
      <c r="C203" s="16" t="s">
        <v>22</v>
      </c>
      <c r="D203" s="16" t="s">
        <v>156</v>
      </c>
      <c r="E203" s="90" t="s">
        <v>23</v>
      </c>
      <c r="F203" s="90" t="s">
        <v>24</v>
      </c>
      <c r="G203" s="90" t="s">
        <v>25</v>
      </c>
      <c r="J203" s="19"/>
      <c r="K203" s="22"/>
    </row>
    <row r="204" spans="1:11" ht="9" customHeight="1">
      <c r="A204" s="50"/>
      <c r="B204" s="3"/>
      <c r="C204" s="50"/>
      <c r="D204" s="44"/>
      <c r="E204" s="89"/>
      <c r="F204" s="89"/>
      <c r="G204" s="90" t="s">
        <v>15</v>
      </c>
      <c r="J204" s="19"/>
      <c r="K204" s="22"/>
    </row>
    <row r="205" spans="1:11" ht="9" customHeight="1">
      <c r="A205" s="50"/>
      <c r="B205" s="1" t="s">
        <v>46</v>
      </c>
      <c r="C205" s="50"/>
      <c r="D205" s="44"/>
      <c r="E205" s="89"/>
      <c r="F205" s="89"/>
      <c r="G205" s="90" t="s">
        <v>15</v>
      </c>
      <c r="J205" s="19"/>
      <c r="K205" s="22"/>
    </row>
    <row r="206" spans="1:11" ht="29.25" customHeight="1">
      <c r="A206" s="55">
        <v>2401001000</v>
      </c>
      <c r="B206" s="9" t="s">
        <v>73</v>
      </c>
      <c r="C206" s="38" t="s">
        <v>22</v>
      </c>
      <c r="D206" s="155">
        <v>2</v>
      </c>
      <c r="E206" s="74">
        <v>134.5</v>
      </c>
      <c r="F206" s="74">
        <f t="shared" ref="F206:F208" si="26">E206*D206</f>
        <v>269</v>
      </c>
      <c r="G206" s="81">
        <f t="shared" ref="G206:G208" si="27">F206*1.2834</f>
        <v>345.2346</v>
      </c>
      <c r="H206" s="32"/>
      <c r="I206" s="33"/>
      <c r="J206" s="19"/>
      <c r="K206" s="22"/>
    </row>
    <row r="207" spans="1:11" ht="40.5" customHeight="1">
      <c r="A207" s="55">
        <v>95472</v>
      </c>
      <c r="B207" s="9" t="s">
        <v>74</v>
      </c>
      <c r="C207" s="38" t="s">
        <v>22</v>
      </c>
      <c r="D207" s="155">
        <v>2</v>
      </c>
      <c r="E207" s="74">
        <v>731.09</v>
      </c>
      <c r="F207" s="74">
        <f t="shared" si="26"/>
        <v>1462.18</v>
      </c>
      <c r="G207" s="81">
        <f t="shared" si="27"/>
        <v>1876.5618120000001</v>
      </c>
      <c r="H207" s="34"/>
      <c r="I207" s="33"/>
      <c r="J207" s="19"/>
      <c r="K207" s="22"/>
    </row>
    <row r="208" spans="1:11" ht="30" customHeight="1">
      <c r="A208" s="55">
        <v>2401001015</v>
      </c>
      <c r="B208" s="1" t="s">
        <v>75</v>
      </c>
      <c r="C208" s="72" t="s">
        <v>22</v>
      </c>
      <c r="D208" s="155">
        <v>2</v>
      </c>
      <c r="E208" s="74">
        <v>183.32</v>
      </c>
      <c r="F208" s="74">
        <f t="shared" si="26"/>
        <v>366.64</v>
      </c>
      <c r="G208" s="81">
        <f t="shared" si="27"/>
        <v>470.54577600000005</v>
      </c>
      <c r="H208" s="32"/>
      <c r="I208" s="33"/>
      <c r="J208" s="19"/>
      <c r="K208" s="22"/>
    </row>
    <row r="209" spans="1:11" ht="9" customHeight="1">
      <c r="A209" s="50"/>
      <c r="B209" s="3"/>
      <c r="C209" s="50"/>
      <c r="D209" s="176"/>
      <c r="E209" s="78"/>
      <c r="F209" s="78"/>
      <c r="G209" s="79"/>
      <c r="H209" s="32"/>
      <c r="I209" s="33"/>
      <c r="J209" s="19"/>
      <c r="K209" s="22"/>
    </row>
    <row r="210" spans="1:11" ht="9" customHeight="1">
      <c r="A210" s="50"/>
      <c r="B210" s="1" t="s">
        <v>76</v>
      </c>
      <c r="C210" s="50"/>
      <c r="D210" s="176"/>
      <c r="E210" s="78"/>
      <c r="F210" s="78"/>
      <c r="G210" s="79"/>
      <c r="H210" s="32"/>
      <c r="I210" s="33"/>
      <c r="J210" s="19"/>
      <c r="K210" s="22"/>
    </row>
    <row r="211" spans="1:11" ht="29.25" customHeight="1">
      <c r="A211" s="55">
        <v>100868</v>
      </c>
      <c r="B211" s="9" t="s">
        <v>77</v>
      </c>
      <c r="C211" s="38" t="s">
        <v>22</v>
      </c>
      <c r="D211" s="155">
        <v>2</v>
      </c>
      <c r="E211" s="74">
        <v>367.56</v>
      </c>
      <c r="F211" s="74">
        <f>E211*D211</f>
        <v>735.12</v>
      </c>
      <c r="G211" s="81">
        <f t="shared" ref="G211:G213" si="28">F211*1.2834</f>
        <v>943.45300800000007</v>
      </c>
      <c r="H211" s="32"/>
      <c r="I211" s="33"/>
      <c r="J211" s="19"/>
      <c r="K211" s="22"/>
    </row>
    <row r="212" spans="1:11" ht="18.75" customHeight="1">
      <c r="A212" s="55">
        <v>100874</v>
      </c>
      <c r="B212" s="9" t="s">
        <v>78</v>
      </c>
      <c r="C212" s="72" t="s">
        <v>22</v>
      </c>
      <c r="D212" s="155">
        <v>2</v>
      </c>
      <c r="E212" s="74">
        <v>335.84</v>
      </c>
      <c r="F212" s="74">
        <f>E212*D212</f>
        <v>671.68</v>
      </c>
      <c r="G212" s="81">
        <f t="shared" si="28"/>
        <v>862.03411200000005</v>
      </c>
      <c r="H212" s="32"/>
      <c r="I212" s="33"/>
      <c r="J212" s="19"/>
      <c r="K212" s="22"/>
    </row>
    <row r="213" spans="1:11" ht="38.25" customHeight="1">
      <c r="A213" s="57">
        <v>2401002057</v>
      </c>
      <c r="B213" s="9" t="s">
        <v>79</v>
      </c>
      <c r="C213" s="72" t="s">
        <v>22</v>
      </c>
      <c r="D213" s="155">
        <v>2</v>
      </c>
      <c r="E213" s="74">
        <v>73.25</v>
      </c>
      <c r="F213" s="74">
        <f>E213*D213</f>
        <v>146.5</v>
      </c>
      <c r="G213" s="81">
        <f t="shared" si="28"/>
        <v>188.0181</v>
      </c>
      <c r="H213" s="32"/>
      <c r="I213" s="33"/>
      <c r="J213" s="19"/>
      <c r="K213" s="22"/>
    </row>
    <row r="214" spans="1:11" ht="9" customHeight="1" thickBot="1">
      <c r="A214" s="50"/>
      <c r="B214" s="3"/>
      <c r="C214" s="50"/>
      <c r="D214" s="158"/>
      <c r="E214" s="78"/>
      <c r="F214" s="78"/>
      <c r="G214" s="81"/>
      <c r="H214" s="32"/>
      <c r="I214" s="33"/>
      <c r="J214" s="19"/>
      <c r="K214" s="22"/>
    </row>
    <row r="215" spans="1:11" ht="17.25" customHeight="1" thickBot="1">
      <c r="A215" s="50"/>
      <c r="B215" s="36" t="s">
        <v>91</v>
      </c>
      <c r="C215" s="347" t="s">
        <v>90</v>
      </c>
      <c r="D215" s="348"/>
      <c r="E215" s="348"/>
      <c r="F215" s="348"/>
      <c r="G215" s="107">
        <f>SUM(G206:G214)</f>
        <v>4685.8474080000005</v>
      </c>
      <c r="I215" s="30"/>
      <c r="J215" s="19"/>
      <c r="K215" s="25"/>
    </row>
    <row r="216" spans="1:11" ht="9" customHeight="1">
      <c r="A216" s="110">
        <v>17</v>
      </c>
      <c r="B216" s="376" t="s">
        <v>80</v>
      </c>
      <c r="C216" s="377"/>
      <c r="D216" s="377"/>
      <c r="E216" s="377"/>
      <c r="F216" s="377"/>
      <c r="G216" s="378"/>
      <c r="J216" s="19"/>
      <c r="K216" s="22"/>
    </row>
    <row r="217" spans="1:11" ht="9" customHeight="1">
      <c r="A217" s="16" t="s">
        <v>20</v>
      </c>
      <c r="B217" s="1" t="s">
        <v>21</v>
      </c>
      <c r="C217" s="16" t="s">
        <v>22</v>
      </c>
      <c r="D217" s="16" t="s">
        <v>156</v>
      </c>
      <c r="E217" s="90" t="s">
        <v>23</v>
      </c>
      <c r="F217" s="90" t="s">
        <v>24</v>
      </c>
      <c r="G217" s="90" t="s">
        <v>25</v>
      </c>
      <c r="J217" s="19"/>
      <c r="K217" s="22"/>
    </row>
    <row r="218" spans="1:11" ht="9" customHeight="1">
      <c r="A218" s="50"/>
      <c r="B218" s="3"/>
      <c r="C218" s="50"/>
      <c r="D218" s="44"/>
      <c r="E218" s="89"/>
      <c r="F218" s="89"/>
      <c r="G218" s="90" t="s">
        <v>15</v>
      </c>
      <c r="J218" s="19"/>
      <c r="K218" s="22"/>
    </row>
    <row r="219" spans="1:11" ht="9" customHeight="1" thickBot="1">
      <c r="A219" s="55">
        <v>2201000010</v>
      </c>
      <c r="B219" s="1" t="s">
        <v>81</v>
      </c>
      <c r="C219" s="16" t="s">
        <v>27</v>
      </c>
      <c r="D219" s="161">
        <v>44.87</v>
      </c>
      <c r="E219" s="80">
        <v>2.88</v>
      </c>
      <c r="F219" s="74">
        <f>E219*D219</f>
        <v>129.22559999999999</v>
      </c>
      <c r="G219" s="81">
        <f>F219*1.2834</f>
        <v>165.84813503999999</v>
      </c>
      <c r="H219" s="32"/>
      <c r="I219" s="33"/>
      <c r="J219" s="19"/>
      <c r="K219" s="22"/>
    </row>
    <row r="220" spans="1:11" ht="16.5" customHeight="1" thickBot="1">
      <c r="A220" s="50"/>
      <c r="B220" s="36" t="s">
        <v>91</v>
      </c>
      <c r="C220" s="347" t="s">
        <v>90</v>
      </c>
      <c r="D220" s="348"/>
      <c r="E220" s="348"/>
      <c r="F220" s="348"/>
      <c r="G220" s="107">
        <f>SUM(G219)</f>
        <v>165.84813503999999</v>
      </c>
      <c r="I220" s="30"/>
      <c r="J220" s="19"/>
      <c r="K220" s="22"/>
    </row>
    <row r="221" spans="1:11" ht="18.75" customHeight="1">
      <c r="A221" s="50"/>
      <c r="B221" s="36"/>
      <c r="C221" s="61"/>
      <c r="D221" s="159"/>
      <c r="E221" s="62"/>
      <c r="F221" s="62"/>
      <c r="G221" s="113"/>
      <c r="I221" s="30"/>
      <c r="J221" s="19"/>
      <c r="K221" s="22"/>
    </row>
    <row r="222" spans="1:11" ht="9" customHeight="1">
      <c r="A222" s="50"/>
      <c r="B222" s="17" t="s">
        <v>82</v>
      </c>
      <c r="C222" s="50"/>
      <c r="D222" s="44"/>
      <c r="E222" s="89"/>
      <c r="F222" s="89"/>
      <c r="G222" s="104"/>
      <c r="I222" s="30"/>
      <c r="J222" s="20"/>
      <c r="K222" s="25"/>
    </row>
    <row r="223" spans="1:11" ht="9" customHeight="1">
      <c r="A223" s="50"/>
      <c r="B223" s="1" t="s">
        <v>83</v>
      </c>
      <c r="C223" s="50"/>
      <c r="D223" s="16" t="s">
        <v>162</v>
      </c>
      <c r="E223" s="89"/>
      <c r="F223" s="90"/>
      <c r="G223" s="123"/>
      <c r="J223" s="19"/>
    </row>
    <row r="224" spans="1:11" ht="9" customHeight="1">
      <c r="A224" s="55">
        <v>1</v>
      </c>
      <c r="B224" s="1" t="str">
        <f>B8</f>
        <v>SERVIÇOS GERAIS DE CANTEIRO</v>
      </c>
      <c r="C224" s="50"/>
      <c r="D224" s="182">
        <f>G224*100/F241</f>
        <v>6.2636307113769822</v>
      </c>
      <c r="E224" s="89"/>
      <c r="F224" s="90"/>
      <c r="G224" s="184">
        <f>G16</f>
        <v>13225.30634988</v>
      </c>
      <c r="I224" s="28"/>
      <c r="J224" s="19"/>
    </row>
    <row r="225" spans="1:10" ht="9" customHeight="1">
      <c r="A225" s="55">
        <v>2</v>
      </c>
      <c r="B225" s="1" t="str">
        <f>B17</f>
        <v>IMPERMEABILIZAÇÃO</v>
      </c>
      <c r="C225" s="50"/>
      <c r="D225" s="182">
        <f>G225*100/F241</f>
        <v>0.37823008339259673</v>
      </c>
      <c r="E225" s="89"/>
      <c r="F225" s="90"/>
      <c r="G225" s="184">
        <f>G22</f>
        <v>798.6116925</v>
      </c>
      <c r="I225" s="28"/>
      <c r="J225" s="19"/>
    </row>
    <row r="226" spans="1:10" ht="9" customHeight="1">
      <c r="A226" s="55">
        <v>3</v>
      </c>
      <c r="B226" s="1" t="str">
        <f>B23</f>
        <v>FUNDAÇÃO</v>
      </c>
      <c r="C226" s="50"/>
      <c r="D226" s="182">
        <f>G226*100/F241</f>
        <v>5.8729001696954377</v>
      </c>
      <c r="E226" s="89"/>
      <c r="F226" s="90"/>
      <c r="G226" s="184">
        <f>G27</f>
        <v>12400.300638000001</v>
      </c>
      <c r="I226" s="28"/>
      <c r="J226" s="19"/>
    </row>
    <row r="227" spans="1:10" ht="9" customHeight="1">
      <c r="A227" s="57">
        <v>4</v>
      </c>
      <c r="B227" s="35" t="str">
        <f>B28</f>
        <v>SERVIÇOS EM TERRA</v>
      </c>
      <c r="C227" s="86"/>
      <c r="D227" s="182">
        <f>G227*100/F241</f>
        <v>0.5476698060042684</v>
      </c>
      <c r="E227" s="98"/>
      <c r="F227" s="90"/>
      <c r="G227" s="109">
        <f>G33</f>
        <v>1156.3742016000001</v>
      </c>
      <c r="I227" s="28"/>
      <c r="J227" s="19"/>
    </row>
    <row r="228" spans="1:10" ht="9" customHeight="1">
      <c r="A228" s="55">
        <v>5</v>
      </c>
      <c r="B228" s="1" t="str">
        <f>B34</f>
        <v>ESTRUTURA DE CONCRETO</v>
      </c>
      <c r="C228" s="50"/>
      <c r="D228" s="182">
        <f>G228*100/F241</f>
        <v>20.666903622471338</v>
      </c>
      <c r="E228" s="89"/>
      <c r="F228" s="90"/>
      <c r="G228" s="184">
        <f>G47</f>
        <v>43637.012510040004</v>
      </c>
      <c r="I228" s="28"/>
      <c r="J228" s="19"/>
    </row>
    <row r="229" spans="1:10" ht="9" customHeight="1">
      <c r="A229" s="55">
        <v>6</v>
      </c>
      <c r="B229" s="1" t="str">
        <f>B49</f>
        <v>ALVENARIA</v>
      </c>
      <c r="C229" s="50"/>
      <c r="D229" s="182">
        <f>G229*100/F241</f>
        <v>5.9817964559914278</v>
      </c>
      <c r="E229" s="89"/>
      <c r="F229" s="90"/>
      <c r="G229" s="184">
        <f>G53</f>
        <v>12630.22906338</v>
      </c>
      <c r="I229" s="28"/>
      <c r="J229" s="19"/>
    </row>
    <row r="230" spans="1:10" ht="9" customHeight="1">
      <c r="A230" s="55">
        <v>7</v>
      </c>
      <c r="B230" s="1" t="str">
        <f>B54</f>
        <v>ESTRUTURA DE COBERTURA</v>
      </c>
      <c r="C230" s="50"/>
      <c r="D230" s="182">
        <f>G230*100/F241</f>
        <v>5.4089451469882972</v>
      </c>
      <c r="E230" s="89"/>
      <c r="F230" s="90"/>
      <c r="G230" s="184">
        <f>G59</f>
        <v>11420.68552488</v>
      </c>
      <c r="I230" s="28"/>
      <c r="J230" s="19"/>
    </row>
    <row r="231" spans="1:10" ht="9" customHeight="1">
      <c r="A231" s="57">
        <v>8</v>
      </c>
      <c r="B231" s="1" t="str">
        <f>B60</f>
        <v>COBERTURA</v>
      </c>
      <c r="C231" s="86"/>
      <c r="D231" s="182">
        <f>G231*100/F241</f>
        <v>7.3890386614812433</v>
      </c>
      <c r="E231" s="98"/>
      <c r="F231" s="90"/>
      <c r="G231" s="109">
        <f>G67</f>
        <v>15601.542369300001</v>
      </c>
      <c r="I231" s="28"/>
      <c r="J231" s="19"/>
    </row>
    <row r="232" spans="1:10" ht="9" customHeight="1">
      <c r="A232" s="55">
        <v>9</v>
      </c>
      <c r="B232" s="35" t="str">
        <f>B68</f>
        <v>ESQUADRIAS E FERRAGENS</v>
      </c>
      <c r="C232" s="50"/>
      <c r="D232" s="182">
        <f>G232*100/F241</f>
        <v>5.0224464423314732</v>
      </c>
      <c r="E232" s="89"/>
      <c r="F232" s="90"/>
      <c r="G232" s="184">
        <f>G75</f>
        <v>10604.615100480001</v>
      </c>
      <c r="I232" s="28"/>
      <c r="J232" s="19"/>
    </row>
    <row r="233" spans="1:10" ht="9" customHeight="1">
      <c r="A233" s="55">
        <v>10</v>
      </c>
      <c r="B233" s="1" t="str">
        <f>B76</f>
        <v>INSTALAÇÕES ELÉTRICAS</v>
      </c>
      <c r="C233" s="50"/>
      <c r="D233" s="182">
        <f>G233*100/F241</f>
        <v>2.3322271277393254</v>
      </c>
      <c r="E233" s="89"/>
      <c r="F233" s="90"/>
      <c r="G233" s="109">
        <f>G116</f>
        <v>4924.3672980000001</v>
      </c>
      <c r="I233" s="28"/>
      <c r="J233" s="19"/>
    </row>
    <row r="234" spans="1:10" ht="9" customHeight="1">
      <c r="A234" s="55">
        <v>11</v>
      </c>
      <c r="B234" s="1" t="str">
        <f>B118</f>
        <v>INSTALAÇÕES HIDROSSANITÁRIAS E ÁGUAS PLUVIAIS</v>
      </c>
      <c r="C234" s="50"/>
      <c r="D234" s="182">
        <f>G234*100/F241</f>
        <v>11.660737448981468</v>
      </c>
      <c r="E234" s="89"/>
      <c r="F234" s="90"/>
      <c r="G234" s="184">
        <f>G164</f>
        <v>24620.995734660006</v>
      </c>
      <c r="I234" s="28"/>
      <c r="J234" s="19"/>
    </row>
    <row r="235" spans="1:10" ht="9" customHeight="1">
      <c r="A235" s="55">
        <v>12</v>
      </c>
      <c r="B235" s="1" t="str">
        <f>B165</f>
        <v>REVESTIMENTO DE PAREDES</v>
      </c>
      <c r="C235" s="50"/>
      <c r="D235" s="182">
        <f>G235*100/F241</f>
        <v>15.980105520359615</v>
      </c>
      <c r="E235" s="89"/>
      <c r="F235" s="90"/>
      <c r="G235" s="184">
        <f>G172</f>
        <v>33741.100130040002</v>
      </c>
      <c r="I235" s="28"/>
      <c r="J235" s="19"/>
    </row>
    <row r="236" spans="1:10" ht="9" customHeight="1">
      <c r="A236" s="55">
        <v>13</v>
      </c>
      <c r="B236" s="1" t="str">
        <f>B173</f>
        <v>REVESTIMENTO DE FORROS</v>
      </c>
      <c r="C236" s="50"/>
      <c r="D236" s="182">
        <f>G236*100/F241</f>
        <v>1.130523633358284</v>
      </c>
      <c r="E236" s="89"/>
      <c r="F236" s="90"/>
      <c r="G236" s="184">
        <f>G178</f>
        <v>2387.0374988399999</v>
      </c>
      <c r="I236" s="28"/>
      <c r="J236" s="19"/>
    </row>
    <row r="237" spans="1:10" ht="9" customHeight="1">
      <c r="A237" s="55">
        <v>14</v>
      </c>
      <c r="B237" s="1" t="str">
        <f>B179</f>
        <v>REVESTIMENTO DE PISOS</v>
      </c>
      <c r="C237" s="50"/>
      <c r="D237" s="182">
        <f>G237*100/F241</f>
        <v>5.0988819699564472</v>
      </c>
      <c r="E237" s="89"/>
      <c r="F237" s="90"/>
      <c r="G237" s="184">
        <f>G187</f>
        <v>10766.00444724</v>
      </c>
      <c r="I237" s="28"/>
      <c r="J237" s="19"/>
    </row>
    <row r="238" spans="1:10" ht="9" customHeight="1">
      <c r="A238" s="55">
        <v>16</v>
      </c>
      <c r="B238" s="1" t="str">
        <f>B188</f>
        <v>PINTURA</v>
      </c>
      <c r="C238" s="50"/>
      <c r="D238" s="182">
        <f>G238*100/F241</f>
        <v>3.9681541055734426</v>
      </c>
      <c r="E238" s="89"/>
      <c r="F238" s="90"/>
      <c r="G238" s="184">
        <f>G200</f>
        <v>8378.5357260000001</v>
      </c>
      <c r="I238" s="28"/>
      <c r="J238" s="19"/>
    </row>
    <row r="239" spans="1:10" ht="9" customHeight="1">
      <c r="A239" s="55">
        <v>17</v>
      </c>
      <c r="B239" s="1" t="str">
        <f>B201</f>
        <v xml:space="preserve">ACESSIBILIDADE </v>
      </c>
      <c r="C239" s="50"/>
      <c r="D239" s="182">
        <f>G239*100/F241</f>
        <v>2.2192618421910009</v>
      </c>
      <c r="E239" s="89"/>
      <c r="F239" s="90"/>
      <c r="G239" s="184">
        <f>G215</f>
        <v>4685.8474080000005</v>
      </c>
      <c r="I239" s="28"/>
      <c r="J239" s="19"/>
    </row>
    <row r="240" spans="1:10" ht="9" customHeight="1">
      <c r="A240" s="55">
        <v>18</v>
      </c>
      <c r="B240" s="1" t="str">
        <f>B216</f>
        <v>LIMPEZA</v>
      </c>
      <c r="C240" s="50"/>
      <c r="D240" s="182">
        <f>G240*100/F241</f>
        <v>7.8547252107363588E-2</v>
      </c>
      <c r="E240" s="89"/>
      <c r="F240" s="90"/>
      <c r="G240" s="184">
        <f>G220</f>
        <v>165.84813503999999</v>
      </c>
      <c r="I240" s="28"/>
      <c r="J240" s="19"/>
    </row>
    <row r="241" spans="1:10" ht="16.5" customHeight="1">
      <c r="A241" s="58"/>
      <c r="B241" s="43" t="s">
        <v>104</v>
      </c>
      <c r="C241" s="58"/>
      <c r="D241" s="183">
        <f>F241*100/F241</f>
        <v>100</v>
      </c>
      <c r="E241" s="105"/>
      <c r="F241" s="371">
        <f>SUM(G223:G240)</f>
        <v>211144.41382787999</v>
      </c>
      <c r="G241" s="372"/>
      <c r="I241" s="28"/>
      <c r="J241" s="19"/>
    </row>
    <row r="242" spans="1:10">
      <c r="J242" s="19"/>
    </row>
  </sheetData>
  <mergeCells count="45">
    <mergeCell ref="F241:G241"/>
    <mergeCell ref="B140:G140"/>
    <mergeCell ref="B216:G216"/>
    <mergeCell ref="C187:F187"/>
    <mergeCell ref="B188:G188"/>
    <mergeCell ref="B201:G201"/>
    <mergeCell ref="B173:G173"/>
    <mergeCell ref="C200:F200"/>
    <mergeCell ref="C215:F215"/>
    <mergeCell ref="C178:F178"/>
    <mergeCell ref="C220:F220"/>
    <mergeCell ref="C164:F164"/>
    <mergeCell ref="C172:F172"/>
    <mergeCell ref="B165:G165"/>
    <mergeCell ref="B179:G179"/>
    <mergeCell ref="B68:G68"/>
    <mergeCell ref="C75:F75"/>
    <mergeCell ref="B76:G76"/>
    <mergeCell ref="C116:F116"/>
    <mergeCell ref="B118:G118"/>
    <mergeCell ref="C67:F67"/>
    <mergeCell ref="C59:F59"/>
    <mergeCell ref="C16:F16"/>
    <mergeCell ref="B17:G17"/>
    <mergeCell ref="B54:G54"/>
    <mergeCell ref="B60:G60"/>
    <mergeCell ref="C22:F22"/>
    <mergeCell ref="B23:G23"/>
    <mergeCell ref="B28:G28"/>
    <mergeCell ref="C47:F47"/>
    <mergeCell ref="C53:F53"/>
    <mergeCell ref="B49:G49"/>
    <mergeCell ref="J7:K10"/>
    <mergeCell ref="B8:G8"/>
    <mergeCell ref="B34:G34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</mergeCells>
  <pageMargins left="0.11811023622047245" right="0.11811023622047245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topLeftCell="A10" zoomScale="214" zoomScaleNormal="214" workbookViewId="0">
      <selection activeCell="D57" sqref="D57"/>
    </sheetView>
  </sheetViews>
  <sheetFormatPr defaultRowHeight="12.75"/>
  <cols>
    <col min="1" max="1" width="6.6640625" style="59" customWidth="1"/>
    <col min="2" max="2" width="25.5" customWidth="1"/>
    <col min="3" max="3" width="16" customWidth="1"/>
    <col min="4" max="4" width="12.1640625" customWidth="1"/>
    <col min="5" max="5" width="12" customWidth="1"/>
    <col min="6" max="6" width="12.6640625" customWidth="1"/>
    <col min="7" max="7" width="12.33203125" customWidth="1"/>
    <col min="8" max="8" width="5.1640625" hidden="1" customWidth="1"/>
    <col min="9" max="9" width="3.1640625" customWidth="1"/>
    <col min="10" max="10" width="20.5" customWidth="1"/>
  </cols>
  <sheetData>
    <row r="1" spans="1:8">
      <c r="A1" s="389"/>
      <c r="B1" s="382" t="s">
        <v>84</v>
      </c>
      <c r="C1" s="383"/>
      <c r="D1" s="384"/>
      <c r="E1" s="261" t="s">
        <v>118</v>
      </c>
      <c r="F1" s="262"/>
      <c r="G1" s="263"/>
    </row>
    <row r="2" spans="1:8">
      <c r="A2" s="390"/>
      <c r="B2" s="385"/>
      <c r="C2" s="385"/>
      <c r="D2" s="386"/>
      <c r="E2" s="264" t="s">
        <v>236</v>
      </c>
      <c r="F2" s="259"/>
      <c r="G2" s="265"/>
    </row>
    <row r="3" spans="1:8" ht="12.75" customHeight="1" thickBot="1">
      <c r="A3" s="391"/>
      <c r="B3" s="387"/>
      <c r="C3" s="387"/>
      <c r="D3" s="388"/>
      <c r="E3" s="266" t="s">
        <v>161</v>
      </c>
      <c r="F3" s="260"/>
      <c r="G3" s="267"/>
    </row>
    <row r="4" spans="1:8" ht="10.5" customHeight="1" thickBot="1">
      <c r="A4" s="411" t="s">
        <v>247</v>
      </c>
      <c r="B4" s="412"/>
      <c r="C4" s="412"/>
      <c r="D4" s="412"/>
      <c r="E4" s="412"/>
      <c r="F4" s="412"/>
      <c r="G4" s="413"/>
      <c r="H4" s="397"/>
    </row>
    <row r="5" spans="1:8" ht="7.5" hidden="1" customHeight="1" thickBot="1">
      <c r="A5" s="414"/>
      <c r="B5" s="415"/>
      <c r="C5" s="415"/>
      <c r="D5" s="415"/>
      <c r="E5" s="415"/>
      <c r="F5" s="415"/>
      <c r="G5" s="416"/>
      <c r="H5" s="398"/>
    </row>
    <row r="6" spans="1:8" ht="8.25" customHeight="1">
      <c r="A6" s="417" t="s">
        <v>248</v>
      </c>
      <c r="B6" s="418"/>
      <c r="C6" s="418"/>
      <c r="D6" s="418"/>
      <c r="E6" s="418"/>
      <c r="F6" s="418"/>
      <c r="G6" s="419"/>
      <c r="H6" s="398"/>
    </row>
    <row r="7" spans="1:8" ht="8.25" customHeight="1">
      <c r="A7" s="420" t="s">
        <v>249</v>
      </c>
      <c r="B7" s="421"/>
      <c r="C7" s="421"/>
      <c r="D7" s="421"/>
      <c r="E7" s="421"/>
      <c r="F7" s="421"/>
      <c r="G7" s="422"/>
      <c r="H7" s="398"/>
    </row>
    <row r="8" spans="1:8" ht="8.25" customHeight="1" thickBot="1">
      <c r="A8" s="408" t="s">
        <v>0</v>
      </c>
      <c r="B8" s="409"/>
      <c r="C8" s="409"/>
      <c r="D8" s="409"/>
      <c r="E8" s="409"/>
      <c r="F8" s="409"/>
      <c r="G8" s="410"/>
      <c r="H8" s="398"/>
    </row>
    <row r="9" spans="1:8" ht="8.25" customHeight="1">
      <c r="A9" s="268" t="s">
        <v>1</v>
      </c>
      <c r="B9" s="268" t="s">
        <v>2</v>
      </c>
      <c r="C9" s="268"/>
      <c r="D9" s="269">
        <v>30</v>
      </c>
      <c r="E9" s="269">
        <v>60</v>
      </c>
      <c r="F9" s="269">
        <v>90</v>
      </c>
      <c r="G9" s="270" t="s">
        <v>3</v>
      </c>
      <c r="H9" s="399"/>
    </row>
    <row r="10" spans="1:8" ht="8.25" customHeight="1">
      <c r="A10" s="50"/>
      <c r="B10" s="3"/>
      <c r="C10" s="3"/>
      <c r="D10" s="4">
        <v>1</v>
      </c>
      <c r="E10" s="4">
        <v>2</v>
      </c>
      <c r="F10" s="4">
        <v>3</v>
      </c>
      <c r="G10" s="5"/>
      <c r="H10" s="399"/>
    </row>
    <row r="11" spans="1:8" ht="8.25" customHeight="1">
      <c r="A11" s="402">
        <v>1</v>
      </c>
      <c r="B11" s="406" t="str">
        <f>'PLANILHA ORÇAMENTARIA'!B224</f>
        <v>SERVIÇOS GERAIS DE CANTEIRO</v>
      </c>
      <c r="C11" s="139">
        <f>'PLANILHA ORÇAMENTARIA'!G224</f>
        <v>13225.30634988</v>
      </c>
      <c r="D11" s="126">
        <f>D12*C11</f>
        <v>13225.30634988</v>
      </c>
      <c r="E11" s="126">
        <f>E12*C11</f>
        <v>0</v>
      </c>
      <c r="F11" s="126">
        <f>F12*C11</f>
        <v>0</v>
      </c>
      <c r="G11" s="127">
        <f>SUM(D11:F11)</f>
        <v>13225.30634988</v>
      </c>
      <c r="H11" s="399"/>
    </row>
    <row r="12" spans="1:8" ht="8.25" customHeight="1">
      <c r="A12" s="403"/>
      <c r="B12" s="407"/>
      <c r="C12" s="140">
        <f>C11/834818.71*100</f>
        <v>1.5842129783938361</v>
      </c>
      <c r="D12" s="13">
        <v>1</v>
      </c>
      <c r="E12" s="13"/>
      <c r="F12" s="13"/>
      <c r="G12" s="6">
        <f>F12+E12+D12</f>
        <v>1</v>
      </c>
      <c r="H12" s="399"/>
    </row>
    <row r="13" spans="1:8" ht="8.25" customHeight="1">
      <c r="A13" s="402">
        <v>2</v>
      </c>
      <c r="B13" s="406" t="str">
        <f>'PLANILHA ORÇAMENTARIA'!B225</f>
        <v>IMPERMEABILIZAÇÃO</v>
      </c>
      <c r="C13" s="139">
        <f>'PLANILHA ORÇAMENTARIA'!G225</f>
        <v>798.6116925</v>
      </c>
      <c r="D13" s="126">
        <f>D14*C13</f>
        <v>798.6116925</v>
      </c>
      <c r="E13" s="126">
        <f>E14*C13</f>
        <v>0</v>
      </c>
      <c r="F13" s="126">
        <f>F14*C13</f>
        <v>0</v>
      </c>
      <c r="G13" s="127">
        <f>SUM(D13:F13)</f>
        <v>798.6116925</v>
      </c>
      <c r="H13" s="399"/>
    </row>
    <row r="14" spans="1:8" ht="8.25" customHeight="1">
      <c r="A14" s="403"/>
      <c r="B14" s="407"/>
      <c r="C14" s="140">
        <f>C13/834818.71*100</f>
        <v>9.5662888592901812E-2</v>
      </c>
      <c r="D14" s="13">
        <v>1</v>
      </c>
      <c r="E14" s="13"/>
      <c r="F14" s="13"/>
      <c r="G14" s="6">
        <f>F14+E14+D14</f>
        <v>1</v>
      </c>
      <c r="H14" s="399"/>
    </row>
    <row r="15" spans="1:8" ht="8.25" customHeight="1">
      <c r="A15" s="402">
        <v>3</v>
      </c>
      <c r="B15" s="406" t="str">
        <f>'PLANILHA ORÇAMENTARIA'!B226</f>
        <v>FUNDAÇÃO</v>
      </c>
      <c r="C15" s="139">
        <f>'PLANILHA ORÇAMENTARIA'!G226</f>
        <v>12400.300638000001</v>
      </c>
      <c r="D15" s="126">
        <f>D16*C15</f>
        <v>12400.300638000001</v>
      </c>
      <c r="E15" s="126">
        <f>E16*C15</f>
        <v>0</v>
      </c>
      <c r="F15" s="126">
        <f>F16*C15</f>
        <v>0</v>
      </c>
      <c r="G15" s="127">
        <f>SUM(D15:F15)</f>
        <v>12400.300638000001</v>
      </c>
      <c r="H15" s="399"/>
    </row>
    <row r="16" spans="1:8" ht="8.25" customHeight="1">
      <c r="A16" s="403"/>
      <c r="B16" s="407"/>
      <c r="C16" s="140">
        <f>C15/834818.71*100</f>
        <v>1.4853884429590707</v>
      </c>
      <c r="D16" s="13">
        <v>1</v>
      </c>
      <c r="E16" s="13"/>
      <c r="F16" s="13"/>
      <c r="G16" s="6">
        <f>F16+E16+D16</f>
        <v>1</v>
      </c>
      <c r="H16" s="399"/>
    </row>
    <row r="17" spans="1:8" ht="8.25" customHeight="1">
      <c r="A17" s="402">
        <v>4</v>
      </c>
      <c r="B17" s="406" t="str">
        <f>'PLANILHA ORÇAMENTARIA'!B227</f>
        <v>SERVIÇOS EM TERRA</v>
      </c>
      <c r="C17" s="139">
        <f>'PLANILHA ORÇAMENTARIA'!G227</f>
        <v>1156.3742016000001</v>
      </c>
      <c r="D17" s="126">
        <f>D18*C17</f>
        <v>925.09936128000015</v>
      </c>
      <c r="E17" s="126">
        <f>E18*C17</f>
        <v>231.27484032000004</v>
      </c>
      <c r="F17" s="126">
        <f>F18*C17</f>
        <v>0</v>
      </c>
      <c r="G17" s="127">
        <f>SUM(D17:F17)</f>
        <v>1156.3742016000001</v>
      </c>
      <c r="H17" s="399"/>
    </row>
    <row r="18" spans="1:8" ht="8.25" customHeight="1">
      <c r="A18" s="403"/>
      <c r="B18" s="407"/>
      <c r="C18" s="140">
        <f>C17/834818.71*100</f>
        <v>0.13851800250140539</v>
      </c>
      <c r="D18" s="13">
        <v>0.8</v>
      </c>
      <c r="E18" s="13">
        <v>0.2</v>
      </c>
      <c r="F18" s="13"/>
      <c r="G18" s="6">
        <f>F18+E18+D18</f>
        <v>1</v>
      </c>
      <c r="H18" s="399"/>
    </row>
    <row r="19" spans="1:8" ht="8.25" customHeight="1">
      <c r="A19" s="402">
        <v>5</v>
      </c>
      <c r="B19" s="406" t="str">
        <f>'PLANILHA ORÇAMENTARIA'!B228</f>
        <v>ESTRUTURA DE CONCRETO</v>
      </c>
      <c r="C19" s="139">
        <f>'PLANILHA ORÇAMENTARIA'!G228</f>
        <v>43637.012510040004</v>
      </c>
      <c r="D19" s="126">
        <f>D20*C19</f>
        <v>17454.805004016001</v>
      </c>
      <c r="E19" s="126">
        <f>E20*C19</f>
        <v>21818.506255020002</v>
      </c>
      <c r="F19" s="126">
        <f>F20*C19</f>
        <v>4363.7012510040004</v>
      </c>
      <c r="G19" s="127">
        <f>SUM(D19:F19)</f>
        <v>43637.012510040004</v>
      </c>
      <c r="H19" s="399"/>
    </row>
    <row r="20" spans="1:8" ht="8.25" customHeight="1">
      <c r="A20" s="403"/>
      <c r="B20" s="407"/>
      <c r="C20" s="140">
        <f>C19/834818.71*100</f>
        <v>5.227124402858677</v>
      </c>
      <c r="D20" s="13">
        <v>0.4</v>
      </c>
      <c r="E20" s="13">
        <v>0.5</v>
      </c>
      <c r="F20" s="13">
        <v>0.1</v>
      </c>
      <c r="G20" s="6">
        <f>F20+E20+D20</f>
        <v>1</v>
      </c>
      <c r="H20" s="399"/>
    </row>
    <row r="21" spans="1:8" ht="8.25" customHeight="1">
      <c r="A21" s="402">
        <v>6</v>
      </c>
      <c r="B21" s="404" t="str">
        <f>'PLANILHA ORÇAMENTARIA'!B229</f>
        <v>ALVENARIA</v>
      </c>
      <c r="C21" s="139">
        <f>'PLANILHA ORÇAMENTARIA'!G229</f>
        <v>12630.22906338</v>
      </c>
      <c r="D21" s="126">
        <f>D22*C21</f>
        <v>1894.5343595069999</v>
      </c>
      <c r="E21" s="126">
        <f>E22*C21</f>
        <v>10735.694703873</v>
      </c>
      <c r="F21" s="126">
        <f>F22*C21</f>
        <v>0</v>
      </c>
      <c r="G21" s="127">
        <f>SUM(D21:F21)</f>
        <v>12630.22906338</v>
      </c>
      <c r="H21" s="399"/>
    </row>
    <row r="22" spans="1:8" ht="8.25" customHeight="1">
      <c r="A22" s="403"/>
      <c r="B22" s="405"/>
      <c r="C22" s="140">
        <f>C21/834818.71*100</f>
        <v>1.5129307611445364</v>
      </c>
      <c r="D22" s="13">
        <v>0.15</v>
      </c>
      <c r="E22" s="13">
        <v>0.85</v>
      </c>
      <c r="F22" s="13"/>
      <c r="G22" s="6">
        <f>F22+E22+D22</f>
        <v>1</v>
      </c>
      <c r="H22" s="399"/>
    </row>
    <row r="23" spans="1:8" ht="8.25" customHeight="1">
      <c r="A23" s="134">
        <v>7</v>
      </c>
      <c r="B23" s="14" t="str">
        <f>'PLANILHA ORÇAMENTARIA'!B230</f>
        <v>ESTRUTURA DE COBERTURA</v>
      </c>
      <c r="C23" s="139">
        <f>'PLANILHA ORÇAMENTARIA'!G230</f>
        <v>11420.68552488</v>
      </c>
      <c r="D23" s="126">
        <f>D24*C23</f>
        <v>0</v>
      </c>
      <c r="E23" s="126">
        <f>E24*C23</f>
        <v>11420.68552488</v>
      </c>
      <c r="F23" s="126">
        <f>F24*C23</f>
        <v>0</v>
      </c>
      <c r="G23" s="127">
        <f>SUM(D23:F23)</f>
        <v>11420.68552488</v>
      </c>
      <c r="H23" s="399"/>
    </row>
    <row r="24" spans="1:8" ht="8.25" customHeight="1">
      <c r="A24" s="135"/>
      <c r="B24" s="48"/>
      <c r="C24" s="140">
        <f>C23/834818.71*100</f>
        <v>1.3680437905949665</v>
      </c>
      <c r="D24" s="13"/>
      <c r="E24" s="13">
        <v>1</v>
      </c>
      <c r="F24" s="13"/>
      <c r="G24" s="6">
        <f>F24+E24+D24</f>
        <v>1</v>
      </c>
      <c r="H24" s="399"/>
    </row>
    <row r="25" spans="1:8" ht="8.25" customHeight="1">
      <c r="A25" s="136">
        <v>8</v>
      </c>
      <c r="B25" s="45" t="str">
        <f>'PLANILHA ORÇAMENTARIA'!B231</f>
        <v>COBERTURA</v>
      </c>
      <c r="C25" s="139">
        <f>'PLANILHA ORÇAMENTARIA'!G231</f>
        <v>15601.542369300001</v>
      </c>
      <c r="D25" s="126">
        <f>D26*C25</f>
        <v>0</v>
      </c>
      <c r="E25" s="126">
        <f>E26*C25</f>
        <v>6240.616947720001</v>
      </c>
      <c r="F25" s="126">
        <f>F26*C25</f>
        <v>9360.9254215800011</v>
      </c>
      <c r="G25" s="127">
        <f>SUM(D25:F25)</f>
        <v>15601.542369300001</v>
      </c>
      <c r="H25" s="399"/>
    </row>
    <row r="26" spans="1:8" ht="8.25" customHeight="1">
      <c r="A26" s="137"/>
      <c r="B26" s="46"/>
      <c r="C26" s="140">
        <f>C25/834818.71*100</f>
        <v>1.8688539418696068</v>
      </c>
      <c r="D26" s="41"/>
      <c r="E26" s="13">
        <v>0.4</v>
      </c>
      <c r="F26" s="13">
        <v>0.6</v>
      </c>
      <c r="G26" s="6">
        <f>F26+E26+D26</f>
        <v>1</v>
      </c>
      <c r="H26" s="399"/>
    </row>
    <row r="27" spans="1:8" ht="8.25" customHeight="1">
      <c r="A27" s="400">
        <v>9</v>
      </c>
      <c r="B27" s="45" t="str">
        <f>'PLANILHA ORÇAMENTARIA'!B232</f>
        <v>ESQUADRIAS E FERRAGENS</v>
      </c>
      <c r="C27" s="139">
        <f>'PLANILHA ORÇAMENTARIA'!G232</f>
        <v>10604.615100480001</v>
      </c>
      <c r="D27" s="126">
        <f>D28*C27</f>
        <v>0</v>
      </c>
      <c r="E27" s="126">
        <f>E28*C27</f>
        <v>2120.9230200960005</v>
      </c>
      <c r="F27" s="126">
        <f>F28*C27</f>
        <v>8483.6920803840021</v>
      </c>
      <c r="G27" s="127">
        <f>SUM(D27:F27)</f>
        <v>10604.615100480003</v>
      </c>
      <c r="H27" s="399"/>
    </row>
    <row r="28" spans="1:8" ht="8.25" customHeight="1">
      <c r="A28" s="401"/>
      <c r="B28" s="46"/>
      <c r="C28" s="140">
        <f>C27/834818.71*100</f>
        <v>1.2702895818518491</v>
      </c>
      <c r="D28" s="41"/>
      <c r="E28" s="13">
        <v>0.2</v>
      </c>
      <c r="F28" s="13">
        <v>0.8</v>
      </c>
      <c r="G28" s="6">
        <f>F28+E28+D28</f>
        <v>1</v>
      </c>
      <c r="H28" s="399"/>
    </row>
    <row r="29" spans="1:8" ht="8.25" customHeight="1">
      <c r="A29" s="136">
        <v>10</v>
      </c>
      <c r="B29" s="45" t="str">
        <f>'PLANILHA ORÇAMENTARIA'!B233</f>
        <v>INSTALAÇÕES ELÉTRICAS</v>
      </c>
      <c r="C29" s="139">
        <f>'PLANILHA ORÇAMENTARIA'!G233</f>
        <v>4924.3672980000001</v>
      </c>
      <c r="D29" s="126">
        <f>D30*C29</f>
        <v>0</v>
      </c>
      <c r="E29" s="126">
        <f>E30*C29</f>
        <v>1477.3101893999999</v>
      </c>
      <c r="F29" s="126">
        <f>F30*C29</f>
        <v>3447.0571086</v>
      </c>
      <c r="G29" s="127">
        <f>SUM(D29:F29)</f>
        <v>4924.3672980000001</v>
      </c>
      <c r="H29" s="399"/>
    </row>
    <row r="30" spans="1:8" ht="8.25" customHeight="1">
      <c r="A30" s="137"/>
      <c r="B30" s="46"/>
      <c r="C30" s="140">
        <f>C29/834818.71*100</f>
        <v>0.58987265606445261</v>
      </c>
      <c r="D30" s="41"/>
      <c r="E30" s="13">
        <v>0.3</v>
      </c>
      <c r="F30" s="13">
        <v>0.7</v>
      </c>
      <c r="G30" s="6">
        <f>F30+E30+D30</f>
        <v>1</v>
      </c>
      <c r="H30" s="399"/>
    </row>
    <row r="31" spans="1:8" ht="8.25" customHeight="1">
      <c r="A31" s="136">
        <v>11</v>
      </c>
      <c r="B31" s="47" t="str">
        <f>'PLANILHA ORÇAMENTARIA'!B234</f>
        <v>INSTALAÇÕES HIDROSSANITÁRIAS E ÁGUAS PLUVIAIS</v>
      </c>
      <c r="C31" s="139">
        <f>'PLANILHA ORÇAMENTARIA'!G234</f>
        <v>24620.995734660006</v>
      </c>
      <c r="D31" s="126">
        <f>D32*C31</f>
        <v>0</v>
      </c>
      <c r="E31" s="126">
        <f>E32*C31</f>
        <v>12310.497867330003</v>
      </c>
      <c r="F31" s="126">
        <f>F32*C31</f>
        <v>12310.497867330003</v>
      </c>
      <c r="G31" s="127">
        <f>SUM(D31:F31)</f>
        <v>24620.995734660006</v>
      </c>
      <c r="H31" s="399"/>
    </row>
    <row r="32" spans="1:8" ht="8.25" customHeight="1">
      <c r="A32" s="137"/>
      <c r="B32" s="49"/>
      <c r="C32" s="140">
        <f>C31/834818.71*100</f>
        <v>2.9492625691942154</v>
      </c>
      <c r="D32" s="41"/>
      <c r="E32" s="13">
        <v>0.5</v>
      </c>
      <c r="F32" s="13">
        <v>0.5</v>
      </c>
      <c r="G32" s="6">
        <f>F32+E32+D32</f>
        <v>1</v>
      </c>
      <c r="H32" s="399"/>
    </row>
    <row r="33" spans="1:8" ht="8.25" customHeight="1">
      <c r="A33" s="400">
        <v>12</v>
      </c>
      <c r="B33" s="45" t="str">
        <f>'PLANILHA ORÇAMENTARIA'!B235</f>
        <v>REVESTIMENTO DE PAREDES</v>
      </c>
      <c r="C33" s="139">
        <f>'PLANILHA ORÇAMENTARIA'!G235</f>
        <v>33741.100130040002</v>
      </c>
      <c r="D33" s="126">
        <f>D34*C33</f>
        <v>0</v>
      </c>
      <c r="E33" s="126">
        <f>E34*C33</f>
        <v>11809.385045514</v>
      </c>
      <c r="F33" s="126">
        <f>F34*C33</f>
        <v>21931.715084526004</v>
      </c>
      <c r="G33" s="127">
        <f>SUM(D33:F33)</f>
        <v>33741.100130040002</v>
      </c>
      <c r="H33" s="399"/>
    </row>
    <row r="34" spans="1:8" ht="8.25" customHeight="1">
      <c r="A34" s="401"/>
      <c r="B34" s="46"/>
      <c r="C34" s="140">
        <f>C33/834818.71*100</f>
        <v>4.0417278297512054</v>
      </c>
      <c r="D34" s="41"/>
      <c r="E34" s="13">
        <v>0.35</v>
      </c>
      <c r="F34" s="13">
        <v>0.65</v>
      </c>
      <c r="G34" s="6">
        <f>F34+E34+D34</f>
        <v>1</v>
      </c>
      <c r="H34" s="399"/>
    </row>
    <row r="35" spans="1:8" ht="8.25" customHeight="1">
      <c r="A35" s="400">
        <v>13</v>
      </c>
      <c r="B35" s="45" t="str">
        <f>'PLANILHA ORÇAMENTARIA'!B236</f>
        <v>REVESTIMENTO DE FORROS</v>
      </c>
      <c r="C35" s="139">
        <f>'PLANILHA ORÇAMENTARIA'!G236</f>
        <v>2387.0374988399999</v>
      </c>
      <c r="D35" s="126">
        <f>D36*C35</f>
        <v>0</v>
      </c>
      <c r="E35" s="126">
        <f>E36*C35</f>
        <v>716.11124965199997</v>
      </c>
      <c r="F35" s="126">
        <f>F36*C35</f>
        <v>1670.9262491879999</v>
      </c>
      <c r="G35" s="127">
        <f>SUM(D35:F35)</f>
        <v>2387.0374988399999</v>
      </c>
      <c r="H35" s="399"/>
    </row>
    <row r="36" spans="1:8" ht="8.25" customHeight="1">
      <c r="A36" s="401"/>
      <c r="B36" s="46"/>
      <c r="C36" s="140">
        <f>C35/834818.71*100</f>
        <v>0.28593483474274312</v>
      </c>
      <c r="D36" s="41"/>
      <c r="E36" s="13">
        <v>0.3</v>
      </c>
      <c r="F36" s="13">
        <v>0.7</v>
      </c>
      <c r="G36" s="6">
        <f>F36+E36+D36</f>
        <v>1</v>
      </c>
      <c r="H36" s="399"/>
    </row>
    <row r="37" spans="1:8" ht="8.25" customHeight="1">
      <c r="A37" s="136">
        <v>14</v>
      </c>
      <c r="B37" s="45" t="str">
        <f>'PLANILHA ORÇAMENTARIA'!B237</f>
        <v>REVESTIMENTO DE PISOS</v>
      </c>
      <c r="C37" s="139">
        <f>'PLANILHA ORÇAMENTARIA'!G237</f>
        <v>10766.00444724</v>
      </c>
      <c r="D37" s="126">
        <f>D38*C37</f>
        <v>0</v>
      </c>
      <c r="E37" s="126">
        <f>E38*C37</f>
        <v>2153.200889448</v>
      </c>
      <c r="F37" s="126">
        <f>F38*C37</f>
        <v>8612.803557792</v>
      </c>
      <c r="G37" s="127">
        <f>SUM(D37:F37)</f>
        <v>10766.00444724</v>
      </c>
      <c r="H37" s="399"/>
    </row>
    <row r="38" spans="1:8" ht="8.25" customHeight="1">
      <c r="A38" s="137"/>
      <c r="B38" s="46"/>
      <c r="C38" s="140">
        <f>C37/834818.71*100</f>
        <v>1.2896218446325911</v>
      </c>
      <c r="D38" s="41"/>
      <c r="E38" s="13">
        <v>0.2</v>
      </c>
      <c r="F38" s="13">
        <v>0.8</v>
      </c>
      <c r="G38" s="6">
        <f>F38+E38+D38</f>
        <v>1</v>
      </c>
      <c r="H38" s="399"/>
    </row>
    <row r="39" spans="1:8" ht="8.25" customHeight="1">
      <c r="A39" s="136">
        <v>16</v>
      </c>
      <c r="B39" s="45" t="str">
        <f>'PLANILHA ORÇAMENTARIA'!B238</f>
        <v>PINTURA</v>
      </c>
      <c r="C39" s="139">
        <f>'PLANILHA ORÇAMENTARIA'!G238</f>
        <v>8378.5357260000001</v>
      </c>
      <c r="D39" s="126">
        <f>D40*C39</f>
        <v>0</v>
      </c>
      <c r="E39" s="126">
        <f>E40*C39</f>
        <v>837.85357260000001</v>
      </c>
      <c r="F39" s="126">
        <f>F40*C39</f>
        <v>7540.6821534000001</v>
      </c>
      <c r="G39" s="127">
        <f>SUM(D39:F39)</f>
        <v>8378.5357260000001</v>
      </c>
      <c r="H39" s="399"/>
    </row>
    <row r="40" spans="1:8" ht="8.25" customHeight="1">
      <c r="A40" s="137"/>
      <c r="B40" s="46"/>
      <c r="C40" s="140">
        <f>C39/834818.71*100</f>
        <v>1.0036353552737216</v>
      </c>
      <c r="D40" s="41"/>
      <c r="E40" s="13">
        <v>0.1</v>
      </c>
      <c r="F40" s="13">
        <v>0.9</v>
      </c>
      <c r="G40" s="6">
        <f>F40+E40+D40</f>
        <v>1</v>
      </c>
      <c r="H40" s="399"/>
    </row>
    <row r="41" spans="1:8" ht="8.25" customHeight="1">
      <c r="A41" s="136">
        <v>17</v>
      </c>
      <c r="B41" s="45" t="str">
        <f>'PLANILHA ORÇAMENTARIA'!B239</f>
        <v xml:space="preserve">ACESSIBILIDADE </v>
      </c>
      <c r="C41" s="139">
        <f>'PLANILHA ORÇAMENTARIA'!G239</f>
        <v>4685.8474080000005</v>
      </c>
      <c r="D41" s="126">
        <f>D42*C41</f>
        <v>0</v>
      </c>
      <c r="E41" s="126">
        <f>E42*C41</f>
        <v>468.58474080000008</v>
      </c>
      <c r="F41" s="126">
        <f>F42*C41</f>
        <v>4217.2626672000006</v>
      </c>
      <c r="G41" s="127">
        <f>SUM(D41:F41)</f>
        <v>4685.8474080000005</v>
      </c>
      <c r="H41" s="399"/>
    </row>
    <row r="42" spans="1:8" ht="8.25" customHeight="1">
      <c r="A42" s="137"/>
      <c r="B42" s="46"/>
      <c r="C42" s="140">
        <f>C41/834818.71*100</f>
        <v>0.56130119651966126</v>
      </c>
      <c r="D42" s="41"/>
      <c r="E42" s="13">
        <v>0.1</v>
      </c>
      <c r="F42" s="13">
        <v>0.9</v>
      </c>
      <c r="G42" s="6">
        <f>F42+E42+D42</f>
        <v>1</v>
      </c>
      <c r="H42" s="399"/>
    </row>
    <row r="43" spans="1:8" ht="8.25" customHeight="1">
      <c r="A43" s="136">
        <v>18</v>
      </c>
      <c r="B43" s="45" t="str">
        <f>'PLANILHA ORÇAMENTARIA'!B240</f>
        <v>LIMPEZA</v>
      </c>
      <c r="C43" s="139">
        <f>'PLANILHA ORÇAMENTARIA'!G240</f>
        <v>165.84813503999999</v>
      </c>
      <c r="D43" s="126">
        <f>D44*C43</f>
        <v>0</v>
      </c>
      <c r="E43" s="126">
        <f>E44*C43</f>
        <v>0</v>
      </c>
      <c r="F43" s="126">
        <f>F44*C43</f>
        <v>165.84813503999999</v>
      </c>
      <c r="G43" s="127">
        <f>SUM(D43:F43)</f>
        <v>165.84813503999999</v>
      </c>
      <c r="H43" s="399"/>
    </row>
    <row r="44" spans="1:8" ht="8.25" customHeight="1">
      <c r="A44" s="138"/>
      <c r="B44" s="49"/>
      <c r="C44" s="140">
        <f>C43/834818.71*100</f>
        <v>1.9866365362127544E-2</v>
      </c>
      <c r="D44" s="41"/>
      <c r="E44" s="13"/>
      <c r="F44" s="13">
        <v>1</v>
      </c>
      <c r="G44" s="6">
        <f>F44+E44+D44</f>
        <v>1</v>
      </c>
      <c r="H44" s="399"/>
    </row>
    <row r="45" spans="1:8" ht="8.25" customHeight="1">
      <c r="A45" s="395" t="s">
        <v>4</v>
      </c>
      <c r="B45" s="396"/>
      <c r="C45" s="124"/>
      <c r="D45" s="130">
        <f>D11+D13+D15+D17+D19+D21+D23+D25+D27+D29+D31+D33+D35+D37+D39+D41+D43</f>
        <v>46698.657405183003</v>
      </c>
      <c r="E45" s="130">
        <f>E11+E13+E15+E17+E19+E21+E23+E25+E27+E29+E31+E33+E35+E37+E39+E41+E43</f>
        <v>82340.644846653013</v>
      </c>
      <c r="F45" s="130">
        <f>F11+F13+F15+F17+F19+F21+F23+F25+F27+F29+F31+F33+F35+F37+F39+F41+F43</f>
        <v>82105.111576044015</v>
      </c>
      <c r="G45" s="131">
        <f>SUM(D45:F45)</f>
        <v>211144.41382788005</v>
      </c>
      <c r="H45" s="399"/>
    </row>
    <row r="46" spans="1:8" ht="8.25" customHeight="1">
      <c r="A46" s="392" t="s">
        <v>5</v>
      </c>
      <c r="B46" s="393"/>
      <c r="C46" s="121"/>
      <c r="D46" s="128">
        <f>D45</f>
        <v>46698.657405183003</v>
      </c>
      <c r="E46" s="128">
        <f>E45</f>
        <v>82340.644846653013</v>
      </c>
      <c r="F46" s="128">
        <f>F45</f>
        <v>82105.111576044015</v>
      </c>
      <c r="G46" s="7"/>
      <c r="H46" s="399"/>
    </row>
    <row r="47" spans="1:8" ht="8.25" customHeight="1">
      <c r="A47" s="392" t="s">
        <v>6</v>
      </c>
      <c r="B47" s="393"/>
      <c r="C47" s="121"/>
      <c r="D47" s="128">
        <f>D46</f>
        <v>46698.657405183003</v>
      </c>
      <c r="E47" s="128">
        <f>E46+D46</f>
        <v>129039.30225183602</v>
      </c>
      <c r="F47" s="128">
        <f>F46+E47</f>
        <v>211144.41382788005</v>
      </c>
      <c r="G47" s="132"/>
      <c r="H47" s="399"/>
    </row>
    <row r="48" spans="1:8" ht="8.25" customHeight="1">
      <c r="A48" s="392" t="s">
        <v>7</v>
      </c>
      <c r="B48" s="393"/>
      <c r="C48" s="121"/>
      <c r="D48" s="129">
        <f>D47*100/G45/100</f>
        <v>0.22116927726655675</v>
      </c>
      <c r="E48" s="129">
        <f>E46*100/G45/100</f>
        <v>0.38997311533789936</v>
      </c>
      <c r="F48" s="129">
        <f>F46*100/G45/100</f>
        <v>0.38885760739554387</v>
      </c>
      <c r="G48" s="8"/>
      <c r="H48" s="399"/>
    </row>
    <row r="49" spans="1:9" ht="8.25" customHeight="1">
      <c r="A49" s="392" t="s">
        <v>8</v>
      </c>
      <c r="B49" s="393"/>
      <c r="C49" s="121"/>
      <c r="D49" s="8">
        <f>D47*100/G45/100</f>
        <v>0.22116927726655675</v>
      </c>
      <c r="E49" s="8">
        <f>E47*100/G45/100</f>
        <v>0.61114239260445613</v>
      </c>
      <c r="F49" s="8">
        <f>F47*100/G45/100</f>
        <v>1</v>
      </c>
      <c r="G49" s="133"/>
      <c r="H49" s="399"/>
    </row>
    <row r="50" spans="1:9" ht="11.25" customHeight="1">
      <c r="A50" s="394"/>
      <c r="B50" s="394"/>
      <c r="C50" s="394"/>
      <c r="D50" s="394"/>
      <c r="E50" s="394"/>
      <c r="F50" s="394"/>
      <c r="G50" s="394"/>
      <c r="H50" s="394"/>
      <c r="I50" s="394"/>
    </row>
    <row r="51" spans="1:9" ht="11.25" customHeight="1">
      <c r="A51" s="249"/>
      <c r="B51" s="249"/>
      <c r="C51" s="249"/>
      <c r="D51" s="249"/>
      <c r="E51" s="249"/>
      <c r="F51" s="249"/>
      <c r="G51" s="249"/>
      <c r="H51" s="249"/>
      <c r="I51" s="249"/>
    </row>
    <row r="52" spans="1:9" ht="11.25" customHeight="1">
      <c r="A52" s="249"/>
      <c r="B52" s="249"/>
      <c r="C52" s="249"/>
      <c r="D52" s="249"/>
      <c r="E52" s="249"/>
      <c r="F52" s="249"/>
      <c r="G52" s="249"/>
      <c r="H52" s="249"/>
      <c r="I52" s="249"/>
    </row>
    <row r="53" spans="1:9" ht="11.25" customHeight="1">
      <c r="A53" s="249"/>
      <c r="B53" s="249"/>
      <c r="C53" s="249"/>
      <c r="D53" s="249"/>
      <c r="E53" s="249"/>
      <c r="F53" s="249"/>
      <c r="G53" s="249"/>
      <c r="H53" s="249"/>
      <c r="I53" s="249"/>
    </row>
    <row r="54" spans="1:9" ht="11.25" customHeight="1">
      <c r="A54" s="249"/>
      <c r="B54" s="249"/>
      <c r="C54" s="249"/>
      <c r="D54" s="249"/>
      <c r="E54" s="249"/>
      <c r="F54" s="249"/>
      <c r="G54" s="249"/>
      <c r="H54" s="249"/>
      <c r="I54" s="249"/>
    </row>
    <row r="55" spans="1:9" ht="11.25" customHeight="1">
      <c r="A55" s="249"/>
      <c r="B55" s="249"/>
      <c r="C55" s="249"/>
      <c r="D55" s="249"/>
      <c r="E55" s="249"/>
      <c r="F55" s="249"/>
      <c r="G55" s="249"/>
      <c r="H55" s="249"/>
      <c r="I55" s="249"/>
    </row>
    <row r="56" spans="1:9">
      <c r="D56" s="125"/>
    </row>
    <row r="58" spans="1:9" ht="15">
      <c r="B58" s="141" t="s">
        <v>131</v>
      </c>
      <c r="C58" s="141"/>
    </row>
    <row r="59" spans="1:9">
      <c r="B59" s="142" t="s">
        <v>132</v>
      </c>
      <c r="C59" s="142"/>
    </row>
    <row r="60" spans="1:9">
      <c r="A60" s="143"/>
      <c r="B60" s="143" t="s">
        <v>133</v>
      </c>
      <c r="C60" s="143"/>
    </row>
  </sheetData>
  <mergeCells count="29">
    <mergeCell ref="B11:B12"/>
    <mergeCell ref="A11:A12"/>
    <mergeCell ref="A8:G8"/>
    <mergeCell ref="A4:G4"/>
    <mergeCell ref="A5:G5"/>
    <mergeCell ref="A6:G6"/>
    <mergeCell ref="A7:G7"/>
    <mergeCell ref="A19:A20"/>
    <mergeCell ref="B19:B20"/>
    <mergeCell ref="B13:B14"/>
    <mergeCell ref="A15:A16"/>
    <mergeCell ref="B15:B16"/>
    <mergeCell ref="A13:A14"/>
    <mergeCell ref="B1:D3"/>
    <mergeCell ref="A1:A3"/>
    <mergeCell ref="A48:B48"/>
    <mergeCell ref="A49:B49"/>
    <mergeCell ref="A50:I50"/>
    <mergeCell ref="A45:B45"/>
    <mergeCell ref="A46:B46"/>
    <mergeCell ref="A47:B47"/>
    <mergeCell ref="H4:H49"/>
    <mergeCell ref="A35:A36"/>
    <mergeCell ref="A33:A34"/>
    <mergeCell ref="A27:A28"/>
    <mergeCell ref="A21:A22"/>
    <mergeCell ref="B21:B22"/>
    <mergeCell ref="A17:A18"/>
    <mergeCell ref="B17:B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7E55-7475-4C7E-B3AA-93B71165ECFF}">
  <dimension ref="A1:J332"/>
  <sheetViews>
    <sheetView topLeftCell="A271" workbookViewId="0">
      <selection activeCell="H23" sqref="H23"/>
    </sheetView>
  </sheetViews>
  <sheetFormatPr defaultRowHeight="12.75"/>
  <cols>
    <col min="1" max="1" width="14.33203125" customWidth="1"/>
    <col min="2" max="2" width="71.1640625" style="271" customWidth="1"/>
    <col min="3" max="3" width="0.1640625" hidden="1" customWidth="1"/>
    <col min="5" max="5" width="12.83203125" customWidth="1"/>
    <col min="8" max="8" width="11.6640625" bestFit="1" customWidth="1"/>
    <col min="10" max="10" width="35.5" customWidth="1"/>
  </cols>
  <sheetData>
    <row r="1" spans="1:5">
      <c r="A1" s="522"/>
      <c r="B1" s="339" t="s">
        <v>84</v>
      </c>
      <c r="C1" s="340"/>
      <c r="D1" s="44"/>
      <c r="E1" s="44"/>
    </row>
    <row r="2" spans="1:5">
      <c r="A2" s="523"/>
      <c r="B2" s="525"/>
      <c r="C2" s="526"/>
      <c r="D2" s="44"/>
      <c r="E2" s="44"/>
    </row>
    <row r="3" spans="1:5">
      <c r="A3" s="524"/>
      <c r="B3" s="339" t="s">
        <v>250</v>
      </c>
      <c r="C3" s="340"/>
      <c r="D3" s="44"/>
      <c r="E3" s="44"/>
    </row>
    <row r="4" spans="1:5">
      <c r="A4" s="527"/>
      <c r="B4" s="528"/>
      <c r="C4" s="528"/>
      <c r="D4" s="528"/>
      <c r="E4" s="529"/>
    </row>
    <row r="5" spans="1:5">
      <c r="A5" s="530" t="s">
        <v>164</v>
      </c>
      <c r="B5" s="531"/>
      <c r="C5" s="531"/>
      <c r="D5" s="531"/>
      <c r="E5" s="532"/>
    </row>
    <row r="6" spans="1:5">
      <c r="A6" s="10" t="s">
        <v>9</v>
      </c>
      <c r="B6" s="439" t="s">
        <v>10</v>
      </c>
      <c r="C6" s="518"/>
      <c r="D6" s="440"/>
      <c r="E6" s="186"/>
    </row>
    <row r="7" spans="1:5">
      <c r="A7" s="151"/>
      <c r="B7" s="444" t="s">
        <v>211</v>
      </c>
      <c r="C7" s="519"/>
      <c r="D7" s="445"/>
      <c r="E7" s="151"/>
    </row>
    <row r="8" spans="1:5">
      <c r="A8" s="186"/>
      <c r="B8" s="439" t="s">
        <v>11</v>
      </c>
      <c r="C8" s="518"/>
      <c r="D8" s="440"/>
      <c r="E8" s="186"/>
    </row>
    <row r="9" spans="1:5">
      <c r="A9" s="186"/>
      <c r="B9" s="437"/>
      <c r="C9" s="438"/>
      <c r="D9" s="186"/>
      <c r="E9" s="186"/>
    </row>
    <row r="10" spans="1:5">
      <c r="A10" s="188"/>
      <c r="B10" s="520" t="s">
        <v>204</v>
      </c>
      <c r="C10" s="521"/>
      <c r="D10" s="186"/>
      <c r="E10" s="186"/>
    </row>
    <row r="11" spans="1:5">
      <c r="A11" s="44"/>
      <c r="B11" s="461"/>
      <c r="C11" s="462"/>
      <c r="D11" s="44"/>
      <c r="E11" s="44"/>
    </row>
    <row r="12" spans="1:5">
      <c r="A12" s="10"/>
      <c r="B12" s="439" t="s">
        <v>12</v>
      </c>
      <c r="C12" s="440"/>
      <c r="D12" s="10" t="s">
        <v>13</v>
      </c>
      <c r="E12" s="15" t="s">
        <v>14</v>
      </c>
    </row>
    <row r="13" spans="1:5">
      <c r="A13" s="186"/>
      <c r="B13" s="437"/>
      <c r="C13" s="438"/>
      <c r="D13" s="186"/>
      <c r="E13" s="186"/>
    </row>
    <row r="14" spans="1:5">
      <c r="A14" s="185"/>
      <c r="B14" s="439" t="s">
        <v>252</v>
      </c>
      <c r="C14" s="440"/>
      <c r="D14" s="274" t="s">
        <v>253</v>
      </c>
      <c r="E14" s="275">
        <v>8</v>
      </c>
    </row>
    <row r="15" spans="1:5">
      <c r="A15" s="186"/>
      <c r="B15" s="423" t="s">
        <v>254</v>
      </c>
      <c r="C15" s="424"/>
      <c r="D15" s="186"/>
      <c r="E15" s="186"/>
    </row>
    <row r="16" spans="1:5">
      <c r="A16" s="186"/>
      <c r="B16" s="423" t="s">
        <v>255</v>
      </c>
      <c r="C16" s="424"/>
      <c r="D16" s="186"/>
      <c r="E16" s="276">
        <v>8</v>
      </c>
    </row>
    <row r="17" spans="1:5">
      <c r="A17" s="114"/>
      <c r="B17" s="439" t="s">
        <v>257</v>
      </c>
      <c r="C17" s="440"/>
      <c r="D17" s="274" t="s">
        <v>253</v>
      </c>
      <c r="E17" s="275">
        <v>91.41</v>
      </c>
    </row>
    <row r="18" spans="1:5">
      <c r="A18" s="44"/>
      <c r="B18" s="439" t="s">
        <v>165</v>
      </c>
      <c r="C18" s="440"/>
      <c r="D18" s="186"/>
      <c r="E18" s="186"/>
    </row>
    <row r="19" spans="1:5">
      <c r="A19" s="44"/>
      <c r="B19" s="423" t="s">
        <v>258</v>
      </c>
      <c r="C19" s="424"/>
      <c r="D19" s="186"/>
      <c r="E19" s="186"/>
    </row>
    <row r="20" spans="1:5">
      <c r="A20" s="44"/>
      <c r="B20" s="423" t="s">
        <v>256</v>
      </c>
      <c r="C20" s="424"/>
      <c r="D20" s="186"/>
      <c r="E20" s="276">
        <v>91.41</v>
      </c>
    </row>
    <row r="21" spans="1:5">
      <c r="A21" s="201"/>
      <c r="B21" s="439"/>
      <c r="C21" s="440"/>
      <c r="D21" s="10"/>
      <c r="E21" s="279"/>
    </row>
    <row r="22" spans="1:5">
      <c r="A22" s="201"/>
      <c r="B22" s="439" t="s">
        <v>166</v>
      </c>
      <c r="C22" s="440"/>
      <c r="D22" s="10" t="s">
        <v>95</v>
      </c>
      <c r="E22" s="279">
        <v>1</v>
      </c>
    </row>
    <row r="23" spans="1:5">
      <c r="A23" s="114"/>
      <c r="B23" s="444" t="s">
        <v>259</v>
      </c>
      <c r="C23" s="445"/>
      <c r="D23" s="277" t="s">
        <v>260</v>
      </c>
      <c r="E23" s="278">
        <v>39.5</v>
      </c>
    </row>
    <row r="24" spans="1:5">
      <c r="A24" s="44"/>
      <c r="B24" s="441" t="s">
        <v>261</v>
      </c>
      <c r="C24" s="424"/>
      <c r="D24" s="186"/>
      <c r="E24" s="186"/>
    </row>
    <row r="25" spans="1:5">
      <c r="A25" s="117"/>
      <c r="B25" s="444" t="s">
        <v>263</v>
      </c>
      <c r="C25" s="445"/>
      <c r="D25" s="277" t="s">
        <v>264</v>
      </c>
      <c r="E25" s="278">
        <v>3</v>
      </c>
    </row>
    <row r="26" spans="1:5">
      <c r="A26" s="44"/>
      <c r="B26" s="423" t="s">
        <v>265</v>
      </c>
      <c r="C26" s="424"/>
      <c r="D26" s="186"/>
      <c r="E26" s="186"/>
    </row>
    <row r="27" spans="1:5">
      <c r="A27" s="44"/>
      <c r="B27" s="441" t="s">
        <v>262</v>
      </c>
      <c r="C27" s="424"/>
      <c r="D27" s="186"/>
      <c r="E27" s="280">
        <v>3</v>
      </c>
    </row>
    <row r="28" spans="1:5">
      <c r="A28" s="116"/>
      <c r="B28" s="435" t="s">
        <v>167</v>
      </c>
      <c r="C28" s="436"/>
      <c r="D28" s="186"/>
      <c r="E28" s="15" t="s">
        <v>14</v>
      </c>
    </row>
    <row r="29" spans="1:5">
      <c r="A29" s="44"/>
      <c r="B29" s="437"/>
      <c r="C29" s="438"/>
      <c r="D29" s="186"/>
      <c r="E29" s="186"/>
    </row>
    <row r="30" spans="1:5">
      <c r="A30" s="115"/>
      <c r="B30" s="439" t="s">
        <v>168</v>
      </c>
      <c r="C30" s="440"/>
      <c r="D30" s="186"/>
      <c r="E30" s="186"/>
    </row>
    <row r="31" spans="1:5">
      <c r="A31" s="44"/>
      <c r="B31" s="437"/>
      <c r="C31" s="438"/>
      <c r="D31" s="186"/>
      <c r="E31" s="186"/>
    </row>
    <row r="32" spans="1:5">
      <c r="A32" s="114"/>
      <c r="B32" s="444" t="s">
        <v>266</v>
      </c>
      <c r="C32" s="445"/>
      <c r="D32" s="277" t="s">
        <v>260</v>
      </c>
      <c r="E32" s="278" t="s">
        <v>270</v>
      </c>
    </row>
    <row r="33" spans="1:5">
      <c r="A33" s="156"/>
      <c r="B33" s="339" t="s">
        <v>169</v>
      </c>
      <c r="C33" s="440"/>
      <c r="D33" s="151"/>
      <c r="E33" s="151"/>
    </row>
    <row r="34" spans="1:5">
      <c r="A34" s="44"/>
      <c r="B34" s="423" t="s">
        <v>206</v>
      </c>
      <c r="C34" s="424"/>
      <c r="D34" s="186"/>
      <c r="E34" s="186"/>
    </row>
    <row r="35" spans="1:5">
      <c r="A35" s="44"/>
      <c r="B35" s="423" t="s">
        <v>269</v>
      </c>
      <c r="C35" s="424"/>
      <c r="D35" s="186"/>
      <c r="E35" s="276">
        <v>80.5</v>
      </c>
    </row>
    <row r="36" spans="1:5">
      <c r="A36" s="117"/>
      <c r="B36" s="439" t="s">
        <v>205</v>
      </c>
      <c r="C36" s="440"/>
      <c r="D36" s="10" t="s">
        <v>95</v>
      </c>
      <c r="E36" s="279">
        <v>23</v>
      </c>
    </row>
    <row r="37" spans="1:5">
      <c r="A37" s="156"/>
      <c r="B37" s="439" t="s">
        <v>267</v>
      </c>
      <c r="C37" s="440"/>
      <c r="D37" s="151"/>
      <c r="E37" s="151"/>
    </row>
    <row r="38" spans="1:5">
      <c r="A38" s="44"/>
      <c r="B38" s="423" t="s">
        <v>268</v>
      </c>
      <c r="C38" s="424"/>
      <c r="D38" s="186"/>
      <c r="E38" s="186"/>
    </row>
    <row r="39" spans="1:5">
      <c r="A39" s="44"/>
      <c r="B39" s="442">
        <v>23</v>
      </c>
      <c r="C39" s="443"/>
      <c r="D39" s="186"/>
      <c r="E39" s="276">
        <v>23</v>
      </c>
    </row>
    <row r="40" spans="1:5">
      <c r="A40" s="44"/>
      <c r="B40" s="516"/>
      <c r="C40" s="517"/>
      <c r="D40" s="44"/>
      <c r="E40" s="44"/>
    </row>
    <row r="41" spans="1:5">
      <c r="A41" s="116"/>
      <c r="B41" s="435" t="s">
        <v>170</v>
      </c>
      <c r="C41" s="436"/>
      <c r="D41" s="186"/>
      <c r="E41" s="15" t="s">
        <v>14</v>
      </c>
    </row>
    <row r="42" spans="1:5">
      <c r="A42" s="44"/>
      <c r="B42" s="437"/>
      <c r="C42" s="438"/>
      <c r="D42" s="186"/>
      <c r="E42" s="186"/>
    </row>
    <row r="43" spans="1:5">
      <c r="A43" s="10"/>
      <c r="B43" s="439" t="s">
        <v>12</v>
      </c>
      <c r="C43" s="440"/>
      <c r="D43" s="186"/>
      <c r="E43" s="186"/>
    </row>
    <row r="44" spans="1:5">
      <c r="A44" s="186"/>
      <c r="B44" s="437"/>
      <c r="C44" s="438"/>
      <c r="D44" s="186"/>
      <c r="E44" s="186"/>
    </row>
    <row r="45" spans="1:5">
      <c r="A45" s="186"/>
      <c r="B45" s="439"/>
      <c r="C45" s="440"/>
      <c r="D45" s="186"/>
      <c r="E45" s="186"/>
    </row>
    <row r="46" spans="1:5">
      <c r="A46" s="117"/>
      <c r="B46" s="444" t="s">
        <v>271</v>
      </c>
      <c r="C46" s="445"/>
      <c r="D46" s="277" t="s">
        <v>272</v>
      </c>
      <c r="E46" s="275">
        <v>2.1</v>
      </c>
    </row>
    <row r="47" spans="1:5">
      <c r="A47" s="44"/>
      <c r="B47" s="423" t="s">
        <v>273</v>
      </c>
      <c r="C47" s="424"/>
      <c r="D47" s="186"/>
      <c r="E47" s="186"/>
    </row>
    <row r="48" spans="1:5">
      <c r="A48" s="44"/>
      <c r="B48" s="439" t="s">
        <v>171</v>
      </c>
      <c r="C48" s="440"/>
      <c r="D48" s="186"/>
      <c r="E48" s="186"/>
    </row>
    <row r="49" spans="1:5">
      <c r="A49" s="44"/>
      <c r="B49" s="514" t="s">
        <v>274</v>
      </c>
      <c r="C49" s="515"/>
      <c r="D49" s="186"/>
      <c r="E49" s="276">
        <v>2.1</v>
      </c>
    </row>
    <row r="50" spans="1:5">
      <c r="A50" s="114"/>
      <c r="B50" s="439"/>
      <c r="C50" s="440"/>
      <c r="D50" s="274"/>
      <c r="E50" s="275"/>
    </row>
    <row r="51" spans="1:5">
      <c r="A51" s="188"/>
      <c r="B51" s="484" t="s">
        <v>172</v>
      </c>
      <c r="C51" s="485"/>
      <c r="D51" s="186"/>
      <c r="E51" s="15" t="s">
        <v>14</v>
      </c>
    </row>
    <row r="52" spans="1:5">
      <c r="A52" s="186"/>
      <c r="B52" s="437"/>
      <c r="C52" s="438"/>
      <c r="D52" s="186"/>
      <c r="E52" s="186"/>
    </row>
    <row r="53" spans="1:5">
      <c r="A53" s="10"/>
      <c r="B53" s="439" t="s">
        <v>12</v>
      </c>
      <c r="C53" s="440"/>
      <c r="D53" s="186"/>
      <c r="E53" s="186"/>
    </row>
    <row r="54" spans="1:5">
      <c r="A54" s="186"/>
      <c r="B54" s="437"/>
      <c r="C54" s="438"/>
      <c r="D54" s="186"/>
      <c r="E54" s="186"/>
    </row>
    <row r="55" spans="1:5">
      <c r="A55" s="187"/>
      <c r="B55" s="444" t="s">
        <v>276</v>
      </c>
      <c r="C55" s="445"/>
      <c r="D55" s="277" t="s">
        <v>253</v>
      </c>
      <c r="E55" s="278"/>
    </row>
    <row r="56" spans="1:5">
      <c r="A56" s="187"/>
      <c r="B56" s="439" t="s">
        <v>169</v>
      </c>
      <c r="C56" s="440"/>
      <c r="D56" s="151"/>
      <c r="E56" s="151"/>
    </row>
    <row r="57" spans="1:5">
      <c r="A57" s="187"/>
      <c r="B57" s="339" t="s">
        <v>277</v>
      </c>
      <c r="C57" s="440"/>
      <c r="D57" s="186"/>
      <c r="E57" s="186"/>
    </row>
    <row r="58" spans="1:5">
      <c r="A58" s="186"/>
      <c r="B58" s="498" t="s">
        <v>275</v>
      </c>
      <c r="C58" s="499"/>
      <c r="D58" s="186"/>
      <c r="E58" s="276">
        <v>36.729999999999997</v>
      </c>
    </row>
    <row r="59" spans="1:5">
      <c r="A59" s="44"/>
      <c r="B59" s="339" t="s">
        <v>173</v>
      </c>
      <c r="C59" s="440"/>
      <c r="D59" s="186"/>
      <c r="E59" s="276"/>
    </row>
    <row r="60" spans="1:5">
      <c r="A60" s="44"/>
      <c r="B60" s="441" t="s">
        <v>278</v>
      </c>
      <c r="C60" s="424"/>
      <c r="D60" s="186"/>
      <c r="E60" s="276">
        <v>37.9</v>
      </c>
    </row>
    <row r="61" spans="1:5">
      <c r="A61" s="44"/>
      <c r="B61" s="437"/>
      <c r="C61" s="438"/>
      <c r="D61" s="186"/>
      <c r="E61" s="186"/>
    </row>
    <row r="62" spans="1:5">
      <c r="A62" s="44"/>
      <c r="B62" s="439" t="s">
        <v>279</v>
      </c>
      <c r="C62" s="440"/>
      <c r="D62" s="186"/>
      <c r="E62" s="186"/>
    </row>
    <row r="63" spans="1:5">
      <c r="A63" s="117"/>
      <c r="B63" s="444" t="s">
        <v>280</v>
      </c>
      <c r="C63" s="445"/>
      <c r="D63" s="274" t="s">
        <v>281</v>
      </c>
      <c r="E63" s="282">
        <v>373.39</v>
      </c>
    </row>
    <row r="64" spans="1:5">
      <c r="A64" s="44"/>
      <c r="B64" s="423" t="s">
        <v>282</v>
      </c>
      <c r="C64" s="424"/>
      <c r="D64" s="186"/>
      <c r="E64" s="186"/>
    </row>
    <row r="65" spans="1:5">
      <c r="A65" s="156"/>
      <c r="B65" s="454" t="s">
        <v>174</v>
      </c>
      <c r="C65" s="455"/>
      <c r="D65" s="151"/>
      <c r="E65" s="151"/>
    </row>
    <row r="66" spans="1:5">
      <c r="A66" s="44"/>
      <c r="B66" s="339" t="s">
        <v>289</v>
      </c>
      <c r="C66" s="440"/>
      <c r="D66" s="186"/>
      <c r="E66" s="186"/>
    </row>
    <row r="67" spans="1:5">
      <c r="A67" s="44"/>
      <c r="B67" s="498">
        <v>40.520000000000003</v>
      </c>
      <c r="C67" s="499"/>
      <c r="D67" s="186"/>
      <c r="E67" s="276">
        <v>40.520000000000003</v>
      </c>
    </row>
    <row r="68" spans="1:5">
      <c r="A68" s="44"/>
      <c r="B68" s="439" t="s">
        <v>283</v>
      </c>
      <c r="C68" s="440"/>
      <c r="D68" s="186"/>
      <c r="E68" s="186"/>
    </row>
    <row r="69" spans="1:5">
      <c r="A69" s="44"/>
      <c r="B69" s="423">
        <v>45.9</v>
      </c>
      <c r="C69" s="424"/>
      <c r="D69" s="186"/>
      <c r="E69" s="276">
        <v>45.9</v>
      </c>
    </row>
    <row r="70" spans="1:5">
      <c r="A70" s="44"/>
      <c r="B70" s="439" t="s">
        <v>284</v>
      </c>
      <c r="C70" s="440"/>
      <c r="D70" s="186"/>
      <c r="E70" s="186"/>
    </row>
    <row r="71" spans="1:5">
      <c r="A71" s="44"/>
      <c r="B71" s="423">
        <v>40.21</v>
      </c>
      <c r="C71" s="424"/>
      <c r="D71" s="186"/>
      <c r="E71" s="276">
        <v>40.21</v>
      </c>
    </row>
    <row r="72" spans="1:5">
      <c r="A72" s="44"/>
      <c r="B72" s="439" t="s">
        <v>285</v>
      </c>
      <c r="C72" s="440"/>
      <c r="D72" s="186"/>
      <c r="E72" s="186"/>
    </row>
    <row r="73" spans="1:5">
      <c r="A73" s="44"/>
      <c r="B73" s="423">
        <v>53.13</v>
      </c>
      <c r="C73" s="424"/>
      <c r="D73" s="186"/>
      <c r="E73" s="276">
        <v>53.13</v>
      </c>
    </row>
    <row r="74" spans="1:5">
      <c r="A74" s="44"/>
      <c r="B74" s="439" t="s">
        <v>286</v>
      </c>
      <c r="C74" s="440"/>
      <c r="D74" s="186"/>
      <c r="E74" s="186"/>
    </row>
    <row r="75" spans="1:5">
      <c r="A75" s="44"/>
      <c r="B75" s="510">
        <v>18.29</v>
      </c>
      <c r="C75" s="511"/>
      <c r="D75" s="186"/>
      <c r="E75" s="276">
        <v>18.29</v>
      </c>
    </row>
    <row r="76" spans="1:5">
      <c r="A76" s="44"/>
      <c r="B76" s="439" t="s">
        <v>287</v>
      </c>
      <c r="C76" s="440"/>
      <c r="D76" s="186"/>
      <c r="E76" s="186"/>
    </row>
    <row r="77" spans="1:5">
      <c r="A77" s="44"/>
      <c r="B77" s="512">
        <v>37.799999999999997</v>
      </c>
      <c r="C77" s="513"/>
      <c r="D77" s="186"/>
      <c r="E77" s="276">
        <v>37.799999999999997</v>
      </c>
    </row>
    <row r="78" spans="1:5">
      <c r="A78" s="44"/>
      <c r="B78" s="461"/>
      <c r="C78" s="462"/>
      <c r="D78" s="44"/>
      <c r="E78" s="221"/>
    </row>
    <row r="79" spans="1:5">
      <c r="A79" s="117"/>
      <c r="B79" s="444" t="s">
        <v>288</v>
      </c>
      <c r="C79" s="445"/>
      <c r="D79" s="277" t="s">
        <v>175</v>
      </c>
      <c r="E79" s="283">
        <v>795.12</v>
      </c>
    </row>
    <row r="80" spans="1:5">
      <c r="A80" s="44"/>
      <c r="B80" s="423" t="s">
        <v>176</v>
      </c>
      <c r="C80" s="424"/>
      <c r="D80" s="186"/>
      <c r="E80" s="186"/>
    </row>
    <row r="81" spans="1:5">
      <c r="A81" s="156"/>
      <c r="B81" s="454" t="s">
        <v>174</v>
      </c>
      <c r="C81" s="455"/>
      <c r="D81" s="151"/>
      <c r="E81" s="151"/>
    </row>
    <row r="82" spans="1:5">
      <c r="A82" s="44"/>
      <c r="B82" s="339" t="s">
        <v>289</v>
      </c>
      <c r="C82" s="440"/>
      <c r="D82" s="186"/>
      <c r="E82" s="186"/>
    </row>
    <row r="83" spans="1:5">
      <c r="A83" s="44"/>
      <c r="B83" s="498">
        <v>72.680000000000007</v>
      </c>
      <c r="C83" s="499"/>
      <c r="D83" s="186"/>
      <c r="E83" s="276">
        <v>72.680000000000007</v>
      </c>
    </row>
    <row r="84" spans="1:5">
      <c r="A84" s="44"/>
      <c r="B84" s="439" t="s">
        <v>171</v>
      </c>
      <c r="C84" s="440"/>
      <c r="D84" s="186"/>
      <c r="E84" s="186"/>
    </row>
    <row r="85" spans="1:5">
      <c r="A85" s="44"/>
      <c r="B85" s="498">
        <v>140.68</v>
      </c>
      <c r="C85" s="499"/>
      <c r="D85" s="186"/>
      <c r="E85" s="276">
        <v>140.68</v>
      </c>
    </row>
    <row r="86" spans="1:5">
      <c r="A86" s="44"/>
      <c r="B86" s="439" t="s">
        <v>284</v>
      </c>
      <c r="C86" s="440"/>
      <c r="D86" s="186"/>
      <c r="E86" s="186"/>
    </row>
    <row r="87" spans="1:5">
      <c r="A87" s="44"/>
      <c r="B87" s="423">
        <v>128.15</v>
      </c>
      <c r="C87" s="424"/>
      <c r="D87" s="186"/>
      <c r="E87" s="276">
        <v>128.15</v>
      </c>
    </row>
    <row r="88" spans="1:5">
      <c r="A88" s="44"/>
      <c r="B88" s="439" t="s">
        <v>285</v>
      </c>
      <c r="C88" s="440"/>
      <c r="D88" s="186"/>
      <c r="E88" s="186"/>
    </row>
    <row r="89" spans="1:5">
      <c r="A89" s="44"/>
      <c r="B89" s="423">
        <v>378.71</v>
      </c>
      <c r="C89" s="424"/>
      <c r="D89" s="186"/>
      <c r="E89" s="276">
        <v>378.71</v>
      </c>
    </row>
    <row r="90" spans="1:5">
      <c r="A90" s="44"/>
      <c r="B90" s="439" t="s">
        <v>286</v>
      </c>
      <c r="C90" s="440"/>
      <c r="D90" s="186"/>
      <c r="E90" s="186"/>
    </row>
    <row r="91" spans="1:5">
      <c r="A91" s="44"/>
      <c r="B91" s="498">
        <v>52.14</v>
      </c>
      <c r="C91" s="499"/>
      <c r="D91" s="186"/>
      <c r="E91" s="276">
        <v>52.14</v>
      </c>
    </row>
    <row r="92" spans="1:5">
      <c r="A92" s="44"/>
      <c r="B92" s="439" t="s">
        <v>287</v>
      </c>
      <c r="C92" s="440"/>
      <c r="D92" s="186"/>
      <c r="E92" s="186"/>
    </row>
    <row r="93" spans="1:5">
      <c r="A93" s="44"/>
      <c r="B93" s="498">
        <v>23.76</v>
      </c>
      <c r="C93" s="499"/>
      <c r="D93" s="186"/>
      <c r="E93" s="276">
        <v>23.76</v>
      </c>
    </row>
    <row r="94" spans="1:5">
      <c r="A94" s="44"/>
      <c r="B94" s="437"/>
      <c r="C94" s="438"/>
      <c r="D94" s="186"/>
      <c r="E94" s="186"/>
    </row>
    <row r="95" spans="1:5" ht="13.5" thickBot="1">
      <c r="A95" s="189"/>
      <c r="B95" s="508" t="s">
        <v>114</v>
      </c>
      <c r="C95" s="509"/>
      <c r="D95" s="206"/>
      <c r="E95" s="206"/>
    </row>
    <row r="96" spans="1:5" ht="13.5" thickBot="1">
      <c r="A96" s="211"/>
      <c r="B96" s="504" t="s">
        <v>291</v>
      </c>
      <c r="C96" s="505"/>
      <c r="D96" s="284" t="s">
        <v>272</v>
      </c>
      <c r="E96" s="285">
        <v>5.28</v>
      </c>
    </row>
    <row r="97" spans="1:5">
      <c r="A97" s="214"/>
      <c r="B97" s="506" t="s">
        <v>208</v>
      </c>
      <c r="C97" s="507"/>
      <c r="D97" s="286"/>
      <c r="E97" s="287"/>
    </row>
    <row r="98" spans="1:5">
      <c r="A98" s="202"/>
      <c r="B98" s="339" t="s">
        <v>177</v>
      </c>
      <c r="C98" s="440"/>
      <c r="D98" s="151"/>
      <c r="E98" s="288"/>
    </row>
    <row r="99" spans="1:5">
      <c r="A99" s="194"/>
      <c r="B99" s="439" t="s">
        <v>283</v>
      </c>
      <c r="C99" s="440"/>
      <c r="D99" s="186"/>
      <c r="E99" s="289"/>
    </row>
    <row r="100" spans="1:5">
      <c r="A100" s="194"/>
      <c r="B100" s="498" t="s">
        <v>290</v>
      </c>
      <c r="C100" s="499"/>
      <c r="D100" s="186"/>
      <c r="E100" s="290">
        <v>2.1</v>
      </c>
    </row>
    <row r="101" spans="1:5">
      <c r="A101" s="194"/>
      <c r="B101" s="533"/>
      <c r="C101" s="281"/>
      <c r="D101" s="186"/>
      <c r="E101" s="290"/>
    </row>
    <row r="102" spans="1:5" ht="13.5" thickBot="1">
      <c r="A102" s="191"/>
      <c r="B102" s="534"/>
      <c r="C102" s="220"/>
      <c r="D102" s="192"/>
      <c r="E102" s="222"/>
    </row>
    <row r="103" spans="1:5" ht="13.5" thickBot="1">
      <c r="A103" s="215"/>
      <c r="B103" s="502" t="s">
        <v>209</v>
      </c>
      <c r="C103" s="503"/>
      <c r="D103" s="291" t="s">
        <v>272</v>
      </c>
      <c r="E103" s="292">
        <v>4.6900000000000004</v>
      </c>
    </row>
    <row r="104" spans="1:5">
      <c r="A104" s="212"/>
      <c r="B104" s="500" t="s">
        <v>173</v>
      </c>
      <c r="C104" s="501"/>
      <c r="D104" s="213"/>
      <c r="E104" s="293"/>
    </row>
    <row r="105" spans="1:5">
      <c r="A105" s="194"/>
      <c r="B105" s="423" t="s">
        <v>294</v>
      </c>
      <c r="C105" s="424"/>
      <c r="D105" s="186"/>
      <c r="E105" s="290">
        <v>1.6</v>
      </c>
    </row>
    <row r="106" spans="1:5">
      <c r="A106" s="194"/>
      <c r="B106" s="425" t="s">
        <v>295</v>
      </c>
      <c r="C106" s="426"/>
      <c r="D106" s="186"/>
      <c r="E106" s="290">
        <v>0.24</v>
      </c>
    </row>
    <row r="107" spans="1:5">
      <c r="A107" s="194"/>
      <c r="B107" s="425" t="s">
        <v>296</v>
      </c>
      <c r="C107" s="426"/>
      <c r="D107" s="186"/>
      <c r="E107" s="290">
        <v>0.65</v>
      </c>
    </row>
    <row r="108" spans="1:5">
      <c r="A108" s="194"/>
      <c r="B108" s="339" t="s">
        <v>178</v>
      </c>
      <c r="C108" s="440"/>
      <c r="D108" s="186"/>
      <c r="E108" s="289"/>
    </row>
    <row r="109" spans="1:5">
      <c r="A109" s="194"/>
      <c r="B109" s="498" t="s">
        <v>292</v>
      </c>
      <c r="C109" s="499"/>
      <c r="D109" s="186"/>
      <c r="E109" s="294">
        <v>1.8</v>
      </c>
    </row>
    <row r="110" spans="1:5">
      <c r="A110" s="194"/>
      <c r="B110" s="339" t="s">
        <v>179</v>
      </c>
      <c r="C110" s="440"/>
      <c r="D110" s="186"/>
      <c r="E110" s="289"/>
    </row>
    <row r="111" spans="1:5">
      <c r="A111" s="194"/>
      <c r="B111" s="498" t="s">
        <v>293</v>
      </c>
      <c r="C111" s="499"/>
      <c r="D111" s="186"/>
      <c r="E111" s="294">
        <v>0.79</v>
      </c>
    </row>
    <row r="112" spans="1:5">
      <c r="A112" s="194"/>
      <c r="B112" s="533"/>
      <c r="C112" s="281"/>
      <c r="D112" s="186"/>
      <c r="E112" s="294"/>
    </row>
    <row r="113" spans="1:5" ht="13.5" thickBot="1">
      <c r="A113" s="191"/>
      <c r="B113" s="471"/>
      <c r="C113" s="472"/>
      <c r="D113" s="295"/>
      <c r="E113" s="296"/>
    </row>
    <row r="114" spans="1:5">
      <c r="A114" s="185"/>
      <c r="B114" s="444" t="s">
        <v>297</v>
      </c>
      <c r="C114" s="445"/>
      <c r="D114" s="277" t="s">
        <v>253</v>
      </c>
      <c r="E114" s="278">
        <v>38.659999999999997</v>
      </c>
    </row>
    <row r="115" spans="1:5">
      <c r="A115" s="151"/>
      <c r="B115" s="441" t="s">
        <v>169</v>
      </c>
      <c r="C115" s="424"/>
      <c r="D115" s="151"/>
      <c r="E115" s="151"/>
    </row>
    <row r="116" spans="1:5">
      <c r="A116" s="186"/>
      <c r="B116" s="423" t="s">
        <v>258</v>
      </c>
      <c r="C116" s="424"/>
      <c r="D116" s="186"/>
      <c r="E116" s="186"/>
    </row>
    <row r="117" spans="1:5">
      <c r="A117" s="186"/>
      <c r="B117" s="441" t="s">
        <v>180</v>
      </c>
      <c r="C117" s="424"/>
      <c r="D117" s="186"/>
      <c r="E117" s="276">
        <v>38.659999999999997</v>
      </c>
    </row>
    <row r="118" spans="1:5">
      <c r="A118" s="186"/>
      <c r="B118" s="437"/>
      <c r="C118" s="438"/>
      <c r="D118" s="186"/>
      <c r="E118" s="186"/>
    </row>
    <row r="119" spans="1:5">
      <c r="A119" s="204"/>
      <c r="B119" s="439" t="s">
        <v>181</v>
      </c>
      <c r="C119" s="440"/>
      <c r="D119" s="274" t="s">
        <v>88</v>
      </c>
      <c r="E119" s="297">
        <v>38.659999999999997</v>
      </c>
    </row>
    <row r="120" spans="1:5">
      <c r="A120" s="186"/>
      <c r="B120" s="448" t="s">
        <v>91</v>
      </c>
      <c r="C120" s="449"/>
      <c r="D120" s="186"/>
      <c r="E120" s="186"/>
    </row>
    <row r="121" spans="1:5">
      <c r="A121" s="188"/>
      <c r="B121" s="435" t="s">
        <v>182</v>
      </c>
      <c r="C121" s="436"/>
      <c r="D121" s="186"/>
      <c r="E121" s="15" t="s">
        <v>14</v>
      </c>
    </row>
    <row r="122" spans="1:5">
      <c r="A122" s="186"/>
      <c r="B122" s="437"/>
      <c r="C122" s="438"/>
      <c r="D122" s="186"/>
      <c r="E122" s="186"/>
    </row>
    <row r="123" spans="1:5">
      <c r="A123" s="10"/>
      <c r="B123" s="439" t="s">
        <v>12</v>
      </c>
      <c r="C123" s="440"/>
      <c r="D123" s="186"/>
      <c r="E123" s="186"/>
    </row>
    <row r="124" spans="1:5">
      <c r="A124" s="186"/>
      <c r="B124" s="437"/>
      <c r="C124" s="438"/>
      <c r="D124" s="186"/>
      <c r="E124" s="186"/>
    </row>
    <row r="125" spans="1:5">
      <c r="A125" s="185"/>
      <c r="B125" s="444" t="s">
        <v>299</v>
      </c>
      <c r="C125" s="445"/>
      <c r="D125" s="274" t="s">
        <v>253</v>
      </c>
      <c r="E125" s="275">
        <v>37.15</v>
      </c>
    </row>
    <row r="126" spans="1:5">
      <c r="A126" s="186"/>
      <c r="B126" s="423" t="s">
        <v>258</v>
      </c>
      <c r="C126" s="424"/>
      <c r="D126" s="186"/>
      <c r="E126" s="186"/>
    </row>
    <row r="127" spans="1:5">
      <c r="A127" s="186"/>
      <c r="B127" s="439" t="s">
        <v>283</v>
      </c>
      <c r="C127" s="440"/>
      <c r="D127" s="186"/>
      <c r="E127" s="186"/>
    </row>
    <row r="128" spans="1:5">
      <c r="A128" s="186"/>
      <c r="B128" s="441" t="s">
        <v>298</v>
      </c>
      <c r="C128" s="424"/>
      <c r="D128" s="186"/>
      <c r="E128" s="276">
        <v>37.15</v>
      </c>
    </row>
    <row r="129" spans="1:5">
      <c r="A129" s="186"/>
      <c r="B129" s="437"/>
      <c r="C129" s="438"/>
      <c r="D129" s="186"/>
      <c r="E129" s="186"/>
    </row>
    <row r="130" spans="1:5" ht="13.5" thickBot="1">
      <c r="A130" s="206"/>
      <c r="B130" s="494" t="s">
        <v>91</v>
      </c>
      <c r="C130" s="495"/>
      <c r="D130" s="206"/>
      <c r="E130" s="206"/>
    </row>
    <row r="131" spans="1:5">
      <c r="A131" s="207"/>
      <c r="B131" s="496" t="s">
        <v>183</v>
      </c>
      <c r="C131" s="497"/>
      <c r="D131" s="286"/>
      <c r="E131" s="308" t="s">
        <v>14</v>
      </c>
    </row>
    <row r="132" spans="1:5">
      <c r="A132" s="208"/>
      <c r="B132" s="461"/>
      <c r="C132" s="462"/>
      <c r="D132" s="44"/>
      <c r="E132" s="195"/>
    </row>
    <row r="133" spans="1:5">
      <c r="A133" s="209"/>
      <c r="B133" s="439" t="s">
        <v>12</v>
      </c>
      <c r="C133" s="440"/>
      <c r="D133" s="186"/>
      <c r="E133" s="298"/>
    </row>
    <row r="134" spans="1:5">
      <c r="A134" s="208"/>
      <c r="B134" s="437"/>
      <c r="C134" s="438"/>
      <c r="D134" s="186"/>
      <c r="E134" s="298"/>
    </row>
    <row r="135" spans="1:5">
      <c r="A135" s="216"/>
      <c r="B135" s="444" t="s">
        <v>300</v>
      </c>
      <c r="C135" s="445"/>
      <c r="D135" s="277" t="s">
        <v>253</v>
      </c>
      <c r="E135" s="290"/>
    </row>
    <row r="136" spans="1:5">
      <c r="A136" s="208"/>
      <c r="B136" s="339" t="s">
        <v>192</v>
      </c>
      <c r="C136" s="440"/>
      <c r="D136" s="186"/>
      <c r="E136" s="298"/>
    </row>
    <row r="137" spans="1:5">
      <c r="A137" s="208"/>
      <c r="B137" s="480" t="s">
        <v>301</v>
      </c>
      <c r="C137" s="481"/>
      <c r="D137" s="186"/>
      <c r="E137" s="298"/>
    </row>
    <row r="138" spans="1:5">
      <c r="A138" s="217"/>
      <c r="B138" s="441" t="s">
        <v>302</v>
      </c>
      <c r="C138" s="447"/>
      <c r="D138" s="37"/>
      <c r="E138" s="299">
        <v>164.23</v>
      </c>
    </row>
    <row r="139" spans="1:5">
      <c r="A139" s="218"/>
      <c r="B139" s="300"/>
      <c r="C139" s="301"/>
      <c r="D139" s="302"/>
      <c r="E139" s="303"/>
    </row>
    <row r="140" spans="1:5">
      <c r="A140" s="218"/>
      <c r="B140" s="300"/>
      <c r="C140" s="301"/>
      <c r="D140" s="302"/>
      <c r="E140" s="303"/>
    </row>
    <row r="141" spans="1:5">
      <c r="A141" s="218"/>
      <c r="B141" s="300"/>
      <c r="C141" s="301"/>
      <c r="D141" s="302"/>
      <c r="E141" s="303"/>
    </row>
    <row r="142" spans="1:5" ht="13.5" thickBot="1">
      <c r="A142" s="219"/>
      <c r="B142" s="471"/>
      <c r="C142" s="472"/>
      <c r="D142" s="295"/>
      <c r="E142" s="304"/>
    </row>
    <row r="143" spans="1:5">
      <c r="A143" s="193"/>
      <c r="B143" s="492"/>
      <c r="C143" s="493"/>
      <c r="D143" s="193"/>
      <c r="E143" s="193"/>
    </row>
    <row r="144" spans="1:5">
      <c r="A144" s="114"/>
      <c r="B144" s="444" t="s">
        <v>304</v>
      </c>
      <c r="C144" s="445"/>
      <c r="D144" s="274" t="s">
        <v>260</v>
      </c>
      <c r="E144" s="275">
        <v>15.8</v>
      </c>
    </row>
    <row r="145" spans="1:8">
      <c r="A145" s="44"/>
      <c r="B145" s="439" t="s">
        <v>305</v>
      </c>
      <c r="C145" s="440"/>
      <c r="D145" s="186"/>
      <c r="E145" s="186"/>
    </row>
    <row r="146" spans="1:8">
      <c r="A146" s="44"/>
      <c r="B146" s="423" t="s">
        <v>306</v>
      </c>
      <c r="C146" s="424"/>
      <c r="D146" s="186"/>
      <c r="E146" s="186"/>
    </row>
    <row r="147" spans="1:8">
      <c r="A147" s="44"/>
      <c r="B147" s="490" t="s">
        <v>303</v>
      </c>
      <c r="C147" s="491"/>
      <c r="D147" s="186"/>
      <c r="E147" s="276">
        <v>15.8</v>
      </c>
    </row>
    <row r="148" spans="1:8">
      <c r="A148" s="44"/>
      <c r="B148" s="448" t="s">
        <v>91</v>
      </c>
      <c r="C148" s="449"/>
      <c r="D148" s="186"/>
      <c r="E148" s="186"/>
    </row>
    <row r="149" spans="1:8">
      <c r="A149" s="188"/>
      <c r="B149" s="484" t="s">
        <v>184</v>
      </c>
      <c r="C149" s="485"/>
      <c r="D149" s="186"/>
      <c r="E149" s="15" t="s">
        <v>14</v>
      </c>
    </row>
    <row r="150" spans="1:8">
      <c r="A150" s="186"/>
      <c r="B150" s="437"/>
      <c r="C150" s="438"/>
      <c r="D150" s="186"/>
      <c r="E150" s="186"/>
    </row>
    <row r="151" spans="1:8">
      <c r="A151" s="10"/>
      <c r="B151" s="439" t="s">
        <v>12</v>
      </c>
      <c r="C151" s="440"/>
      <c r="D151" s="186"/>
      <c r="E151" s="186"/>
    </row>
    <row r="152" spans="1:8">
      <c r="A152" s="186"/>
      <c r="B152" s="437"/>
      <c r="C152" s="438"/>
      <c r="D152" s="186"/>
      <c r="E152" s="186"/>
    </row>
    <row r="153" spans="1:8">
      <c r="A153" s="185"/>
      <c r="B153" s="444" t="s">
        <v>307</v>
      </c>
      <c r="C153" s="445"/>
      <c r="D153" s="277" t="s">
        <v>281</v>
      </c>
      <c r="E153" s="278">
        <v>610</v>
      </c>
    </row>
    <row r="154" spans="1:8">
      <c r="A154" s="151"/>
      <c r="B154" s="441" t="s">
        <v>185</v>
      </c>
      <c r="C154" s="447"/>
      <c r="D154" s="151"/>
      <c r="E154" s="151"/>
    </row>
    <row r="155" spans="1:8">
      <c r="A155" s="186"/>
      <c r="B155" s="423" t="s">
        <v>282</v>
      </c>
      <c r="C155" s="424"/>
      <c r="D155" s="186"/>
      <c r="E155" s="206"/>
    </row>
    <row r="156" spans="1:8">
      <c r="A156" s="186"/>
      <c r="B156" s="448" t="s">
        <v>91</v>
      </c>
      <c r="C156" s="449"/>
      <c r="D156" s="186"/>
      <c r="E156" s="305"/>
      <c r="H156" s="205"/>
    </row>
    <row r="157" spans="1:8">
      <c r="A157" s="188"/>
      <c r="B157" s="435" t="s">
        <v>186</v>
      </c>
      <c r="C157" s="436"/>
      <c r="D157" s="186"/>
      <c r="E157" s="15" t="s">
        <v>14</v>
      </c>
    </row>
    <row r="158" spans="1:8">
      <c r="A158" s="186"/>
      <c r="B158" s="437"/>
      <c r="C158" s="438"/>
      <c r="D158" s="186"/>
      <c r="E158" s="186"/>
    </row>
    <row r="159" spans="1:8">
      <c r="A159" s="10"/>
      <c r="B159" s="439" t="s">
        <v>12</v>
      </c>
      <c r="C159" s="440"/>
      <c r="D159" s="186"/>
      <c r="E159" s="186"/>
    </row>
    <row r="160" spans="1:8">
      <c r="A160" s="186"/>
      <c r="B160" s="437"/>
      <c r="C160" s="438"/>
      <c r="D160" s="186"/>
      <c r="E160" s="186"/>
    </row>
    <row r="161" spans="1:5">
      <c r="A161" s="187"/>
      <c r="B161" s="444" t="s">
        <v>308</v>
      </c>
      <c r="C161" s="445"/>
      <c r="D161" s="274" t="s">
        <v>253</v>
      </c>
      <c r="E161" s="275">
        <v>40.049999999999997</v>
      </c>
    </row>
    <row r="162" spans="1:5">
      <c r="A162" s="186"/>
      <c r="B162" s="439" t="s">
        <v>187</v>
      </c>
      <c r="C162" s="440"/>
      <c r="D162" s="186"/>
      <c r="E162" s="186"/>
    </row>
    <row r="163" spans="1:5">
      <c r="A163" s="186"/>
      <c r="B163" s="423" t="s">
        <v>309</v>
      </c>
      <c r="C163" s="424"/>
      <c r="D163" s="186"/>
      <c r="E163" s="186"/>
    </row>
    <row r="164" spans="1:5">
      <c r="A164" s="186"/>
      <c r="B164" s="423">
        <v>40.049999999999997</v>
      </c>
      <c r="C164" s="424"/>
      <c r="D164" s="186"/>
      <c r="E164" s="276">
        <v>40.049999999999997</v>
      </c>
    </row>
    <row r="165" spans="1:5">
      <c r="A165" s="187"/>
      <c r="B165" s="339" t="s">
        <v>311</v>
      </c>
      <c r="C165" s="445"/>
      <c r="D165" s="306" t="s">
        <v>260</v>
      </c>
      <c r="E165" s="275">
        <v>32.700000000000003</v>
      </c>
    </row>
    <row r="166" spans="1:5">
      <c r="A166" s="186"/>
      <c r="B166" s="339" t="s">
        <v>188</v>
      </c>
      <c r="C166" s="440"/>
      <c r="D166" s="306" t="s">
        <v>260</v>
      </c>
      <c r="E166" s="307">
        <v>11.45</v>
      </c>
    </row>
    <row r="167" spans="1:5" ht="13.5" thickBot="1">
      <c r="A167" s="206"/>
      <c r="B167" s="488"/>
      <c r="C167" s="489"/>
      <c r="D167" s="189"/>
      <c r="E167" s="189"/>
    </row>
    <row r="168" spans="1:5">
      <c r="A168" s="207"/>
      <c r="B168" s="486" t="s">
        <v>189</v>
      </c>
      <c r="C168" s="487"/>
      <c r="D168" s="286"/>
      <c r="E168" s="308" t="s">
        <v>14</v>
      </c>
    </row>
    <row r="169" spans="1:5">
      <c r="A169" s="208"/>
      <c r="B169" s="437"/>
      <c r="C169" s="438"/>
      <c r="D169" s="186"/>
      <c r="E169" s="298"/>
    </row>
    <row r="170" spans="1:5">
      <c r="A170" s="209"/>
      <c r="B170" s="339" t="s">
        <v>310</v>
      </c>
      <c r="C170" s="440"/>
      <c r="D170" s="186"/>
      <c r="E170" s="298"/>
    </row>
    <row r="171" spans="1:5">
      <c r="A171" s="208"/>
      <c r="B171" s="437"/>
      <c r="C171" s="438"/>
      <c r="D171" s="186"/>
      <c r="E171" s="298"/>
    </row>
    <row r="172" spans="1:5">
      <c r="A172" s="208"/>
      <c r="B172" s="10"/>
      <c r="C172" s="15"/>
      <c r="D172" s="16"/>
      <c r="E172" s="309"/>
    </row>
    <row r="173" spans="1:5">
      <c r="A173" s="208"/>
      <c r="B173" s="310" t="s">
        <v>151</v>
      </c>
      <c r="C173" s="307"/>
      <c r="D173" s="307"/>
      <c r="E173" s="309"/>
    </row>
    <row r="174" spans="1:5" ht="38.25">
      <c r="A174" s="208"/>
      <c r="B174" s="311" t="s">
        <v>152</v>
      </c>
      <c r="C174" s="306" t="s">
        <v>13</v>
      </c>
      <c r="D174" s="72" t="s">
        <v>22</v>
      </c>
      <c r="E174" s="312">
        <v>6</v>
      </c>
    </row>
    <row r="175" spans="1:5">
      <c r="A175" s="194"/>
      <c r="B175" s="44"/>
      <c r="C175" s="86"/>
      <c r="D175" s="86"/>
      <c r="E175" s="195"/>
    </row>
    <row r="176" spans="1:5">
      <c r="A176" s="44"/>
      <c r="B176" s="442">
        <v>6</v>
      </c>
      <c r="C176" s="443"/>
      <c r="D176" s="44"/>
      <c r="E176" s="276">
        <v>6</v>
      </c>
    </row>
    <row r="177" spans="1:5">
      <c r="A177" s="186"/>
      <c r="B177" s="448" t="s">
        <v>91</v>
      </c>
      <c r="C177" s="449"/>
      <c r="D177" s="186"/>
      <c r="E177" s="186"/>
    </row>
    <row r="178" spans="1:5">
      <c r="A178" s="188"/>
      <c r="B178" s="484" t="s">
        <v>191</v>
      </c>
      <c r="C178" s="485"/>
      <c r="D178" s="186"/>
      <c r="E178" s="15" t="s">
        <v>14</v>
      </c>
    </row>
    <row r="179" spans="1:5">
      <c r="A179" s="186"/>
      <c r="B179" s="437"/>
      <c r="C179" s="438"/>
      <c r="D179" s="186"/>
      <c r="E179" s="186"/>
    </row>
    <row r="180" spans="1:5">
      <c r="A180" s="10"/>
      <c r="B180" s="439" t="s">
        <v>12</v>
      </c>
      <c r="C180" s="440"/>
      <c r="D180" s="186"/>
      <c r="E180" s="186"/>
    </row>
    <row r="181" spans="1:5">
      <c r="A181" s="186"/>
      <c r="B181" s="437"/>
      <c r="C181" s="438"/>
      <c r="D181" s="186"/>
      <c r="E181" s="186"/>
    </row>
    <row r="182" spans="1:5">
      <c r="A182" s="187"/>
      <c r="B182" s="444" t="s">
        <v>313</v>
      </c>
      <c r="C182" s="445"/>
      <c r="D182" s="274" t="s">
        <v>253</v>
      </c>
      <c r="E182" s="275">
        <v>353.05</v>
      </c>
    </row>
    <row r="183" spans="1:5">
      <c r="A183" s="186"/>
      <c r="B183" s="339" t="s">
        <v>192</v>
      </c>
      <c r="C183" s="440"/>
      <c r="D183" s="186"/>
      <c r="E183" s="186"/>
    </row>
    <row r="184" spans="1:5">
      <c r="A184" s="186"/>
      <c r="B184" s="480" t="s">
        <v>301</v>
      </c>
      <c r="C184" s="481"/>
      <c r="D184" s="186"/>
      <c r="E184" s="186"/>
    </row>
    <row r="185" spans="1:5">
      <c r="A185" s="186"/>
      <c r="B185" s="439" t="s">
        <v>314</v>
      </c>
      <c r="C185" s="440"/>
      <c r="D185" s="186"/>
      <c r="E185" s="186"/>
    </row>
    <row r="186" spans="1:5">
      <c r="A186" s="37"/>
      <c r="B186" s="446" t="s">
        <v>312</v>
      </c>
      <c r="C186" s="447"/>
      <c r="D186" s="37"/>
      <c r="E186" s="278">
        <v>140.13999999999999</v>
      </c>
    </row>
    <row r="187" spans="1:5">
      <c r="A187" s="186"/>
      <c r="B187" s="439" t="s">
        <v>315</v>
      </c>
      <c r="C187" s="440"/>
      <c r="D187" s="186"/>
      <c r="E187" s="186"/>
    </row>
    <row r="188" spans="1:5">
      <c r="A188" s="151"/>
      <c r="B188" s="446" t="s">
        <v>317</v>
      </c>
      <c r="C188" s="447"/>
      <c r="D188" s="151"/>
      <c r="E188" s="275">
        <v>173.31</v>
      </c>
    </row>
    <row r="189" spans="1:5" ht="13.5" thickBot="1">
      <c r="A189" s="189"/>
      <c r="B189" s="482"/>
      <c r="C189" s="483"/>
      <c r="D189" s="189"/>
      <c r="E189" s="189"/>
    </row>
    <row r="190" spans="1:5">
      <c r="A190" s="313"/>
      <c r="B190" s="479" t="s">
        <v>193</v>
      </c>
      <c r="C190" s="474"/>
      <c r="D190" s="314" t="s">
        <v>253</v>
      </c>
      <c r="E190" s="275">
        <v>353.05</v>
      </c>
    </row>
    <row r="191" spans="1:5">
      <c r="A191" s="208"/>
      <c r="B191" s="339" t="s">
        <v>194</v>
      </c>
      <c r="C191" s="440"/>
      <c r="D191" s="186"/>
      <c r="E191" s="298"/>
    </row>
    <row r="192" spans="1:5">
      <c r="A192" s="208"/>
      <c r="B192" s="480" t="s">
        <v>301</v>
      </c>
      <c r="C192" s="481"/>
      <c r="D192" s="186"/>
      <c r="E192" s="298"/>
    </row>
    <row r="193" spans="1:10">
      <c r="A193" s="208"/>
      <c r="B193" s="439" t="s">
        <v>314</v>
      </c>
      <c r="C193" s="440"/>
      <c r="D193" s="186"/>
      <c r="E193" s="298"/>
    </row>
    <row r="194" spans="1:10">
      <c r="A194" s="217"/>
      <c r="B194" s="446" t="s">
        <v>312</v>
      </c>
      <c r="C194" s="447"/>
      <c r="D194" s="37"/>
      <c r="E194" s="278">
        <v>140.13999999999999</v>
      </c>
    </row>
    <row r="195" spans="1:10">
      <c r="A195" s="208"/>
      <c r="B195" s="339" t="s">
        <v>316</v>
      </c>
      <c r="C195" s="440"/>
      <c r="D195" s="186"/>
      <c r="E195" s="298"/>
    </row>
    <row r="196" spans="1:10">
      <c r="A196" s="315"/>
      <c r="B196" s="446" t="s">
        <v>317</v>
      </c>
      <c r="C196" s="447"/>
      <c r="D196" s="151"/>
      <c r="E196" s="275">
        <v>173.31</v>
      </c>
    </row>
    <row r="197" spans="1:10" ht="13.5" thickBot="1">
      <c r="A197" s="219"/>
      <c r="B197" s="471"/>
      <c r="C197" s="472"/>
      <c r="D197" s="295"/>
      <c r="E197" s="304"/>
    </row>
    <row r="198" spans="1:10">
      <c r="A198" s="196"/>
      <c r="B198" s="473" t="s">
        <v>318</v>
      </c>
      <c r="C198" s="474"/>
      <c r="D198" s="314" t="s">
        <v>253</v>
      </c>
      <c r="E198" s="317">
        <v>86.58</v>
      </c>
    </row>
    <row r="199" spans="1:10">
      <c r="A199" s="197"/>
      <c r="B199" s="475" t="s">
        <v>210</v>
      </c>
      <c r="C199" s="476"/>
      <c r="D199" s="273"/>
      <c r="E199" s="318"/>
    </row>
    <row r="200" spans="1:10">
      <c r="A200" s="194"/>
      <c r="B200" s="477" t="s">
        <v>195</v>
      </c>
      <c r="C200" s="478"/>
      <c r="D200" s="186"/>
      <c r="E200" s="298"/>
    </row>
    <row r="201" spans="1:10" ht="13.5" thickBot="1">
      <c r="A201" s="191"/>
      <c r="B201" s="444" t="s">
        <v>319</v>
      </c>
      <c r="C201" s="445"/>
      <c r="D201" s="295"/>
      <c r="E201" s="319">
        <v>86.58</v>
      </c>
    </row>
    <row r="202" spans="1:10" ht="13.5" thickBot="1">
      <c r="A202" s="198"/>
      <c r="B202" s="467"/>
      <c r="C202" s="468"/>
      <c r="D202" s="198"/>
      <c r="E202" s="198"/>
    </row>
    <row r="203" spans="1:10">
      <c r="A203" s="207"/>
      <c r="B203" s="469" t="s">
        <v>196</v>
      </c>
      <c r="C203" s="470"/>
      <c r="D203" s="286"/>
      <c r="E203" s="308" t="s">
        <v>156</v>
      </c>
      <c r="J203" s="125"/>
    </row>
    <row r="204" spans="1:10">
      <c r="A204" s="208"/>
      <c r="B204" s="437"/>
      <c r="C204" s="438"/>
      <c r="D204" s="186"/>
      <c r="E204" s="298"/>
    </row>
    <row r="205" spans="1:10">
      <c r="A205" s="209"/>
      <c r="B205" s="439" t="s">
        <v>12</v>
      </c>
      <c r="C205" s="440"/>
      <c r="D205" s="186"/>
      <c r="E205" s="298"/>
    </row>
    <row r="206" spans="1:10">
      <c r="A206" s="208"/>
      <c r="B206" s="437"/>
      <c r="C206" s="438"/>
      <c r="D206" s="186"/>
      <c r="E206" s="298"/>
      <c r="J206" s="125"/>
    </row>
    <row r="207" spans="1:10">
      <c r="A207" s="210"/>
      <c r="B207" s="444" t="s">
        <v>321</v>
      </c>
      <c r="C207" s="445"/>
      <c r="D207" s="274" t="s">
        <v>253</v>
      </c>
      <c r="E207" s="312">
        <v>38.659999999999997</v>
      </c>
      <c r="J207" s="125"/>
    </row>
    <row r="208" spans="1:10" ht="13.5" thickBot="1">
      <c r="A208" s="208"/>
      <c r="B208" s="459" t="s">
        <v>320</v>
      </c>
      <c r="C208" s="460"/>
      <c r="D208" s="186"/>
      <c r="E208" s="298"/>
    </row>
    <row r="209" spans="1:10">
      <c r="A209" s="208"/>
      <c r="B209" s="437"/>
      <c r="C209" s="438"/>
      <c r="D209" s="186"/>
      <c r="E209" s="298"/>
      <c r="J209" s="125"/>
    </row>
    <row r="210" spans="1:10">
      <c r="A210" s="210"/>
      <c r="B210" s="439" t="s">
        <v>322</v>
      </c>
      <c r="C210" s="440"/>
      <c r="D210" s="277" t="s">
        <v>253</v>
      </c>
      <c r="E210" s="290">
        <v>38.659999999999997</v>
      </c>
    </row>
    <row r="211" spans="1:10" ht="13.5" thickBot="1">
      <c r="A211" s="219"/>
      <c r="B211" s="459" t="s">
        <v>320</v>
      </c>
      <c r="C211" s="460"/>
      <c r="D211" s="295"/>
      <c r="E211" s="304"/>
      <c r="J211" s="125"/>
    </row>
    <row r="212" spans="1:10">
      <c r="A212" s="213"/>
      <c r="B212" s="463" t="s">
        <v>91</v>
      </c>
      <c r="C212" s="464"/>
      <c r="D212" s="213"/>
      <c r="E212" s="213"/>
      <c r="J212" s="125"/>
    </row>
    <row r="213" spans="1:10">
      <c r="A213" s="188"/>
      <c r="B213" s="465" t="s">
        <v>197</v>
      </c>
      <c r="C213" s="466"/>
      <c r="D213" s="186"/>
      <c r="E213" s="15" t="s">
        <v>14</v>
      </c>
    </row>
    <row r="214" spans="1:10">
      <c r="A214" s="186"/>
      <c r="B214" s="461"/>
      <c r="C214" s="462"/>
      <c r="D214" s="44"/>
      <c r="E214" s="44"/>
    </row>
    <row r="215" spans="1:10">
      <c r="A215" s="10"/>
      <c r="B215" s="439" t="s">
        <v>12</v>
      </c>
      <c r="C215" s="440"/>
      <c r="D215" s="186"/>
      <c r="E215" s="186"/>
    </row>
    <row r="216" spans="1:10">
      <c r="A216" s="186"/>
      <c r="B216" s="437"/>
      <c r="C216" s="438"/>
      <c r="D216" s="186"/>
      <c r="E216" s="186"/>
    </row>
    <row r="217" spans="1:10">
      <c r="A217" s="187"/>
      <c r="B217" s="444" t="s">
        <v>329</v>
      </c>
      <c r="C217" s="445"/>
      <c r="D217" s="274" t="s">
        <v>253</v>
      </c>
      <c r="E217" s="275">
        <v>38.659999999999997</v>
      </c>
    </row>
    <row r="218" spans="1:10">
      <c r="A218" s="186"/>
      <c r="B218" s="439"/>
      <c r="C218" s="440"/>
      <c r="D218" s="186"/>
      <c r="E218" s="186"/>
    </row>
    <row r="219" spans="1:10" ht="13.5" thickBot="1">
      <c r="A219" s="186"/>
      <c r="B219" s="459" t="s">
        <v>320</v>
      </c>
      <c r="C219" s="460"/>
      <c r="D219" s="186"/>
      <c r="E219" s="186"/>
    </row>
    <row r="220" spans="1:10">
      <c r="A220" s="44"/>
      <c r="B220" s="423"/>
      <c r="C220" s="424"/>
      <c r="D220" s="186"/>
      <c r="E220" s="276"/>
    </row>
    <row r="221" spans="1:10">
      <c r="A221" s="44"/>
      <c r="B221" s="454" t="s">
        <v>324</v>
      </c>
      <c r="C221" s="455"/>
      <c r="D221" s="186"/>
      <c r="E221" s="276"/>
    </row>
    <row r="222" spans="1:10">
      <c r="A222" s="44"/>
      <c r="B222" s="454">
        <v>14.06</v>
      </c>
      <c r="C222" s="455"/>
      <c r="D222" s="186"/>
      <c r="E222" s="186"/>
    </row>
    <row r="223" spans="1:10">
      <c r="A223" s="44"/>
      <c r="B223" s="454" t="s">
        <v>323</v>
      </c>
      <c r="C223" s="455"/>
      <c r="D223" s="186"/>
      <c r="E223" s="186"/>
    </row>
    <row r="224" spans="1:10">
      <c r="A224" s="44"/>
      <c r="B224" s="454">
        <v>5.27</v>
      </c>
      <c r="C224" s="455"/>
      <c r="D224" s="186"/>
      <c r="E224" s="276"/>
    </row>
    <row r="225" spans="1:6">
      <c r="A225" s="44"/>
      <c r="B225" s="454" t="s">
        <v>325</v>
      </c>
      <c r="C225" s="455"/>
      <c r="D225" s="186"/>
      <c r="E225" s="186"/>
    </row>
    <row r="226" spans="1:6">
      <c r="A226" s="44"/>
      <c r="B226" s="454">
        <v>14.06</v>
      </c>
      <c r="C226" s="455"/>
      <c r="D226" s="186"/>
      <c r="E226" s="186"/>
    </row>
    <row r="227" spans="1:6">
      <c r="A227" s="44"/>
      <c r="B227" s="452" t="s">
        <v>326</v>
      </c>
      <c r="C227" s="453"/>
      <c r="D227" s="186"/>
      <c r="E227" s="276"/>
    </row>
    <row r="228" spans="1:6">
      <c r="A228" s="44"/>
      <c r="B228" s="454">
        <v>5.27</v>
      </c>
      <c r="C228" s="455"/>
      <c r="D228" s="186"/>
      <c r="E228" s="186"/>
    </row>
    <row r="229" spans="1:6">
      <c r="A229" s="114"/>
      <c r="B229" s="444" t="s">
        <v>330</v>
      </c>
      <c r="C229" s="445"/>
      <c r="D229" s="274" t="s">
        <v>253</v>
      </c>
      <c r="E229" s="275">
        <v>38.659999999999997</v>
      </c>
    </row>
    <row r="230" spans="1:6" ht="13.5" thickBot="1">
      <c r="A230" s="44"/>
      <c r="B230" s="459" t="s">
        <v>320</v>
      </c>
      <c r="C230" s="460"/>
      <c r="D230" s="186"/>
      <c r="E230" s="186"/>
    </row>
    <row r="231" spans="1:6">
      <c r="A231" s="44"/>
      <c r="B231" s="454" t="s">
        <v>324</v>
      </c>
      <c r="C231" s="455"/>
      <c r="D231" s="186"/>
      <c r="E231" s="186"/>
    </row>
    <row r="232" spans="1:6">
      <c r="A232" s="44"/>
      <c r="B232" s="454">
        <v>14.06</v>
      </c>
      <c r="C232" s="455"/>
      <c r="D232" s="186"/>
      <c r="E232" s="186"/>
    </row>
    <row r="233" spans="1:6">
      <c r="A233" s="44"/>
      <c r="B233" s="454" t="s">
        <v>323</v>
      </c>
      <c r="C233" s="455"/>
      <c r="D233" s="186"/>
      <c r="E233" s="186"/>
    </row>
    <row r="234" spans="1:6">
      <c r="A234" s="44"/>
      <c r="B234" s="454">
        <v>5.27</v>
      </c>
      <c r="C234" s="455"/>
      <c r="D234" s="186"/>
      <c r="E234" s="186"/>
    </row>
    <row r="235" spans="1:6">
      <c r="A235" s="44"/>
      <c r="B235" s="454" t="s">
        <v>325</v>
      </c>
      <c r="C235" s="455"/>
      <c r="D235" s="186"/>
      <c r="E235" s="186"/>
    </row>
    <row r="236" spans="1:6">
      <c r="A236" s="44"/>
      <c r="B236" s="454">
        <v>14.06</v>
      </c>
      <c r="C236" s="455"/>
      <c r="D236" s="186"/>
      <c r="E236" s="186"/>
    </row>
    <row r="237" spans="1:6">
      <c r="A237" s="44"/>
      <c r="B237" s="452" t="s">
        <v>326</v>
      </c>
      <c r="C237" s="453"/>
      <c r="D237" s="186"/>
      <c r="E237" s="186"/>
    </row>
    <row r="238" spans="1:6">
      <c r="A238" s="44"/>
      <c r="B238" s="454">
        <v>5.27</v>
      </c>
      <c r="C238" s="455"/>
      <c r="D238" s="186"/>
      <c r="E238" s="186"/>
    </row>
    <row r="239" spans="1:6">
      <c r="A239" s="44"/>
      <c r="B239" s="339" t="s">
        <v>327</v>
      </c>
      <c r="C239" s="440"/>
      <c r="D239" s="186"/>
      <c r="E239" s="186"/>
      <c r="F239" s="160"/>
    </row>
    <row r="240" spans="1:6">
      <c r="A240" s="44"/>
      <c r="B240" s="423" t="s">
        <v>331</v>
      </c>
      <c r="C240" s="424"/>
      <c r="D240" s="186"/>
      <c r="E240" s="186"/>
      <c r="F240" s="160"/>
    </row>
    <row r="241" spans="1:6">
      <c r="A241" s="44"/>
      <c r="B241" s="441" t="s">
        <v>328</v>
      </c>
      <c r="C241" s="424"/>
      <c r="D241" s="186"/>
      <c r="E241" s="276"/>
      <c r="F241" s="160"/>
    </row>
    <row r="242" spans="1:6">
      <c r="A242" s="44"/>
      <c r="B242" s="437"/>
      <c r="C242" s="438"/>
      <c r="D242" s="186"/>
      <c r="E242" s="186"/>
      <c r="F242" s="160"/>
    </row>
    <row r="243" spans="1:6">
      <c r="A243" s="116"/>
      <c r="B243" s="435" t="s">
        <v>198</v>
      </c>
      <c r="C243" s="436"/>
      <c r="D243" s="186"/>
      <c r="E243" s="15" t="s">
        <v>14</v>
      </c>
      <c r="F243" s="160"/>
    </row>
    <row r="244" spans="1:6">
      <c r="A244" s="44"/>
      <c r="B244" s="437"/>
      <c r="C244" s="438"/>
      <c r="D244" s="186"/>
      <c r="E244" s="186"/>
      <c r="F244" s="160"/>
    </row>
    <row r="245" spans="1:6">
      <c r="A245" s="115"/>
      <c r="B245" s="439" t="s">
        <v>12</v>
      </c>
      <c r="C245" s="440"/>
      <c r="D245" s="186"/>
      <c r="E245" s="186"/>
      <c r="F245" s="160"/>
    </row>
    <row r="246" spans="1:6">
      <c r="A246" s="44"/>
      <c r="B246" s="437"/>
      <c r="C246" s="438"/>
      <c r="D246" s="186"/>
      <c r="E246" s="186"/>
      <c r="F246" s="160"/>
    </row>
    <row r="247" spans="1:6">
      <c r="A247" s="203"/>
      <c r="B247" s="456" t="s">
        <v>199</v>
      </c>
      <c r="C247" s="457"/>
      <c r="D247" s="320" t="s">
        <v>253</v>
      </c>
      <c r="E247" s="316">
        <v>38.659999999999997</v>
      </c>
      <c r="F247" s="160"/>
    </row>
    <row r="248" spans="1:6">
      <c r="A248" s="199"/>
      <c r="B248" s="458" t="s">
        <v>200</v>
      </c>
      <c r="C248" s="458"/>
      <c r="D248" s="321"/>
      <c r="E248" s="321"/>
      <c r="F248" s="160"/>
    </row>
    <row r="249" spans="1:6">
      <c r="A249" s="199"/>
      <c r="B249" s="454" t="s">
        <v>324</v>
      </c>
      <c r="C249" s="455"/>
      <c r="D249" s="186"/>
      <c r="E249" s="186"/>
      <c r="F249" s="160"/>
    </row>
    <row r="250" spans="1:6">
      <c r="A250" s="199"/>
      <c r="B250" s="454">
        <v>14.06</v>
      </c>
      <c r="C250" s="455"/>
      <c r="D250" s="186"/>
      <c r="E250" s="186"/>
      <c r="F250" s="160"/>
    </row>
    <row r="251" spans="1:6">
      <c r="A251" s="199"/>
      <c r="B251" s="454" t="s">
        <v>323</v>
      </c>
      <c r="C251" s="455"/>
      <c r="D251" s="186"/>
      <c r="E251" s="186"/>
      <c r="F251" s="160"/>
    </row>
    <row r="252" spans="1:6">
      <c r="A252" s="199"/>
      <c r="B252" s="454">
        <v>5.27</v>
      </c>
      <c r="C252" s="455"/>
      <c r="D252" s="186"/>
      <c r="E252" s="186"/>
      <c r="F252" s="160"/>
    </row>
    <row r="253" spans="1:6">
      <c r="A253" s="199"/>
      <c r="B253" s="454" t="s">
        <v>325</v>
      </c>
      <c r="C253" s="455"/>
      <c r="D253" s="186"/>
      <c r="E253" s="186"/>
      <c r="F253" s="160"/>
    </row>
    <row r="254" spans="1:6">
      <c r="A254" s="199"/>
      <c r="B254" s="454">
        <v>14.06</v>
      </c>
      <c r="C254" s="455"/>
      <c r="D254" s="186"/>
      <c r="E254" s="186"/>
      <c r="F254" s="160"/>
    </row>
    <row r="255" spans="1:6">
      <c r="A255" s="199"/>
      <c r="B255" s="452" t="s">
        <v>326</v>
      </c>
      <c r="C255" s="453"/>
      <c r="D255" s="186"/>
      <c r="E255" s="186"/>
      <c r="F255" s="160"/>
    </row>
    <row r="256" spans="1:6">
      <c r="A256" s="199"/>
      <c r="B256" s="454">
        <v>5.27</v>
      </c>
      <c r="C256" s="455"/>
      <c r="D256" s="186"/>
      <c r="E256" s="186"/>
      <c r="F256" s="160"/>
    </row>
    <row r="257" spans="1:6">
      <c r="A257" s="44"/>
      <c r="B257" s="446"/>
      <c r="C257" s="447"/>
      <c r="D257" s="186"/>
      <c r="E257" s="322"/>
      <c r="F257" s="160"/>
    </row>
    <row r="258" spans="1:6">
      <c r="A258" s="44"/>
      <c r="B258" s="450"/>
      <c r="C258" s="451"/>
      <c r="D258" s="44"/>
      <c r="E258" s="200"/>
      <c r="F258" s="160"/>
    </row>
    <row r="259" spans="1:6">
      <c r="A259" s="114"/>
      <c r="B259" s="444" t="s">
        <v>332</v>
      </c>
      <c r="C259" s="445"/>
      <c r="D259" s="274" t="s">
        <v>88</v>
      </c>
      <c r="E259" s="323">
        <v>53.56</v>
      </c>
      <c r="F259" s="160"/>
    </row>
    <row r="260" spans="1:6">
      <c r="A260" s="44"/>
      <c r="B260" s="423"/>
      <c r="C260" s="424"/>
      <c r="D260" s="186"/>
      <c r="E260" s="322"/>
      <c r="F260" s="160"/>
    </row>
    <row r="261" spans="1:6">
      <c r="A261" s="44"/>
      <c r="B261" s="446"/>
      <c r="C261" s="447"/>
      <c r="D261" s="186"/>
      <c r="E261" s="323">
        <v>53.56</v>
      </c>
      <c r="F261" s="160"/>
    </row>
    <row r="262" spans="1:6">
      <c r="A262" s="44"/>
      <c r="B262" s="448"/>
      <c r="C262" s="449"/>
      <c r="D262" s="186"/>
      <c r="E262" s="186"/>
      <c r="F262" s="160"/>
    </row>
    <row r="263" spans="1:6">
      <c r="A263" s="116"/>
      <c r="B263" s="435" t="s">
        <v>201</v>
      </c>
      <c r="C263" s="436"/>
      <c r="D263" s="186"/>
      <c r="E263" s="15" t="s">
        <v>14</v>
      </c>
      <c r="F263" s="160"/>
    </row>
    <row r="264" spans="1:6">
      <c r="A264" s="44"/>
      <c r="B264" s="437"/>
      <c r="C264" s="438"/>
      <c r="D264" s="186"/>
      <c r="E264" s="186"/>
      <c r="F264" s="160"/>
    </row>
    <row r="265" spans="1:6">
      <c r="A265" s="10"/>
      <c r="B265" s="439" t="s">
        <v>12</v>
      </c>
      <c r="C265" s="440"/>
      <c r="D265" s="186"/>
      <c r="E265" s="186"/>
      <c r="F265" s="160"/>
    </row>
    <row r="266" spans="1:6">
      <c r="A266" s="186"/>
      <c r="B266" s="437"/>
      <c r="C266" s="438"/>
      <c r="D266" s="186"/>
      <c r="E266" s="186"/>
      <c r="F266" s="160"/>
    </row>
    <row r="267" spans="1:6">
      <c r="A267" s="186"/>
      <c r="B267" s="439" t="s">
        <v>333</v>
      </c>
      <c r="C267" s="440"/>
      <c r="D267" s="186"/>
      <c r="E267" s="186"/>
      <c r="F267" s="160"/>
    </row>
    <row r="268" spans="1:6">
      <c r="A268" s="187"/>
      <c r="B268" s="444" t="s">
        <v>334</v>
      </c>
      <c r="C268" s="445"/>
      <c r="D268" s="277" t="s">
        <v>13</v>
      </c>
      <c r="E268" s="278">
        <v>2</v>
      </c>
      <c r="F268" s="160"/>
    </row>
    <row r="269" spans="1:6">
      <c r="A269" s="186"/>
      <c r="B269" s="441" t="s">
        <v>202</v>
      </c>
      <c r="C269" s="424"/>
      <c r="D269" s="186"/>
      <c r="E269" s="186"/>
      <c r="F269" s="160"/>
    </row>
    <row r="270" spans="1:6">
      <c r="A270" s="186"/>
      <c r="B270" s="423" t="s">
        <v>335</v>
      </c>
      <c r="C270" s="424"/>
      <c r="D270" s="186"/>
      <c r="E270" s="186"/>
      <c r="F270" s="160"/>
    </row>
    <row r="271" spans="1:6">
      <c r="A271" s="186"/>
      <c r="B271" s="442">
        <v>2</v>
      </c>
      <c r="C271" s="443"/>
      <c r="D271" s="186"/>
      <c r="E271" s="276">
        <v>2</v>
      </c>
      <c r="F271" s="160"/>
    </row>
    <row r="272" spans="1:6">
      <c r="A272" s="186"/>
      <c r="B272" s="437"/>
      <c r="C272" s="438"/>
      <c r="D272" s="186"/>
      <c r="E272" s="186"/>
      <c r="F272" s="160"/>
    </row>
    <row r="273" spans="1:6">
      <c r="A273" s="187"/>
      <c r="B273" s="444" t="s">
        <v>336</v>
      </c>
      <c r="C273" s="445"/>
      <c r="D273" s="277" t="s">
        <v>13</v>
      </c>
      <c r="E273" s="278">
        <v>1</v>
      </c>
      <c r="F273" s="160"/>
    </row>
    <row r="274" spans="1:6">
      <c r="A274" s="186"/>
      <c r="B274" s="441" t="s">
        <v>202</v>
      </c>
      <c r="C274" s="424"/>
      <c r="D274" s="186"/>
      <c r="E274" s="186"/>
      <c r="F274" s="160"/>
    </row>
    <row r="275" spans="1:6">
      <c r="A275" s="186"/>
      <c r="B275" s="423" t="s">
        <v>335</v>
      </c>
      <c r="C275" s="424"/>
      <c r="D275" s="186"/>
      <c r="E275" s="186"/>
      <c r="F275" s="160"/>
    </row>
    <row r="276" spans="1:6">
      <c r="A276" s="186"/>
      <c r="B276" s="442">
        <v>2</v>
      </c>
      <c r="C276" s="443"/>
      <c r="D276" s="186"/>
      <c r="E276" s="276">
        <v>2</v>
      </c>
      <c r="F276" s="160"/>
    </row>
    <row r="277" spans="1:6">
      <c r="A277" s="186"/>
      <c r="B277" s="437"/>
      <c r="C277" s="438"/>
      <c r="D277" s="186"/>
      <c r="E277" s="186"/>
      <c r="F277" s="160"/>
    </row>
    <row r="278" spans="1:6">
      <c r="A278" s="114"/>
      <c r="B278" s="444" t="s">
        <v>337</v>
      </c>
      <c r="C278" s="445"/>
      <c r="D278" s="277" t="s">
        <v>13</v>
      </c>
      <c r="E278" s="278">
        <v>4</v>
      </c>
      <c r="F278" s="190"/>
    </row>
    <row r="279" spans="1:6">
      <c r="A279" s="44"/>
      <c r="B279" s="439"/>
      <c r="C279" s="440"/>
      <c r="D279" s="186"/>
      <c r="E279" s="186"/>
      <c r="F279" s="160"/>
    </row>
    <row r="280" spans="1:6">
      <c r="A280" s="44"/>
      <c r="B280" s="423" t="s">
        <v>335</v>
      </c>
      <c r="C280" s="424"/>
      <c r="D280" s="186"/>
      <c r="E280" s="186"/>
      <c r="F280" s="160"/>
    </row>
    <row r="281" spans="1:6">
      <c r="A281" s="44"/>
      <c r="B281" s="442">
        <v>4</v>
      </c>
      <c r="C281" s="443"/>
      <c r="D281" s="186"/>
      <c r="E281" s="276">
        <v>4</v>
      </c>
      <c r="F281" s="160"/>
    </row>
    <row r="282" spans="1:6">
      <c r="A282" s="44"/>
      <c r="B282" s="437"/>
      <c r="C282" s="438"/>
      <c r="D282" s="186"/>
      <c r="E282" s="186"/>
      <c r="F282" s="160"/>
    </row>
    <row r="283" spans="1:6">
      <c r="A283" s="114"/>
      <c r="B283" s="439" t="s">
        <v>338</v>
      </c>
      <c r="C283" s="440"/>
      <c r="D283" s="277" t="s">
        <v>13</v>
      </c>
      <c r="E283" s="278">
        <v>1</v>
      </c>
      <c r="F283" s="160"/>
    </row>
    <row r="284" spans="1:6">
      <c r="A284" s="44"/>
      <c r="B284" s="441" t="s">
        <v>202</v>
      </c>
      <c r="C284" s="424"/>
      <c r="D284" s="186"/>
      <c r="E284" s="186"/>
      <c r="F284" s="160"/>
    </row>
    <row r="285" spans="1:6">
      <c r="A285" s="44"/>
      <c r="B285" s="423" t="s">
        <v>335</v>
      </c>
      <c r="C285" s="424"/>
      <c r="D285" s="186"/>
      <c r="E285" s="186"/>
      <c r="F285" s="160"/>
    </row>
    <row r="286" spans="1:6">
      <c r="A286" s="44"/>
      <c r="B286" s="442">
        <v>2</v>
      </c>
      <c r="C286" s="443"/>
      <c r="D286" s="186"/>
      <c r="E286" s="276">
        <v>2</v>
      </c>
      <c r="F286" s="160"/>
    </row>
    <row r="287" spans="1:6">
      <c r="A287" s="44"/>
      <c r="B287" s="437"/>
      <c r="C287" s="438"/>
      <c r="D287" s="186"/>
      <c r="E287" s="186"/>
      <c r="F287" s="160"/>
    </row>
    <row r="288" spans="1:6">
      <c r="A288" s="44"/>
      <c r="B288" s="437"/>
      <c r="C288" s="438"/>
      <c r="D288" s="186"/>
      <c r="E288" s="186"/>
      <c r="F288" s="160"/>
    </row>
    <row r="289" spans="1:6">
      <c r="A289" s="116"/>
      <c r="B289" s="435" t="s">
        <v>203</v>
      </c>
      <c r="C289" s="436"/>
      <c r="D289" s="186"/>
      <c r="E289" s="186"/>
      <c r="F289" s="160"/>
    </row>
    <row r="290" spans="1:6">
      <c r="A290" s="44"/>
      <c r="B290" s="437"/>
      <c r="C290" s="438"/>
      <c r="D290" s="186"/>
      <c r="E290" s="186"/>
      <c r="F290" s="160"/>
    </row>
    <row r="291" spans="1:6">
      <c r="A291" s="115"/>
      <c r="B291" s="439" t="s">
        <v>12</v>
      </c>
      <c r="C291" s="440"/>
      <c r="D291" s="186"/>
      <c r="E291" s="186"/>
      <c r="F291" s="160"/>
    </row>
    <row r="292" spans="1:6">
      <c r="A292" s="44"/>
      <c r="B292" s="437"/>
      <c r="C292" s="438"/>
      <c r="D292" s="186"/>
      <c r="E292" s="186"/>
      <c r="F292" s="160"/>
    </row>
    <row r="293" spans="1:6">
      <c r="A293" s="114"/>
      <c r="B293" s="439" t="s">
        <v>339</v>
      </c>
      <c r="C293" s="440"/>
      <c r="D293" s="10" t="s">
        <v>253</v>
      </c>
      <c r="E293" s="276">
        <v>44.87</v>
      </c>
      <c r="F293" s="160"/>
    </row>
    <row r="294" spans="1:6">
      <c r="A294" s="431"/>
      <c r="B294" s="431"/>
      <c r="C294" s="431"/>
      <c r="D294" s="431"/>
      <c r="E294" s="431"/>
      <c r="F294" s="431"/>
    </row>
    <row r="295" spans="1:6">
      <c r="A295" s="431"/>
      <c r="B295" s="431"/>
      <c r="C295" s="431"/>
      <c r="D295" s="431"/>
      <c r="E295" s="431"/>
      <c r="F295" s="431"/>
    </row>
    <row r="296" spans="1:6">
      <c r="A296" s="432"/>
      <c r="B296" s="432"/>
      <c r="C296" s="432"/>
      <c r="D296" s="432"/>
      <c r="E296" s="432"/>
      <c r="F296" s="432"/>
    </row>
    <row r="297" spans="1:6">
      <c r="A297" s="160"/>
      <c r="B297" s="272"/>
      <c r="C297" s="160"/>
      <c r="D297" s="160"/>
      <c r="E297" s="160"/>
      <c r="F297" s="160"/>
    </row>
    <row r="298" spans="1:6">
      <c r="A298" s="160"/>
      <c r="B298" s="272"/>
      <c r="C298" s="160"/>
      <c r="D298" s="160"/>
      <c r="E298" s="160"/>
      <c r="F298" s="160"/>
    </row>
    <row r="299" spans="1:6">
      <c r="A299" s="160"/>
      <c r="B299" s="272"/>
      <c r="C299" s="160"/>
      <c r="D299" s="160"/>
      <c r="E299" s="160"/>
      <c r="F299" s="160"/>
    </row>
    <row r="300" spans="1:6">
      <c r="A300" s="433"/>
      <c r="B300" s="433"/>
      <c r="C300" s="160"/>
      <c r="D300" s="160"/>
      <c r="E300" s="160"/>
      <c r="F300" s="160"/>
    </row>
    <row r="301" spans="1:6">
      <c r="A301" s="434"/>
      <c r="B301" s="434"/>
      <c r="C301" s="434"/>
      <c r="D301" s="434"/>
      <c r="E301" s="434"/>
      <c r="F301" s="434"/>
    </row>
    <row r="302" spans="1:6">
      <c r="A302" s="431"/>
      <c r="B302" s="431"/>
      <c r="C302" s="431"/>
      <c r="D302" s="431"/>
      <c r="E302" s="431"/>
      <c r="F302" s="431"/>
    </row>
    <row r="303" spans="1:6">
      <c r="A303" s="428"/>
      <c r="B303" s="428"/>
      <c r="C303" s="428"/>
      <c r="D303" s="428"/>
      <c r="E303" s="428"/>
      <c r="F303" s="428"/>
    </row>
    <row r="307" spans="1:6">
      <c r="A307" s="398"/>
      <c r="B307" s="398"/>
    </row>
    <row r="308" spans="1:6">
      <c r="A308" s="427"/>
      <c r="B308" s="427"/>
      <c r="C308" s="427"/>
      <c r="D308" s="427"/>
      <c r="E308" s="427"/>
      <c r="F308" s="427"/>
    </row>
    <row r="309" spans="1:6">
      <c r="A309" s="430"/>
      <c r="B309" s="430"/>
      <c r="C309" s="430"/>
      <c r="D309" s="430"/>
      <c r="E309" s="430"/>
      <c r="F309" s="430"/>
    </row>
    <row r="310" spans="1:6">
      <c r="A310" s="430"/>
      <c r="B310" s="430"/>
      <c r="C310" s="430"/>
      <c r="D310" s="430"/>
      <c r="E310" s="430"/>
      <c r="F310" s="430"/>
    </row>
    <row r="311" spans="1:6">
      <c r="A311" s="430"/>
      <c r="B311" s="430"/>
      <c r="C311" s="430"/>
      <c r="D311" s="430"/>
      <c r="E311" s="430"/>
      <c r="F311" s="430"/>
    </row>
    <row r="312" spans="1:6">
      <c r="A312" s="394"/>
      <c r="B312" s="394"/>
      <c r="C312" s="394"/>
      <c r="D312" s="394"/>
      <c r="E312" s="394"/>
      <c r="F312" s="394"/>
    </row>
    <row r="317" spans="1:6">
      <c r="A317" s="398"/>
      <c r="B317" s="398"/>
    </row>
    <row r="318" spans="1:6">
      <c r="A318" s="427"/>
      <c r="B318" s="427"/>
      <c r="C318" s="427"/>
      <c r="D318" s="427"/>
      <c r="E318" s="427"/>
      <c r="F318" s="427"/>
    </row>
    <row r="319" spans="1:6">
      <c r="A319" s="428"/>
      <c r="B319" s="428"/>
      <c r="C319" s="428"/>
      <c r="D319" s="428"/>
      <c r="E319" s="428"/>
      <c r="F319" s="428"/>
    </row>
    <row r="320" spans="1:6">
      <c r="A320" s="428"/>
      <c r="B320" s="428"/>
      <c r="C320" s="428"/>
      <c r="D320" s="428"/>
      <c r="E320" s="428"/>
      <c r="F320" s="428"/>
    </row>
    <row r="324" spans="1:6">
      <c r="A324" s="398"/>
      <c r="B324" s="398"/>
    </row>
    <row r="325" spans="1:6">
      <c r="A325" s="429"/>
      <c r="B325" s="429"/>
      <c r="C325" s="429"/>
      <c r="D325" s="429"/>
      <c r="E325" s="429"/>
      <c r="F325" s="429"/>
    </row>
    <row r="326" spans="1:6">
      <c r="A326" s="429"/>
      <c r="B326" s="429"/>
      <c r="C326" s="429"/>
      <c r="D326" s="429"/>
      <c r="E326" s="429"/>
      <c r="F326" s="429"/>
    </row>
    <row r="327" spans="1:6">
      <c r="A327" s="394"/>
      <c r="B327" s="394"/>
      <c r="C327" s="394"/>
      <c r="D327" s="394"/>
      <c r="E327" s="394"/>
      <c r="F327" s="394"/>
    </row>
    <row r="332" spans="1:6">
      <c r="A332" s="398"/>
      <c r="B332" s="398"/>
    </row>
  </sheetData>
  <mergeCells count="304">
    <mergeCell ref="B6:D6"/>
    <mergeCell ref="B7:D7"/>
    <mergeCell ref="B8:D8"/>
    <mergeCell ref="B9:C9"/>
    <mergeCell ref="B10:C10"/>
    <mergeCell ref="B11:C11"/>
    <mergeCell ref="A1:A3"/>
    <mergeCell ref="B1:C1"/>
    <mergeCell ref="B2:C2"/>
    <mergeCell ref="B3:C3"/>
    <mergeCell ref="A4:E4"/>
    <mergeCell ref="A5:E5"/>
    <mergeCell ref="B18:C18"/>
    <mergeCell ref="B19:C19"/>
    <mergeCell ref="B20:C20"/>
    <mergeCell ref="B12:C12"/>
    <mergeCell ref="B13:C13"/>
    <mergeCell ref="B14:C14"/>
    <mergeCell ref="B15:C15"/>
    <mergeCell ref="B16:C16"/>
    <mergeCell ref="B17:C17"/>
    <mergeCell ref="B28:C28"/>
    <mergeCell ref="B29:C29"/>
    <mergeCell ref="B30:C30"/>
    <mergeCell ref="B25:C25"/>
    <mergeCell ref="B26:C26"/>
    <mergeCell ref="B27:C27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0:C50"/>
    <mergeCell ref="B51:C51"/>
    <mergeCell ref="B52:C52"/>
    <mergeCell ref="B53:C53"/>
    <mergeCell ref="B48:C48"/>
    <mergeCell ref="B49:C49"/>
    <mergeCell ref="B43:C43"/>
    <mergeCell ref="B44:C44"/>
    <mergeCell ref="B45:C45"/>
    <mergeCell ref="B46:C46"/>
    <mergeCell ref="B47:C47"/>
    <mergeCell ref="B60:C60"/>
    <mergeCell ref="B61:C61"/>
    <mergeCell ref="B62:C62"/>
    <mergeCell ref="B54:C54"/>
    <mergeCell ref="B55:C55"/>
    <mergeCell ref="B56:C56"/>
    <mergeCell ref="B57:C57"/>
    <mergeCell ref="B58:C58"/>
    <mergeCell ref="B59:C59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95:C95"/>
    <mergeCell ref="B89:C8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99:C99"/>
    <mergeCell ref="B100:C100"/>
    <mergeCell ref="B104:C104"/>
    <mergeCell ref="B108:C108"/>
    <mergeCell ref="B109:C109"/>
    <mergeCell ref="B103:C103"/>
    <mergeCell ref="B96:C96"/>
    <mergeCell ref="B97:C97"/>
    <mergeCell ref="B98:C98"/>
    <mergeCell ref="B117:C117"/>
    <mergeCell ref="B118:C118"/>
    <mergeCell ref="B119:C119"/>
    <mergeCell ref="B120:C120"/>
    <mergeCell ref="B121:C121"/>
    <mergeCell ref="B122:C122"/>
    <mergeCell ref="B110:C110"/>
    <mergeCell ref="B111:C111"/>
    <mergeCell ref="B113:C113"/>
    <mergeCell ref="B114:C114"/>
    <mergeCell ref="B115:C115"/>
    <mergeCell ref="B116:C116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44:C144"/>
    <mergeCell ref="B145:C145"/>
    <mergeCell ref="B146:C146"/>
    <mergeCell ref="B147:C147"/>
    <mergeCell ref="B135:C135"/>
    <mergeCell ref="B136:C136"/>
    <mergeCell ref="B137:C137"/>
    <mergeCell ref="B138:C138"/>
    <mergeCell ref="B142:C142"/>
    <mergeCell ref="B143:C143"/>
    <mergeCell ref="B156:C156"/>
    <mergeCell ref="B157:C157"/>
    <mergeCell ref="B158:C158"/>
    <mergeCell ref="B153:C153"/>
    <mergeCell ref="B154:C154"/>
    <mergeCell ref="B155:C155"/>
    <mergeCell ref="B148:C148"/>
    <mergeCell ref="B149:C149"/>
    <mergeCell ref="B150:C150"/>
    <mergeCell ref="B151:C151"/>
    <mergeCell ref="B152:C152"/>
    <mergeCell ref="B168:C168"/>
    <mergeCell ref="B165:C165"/>
    <mergeCell ref="B166:C166"/>
    <mergeCell ref="B167:C167"/>
    <mergeCell ref="B159:C159"/>
    <mergeCell ref="B160:C160"/>
    <mergeCell ref="B161:C161"/>
    <mergeCell ref="B162:C162"/>
    <mergeCell ref="B163:C163"/>
    <mergeCell ref="B164:C164"/>
    <mergeCell ref="B178:C178"/>
    <mergeCell ref="B179:C179"/>
    <mergeCell ref="B180:C180"/>
    <mergeCell ref="B181:C181"/>
    <mergeCell ref="B182:C182"/>
    <mergeCell ref="B183:C183"/>
    <mergeCell ref="B176:C176"/>
    <mergeCell ref="B177:C177"/>
    <mergeCell ref="B169:C169"/>
    <mergeCell ref="B170:C170"/>
    <mergeCell ref="B171:C171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B202:C202"/>
    <mergeCell ref="B203:C203"/>
    <mergeCell ref="B204:C204"/>
    <mergeCell ref="B205:C205"/>
    <mergeCell ref="B206:C206"/>
    <mergeCell ref="B207:C207"/>
    <mergeCell ref="B196:C196"/>
    <mergeCell ref="B197:C197"/>
    <mergeCell ref="B198:C198"/>
    <mergeCell ref="B199:C199"/>
    <mergeCell ref="B200:C200"/>
    <mergeCell ref="B201:C201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29:C229"/>
    <mergeCell ref="B224:C224"/>
    <mergeCell ref="B225:C225"/>
    <mergeCell ref="B226:C226"/>
    <mergeCell ref="B227:C227"/>
    <mergeCell ref="B228:C228"/>
    <mergeCell ref="B220:C220"/>
    <mergeCell ref="B221:C221"/>
    <mergeCell ref="B222:C222"/>
    <mergeCell ref="B223:C223"/>
    <mergeCell ref="B237:C237"/>
    <mergeCell ref="B238:C238"/>
    <mergeCell ref="B231:C231"/>
    <mergeCell ref="B232:C232"/>
    <mergeCell ref="B233:C233"/>
    <mergeCell ref="B234:C234"/>
    <mergeCell ref="B235:C235"/>
    <mergeCell ref="B236:C236"/>
    <mergeCell ref="B230:C230"/>
    <mergeCell ref="B243:C243"/>
    <mergeCell ref="B244:C244"/>
    <mergeCell ref="B245:C245"/>
    <mergeCell ref="B246:C246"/>
    <mergeCell ref="B247:C247"/>
    <mergeCell ref="B248:C248"/>
    <mergeCell ref="B239:C239"/>
    <mergeCell ref="B240:C240"/>
    <mergeCell ref="B241:C241"/>
    <mergeCell ref="B242:C242"/>
    <mergeCell ref="B257:C257"/>
    <mergeCell ref="B258:C258"/>
    <mergeCell ref="B259:C259"/>
    <mergeCell ref="B255:C255"/>
    <mergeCell ref="B256:C256"/>
    <mergeCell ref="B249:C249"/>
    <mergeCell ref="B250:C250"/>
    <mergeCell ref="B251:C251"/>
    <mergeCell ref="B252:C252"/>
    <mergeCell ref="B253:C253"/>
    <mergeCell ref="B254:C254"/>
    <mergeCell ref="B266:C266"/>
    <mergeCell ref="B267:C267"/>
    <mergeCell ref="B268:C268"/>
    <mergeCell ref="B269:C269"/>
    <mergeCell ref="B270:C270"/>
    <mergeCell ref="B271:C271"/>
    <mergeCell ref="B260:C260"/>
    <mergeCell ref="B261:C261"/>
    <mergeCell ref="B262:C262"/>
    <mergeCell ref="B263:C263"/>
    <mergeCell ref="B264:C264"/>
    <mergeCell ref="B265:C265"/>
    <mergeCell ref="B278:C278"/>
    <mergeCell ref="B279:C279"/>
    <mergeCell ref="B280:C280"/>
    <mergeCell ref="B281:C281"/>
    <mergeCell ref="B282:C282"/>
    <mergeCell ref="B283:C283"/>
    <mergeCell ref="B272:C272"/>
    <mergeCell ref="B273:C273"/>
    <mergeCell ref="B274:C274"/>
    <mergeCell ref="B275:C275"/>
    <mergeCell ref="B276:C276"/>
    <mergeCell ref="B277:C277"/>
    <mergeCell ref="B290:C290"/>
    <mergeCell ref="B291:C291"/>
    <mergeCell ref="B292:C292"/>
    <mergeCell ref="B293:C293"/>
    <mergeCell ref="B284:C284"/>
    <mergeCell ref="B285:C285"/>
    <mergeCell ref="B286:C286"/>
    <mergeCell ref="B287:C287"/>
    <mergeCell ref="B288:C288"/>
    <mergeCell ref="A332:B332"/>
    <mergeCell ref="B105:C105"/>
    <mergeCell ref="B106:C106"/>
    <mergeCell ref="B107:C107"/>
    <mergeCell ref="A317:B317"/>
    <mergeCell ref="A318:F318"/>
    <mergeCell ref="A319:F320"/>
    <mergeCell ref="A324:B324"/>
    <mergeCell ref="A325:F326"/>
    <mergeCell ref="A327:F327"/>
    <mergeCell ref="A307:B307"/>
    <mergeCell ref="A308:F308"/>
    <mergeCell ref="A309:F309"/>
    <mergeCell ref="A310:F310"/>
    <mergeCell ref="A311:F311"/>
    <mergeCell ref="A312:F312"/>
    <mergeCell ref="A295:F295"/>
    <mergeCell ref="A296:F296"/>
    <mergeCell ref="A300:B300"/>
    <mergeCell ref="A301:F301"/>
    <mergeCell ref="A302:F302"/>
    <mergeCell ref="A303:F303"/>
    <mergeCell ref="A294:F294"/>
    <mergeCell ref="B289:C289"/>
  </mergeCells>
  <pageMargins left="0.51181102362204722" right="0.1181102362204724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ORÇAMENTARIA</vt:lpstr>
      <vt:lpstr>CRONOGRAMA FISICO E FINACEIRO</vt:lpstr>
      <vt:lpstr>MEMORIA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2022-12-01T21:26:30Z</cp:lastPrinted>
  <dcterms:created xsi:type="dcterms:W3CDTF">2022-02-24T19:56:23Z</dcterms:created>
  <dcterms:modified xsi:type="dcterms:W3CDTF">2022-12-01T21:56:11Z</dcterms:modified>
</cp:coreProperties>
</file>