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2\Edital Tomada  Preço\00 FECHAMENTO DA QUADRA POLIESPOT - EMENDA 6\"/>
    </mc:Choice>
  </mc:AlternateContent>
  <xr:revisionPtr revIDLastSave="0" documentId="13_ncr:1_{6A450AE2-533F-4D0B-AACC-503DD1C505D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ILHA ORÇAMENTARIA" sheetId="3" r:id="rId1"/>
    <sheet name="CRONOGRAMA FISICO E FINACEIRO" sheetId="1" r:id="rId2"/>
    <sheet name="MEMORIA DE CALCULO" sheetId="5" r:id="rId3"/>
  </sheets>
  <calcPr calcId="191029"/>
</workbook>
</file>

<file path=xl/calcChain.xml><?xml version="1.0" encoding="utf-8"?>
<calcChain xmlns="http://schemas.openxmlformats.org/spreadsheetml/2006/main">
  <c r="E13" i="1" l="1"/>
  <c r="F13" i="1" s="1"/>
  <c r="C15" i="1"/>
  <c r="D15" i="1" s="1"/>
  <c r="B36" i="3"/>
  <c r="B35" i="3"/>
  <c r="F27" i="3"/>
  <c r="G27" i="3" s="1"/>
  <c r="F26" i="3"/>
  <c r="G26" i="3" s="1"/>
  <c r="G28" i="3" s="1"/>
  <c r="G36" i="3" s="1"/>
  <c r="F18" i="1"/>
  <c r="F12" i="1"/>
  <c r="F22" i="3"/>
  <c r="G22" i="3" s="1"/>
  <c r="F21" i="3"/>
  <c r="G21" i="3" s="1"/>
  <c r="G24" i="3" s="1"/>
  <c r="G35" i="3" s="1"/>
  <c r="F23" i="3"/>
  <c r="G23" i="3" s="1"/>
  <c r="E15" i="1" l="1"/>
  <c r="C16" i="1"/>
  <c r="F15" i="1" l="1"/>
  <c r="B17" i="1"/>
  <c r="B34" i="3"/>
  <c r="B13" i="1" s="1"/>
  <c r="B33" i="3"/>
  <c r="B11" i="1" s="1"/>
  <c r="F17" i="3"/>
  <c r="G17" i="3" s="1"/>
  <c r="G18" i="3" s="1"/>
  <c r="G34" i="3" s="1"/>
  <c r="C13" i="1" s="1"/>
  <c r="D13" i="1" l="1"/>
  <c r="C14" i="1"/>
  <c r="C17" i="1" l="1"/>
  <c r="D17" i="1" l="1"/>
  <c r="D19" i="1" s="1"/>
  <c r="E17" i="1"/>
  <c r="F17" i="1" l="1"/>
  <c r="F11" i="3"/>
  <c r="G11" i="3" l="1"/>
  <c r="G12" i="3" l="1"/>
  <c r="G33" i="3" s="1"/>
  <c r="C11" i="1" s="1"/>
  <c r="C12" i="1" l="1"/>
  <c r="E11" i="1"/>
  <c r="E19" i="1" s="1"/>
  <c r="D11" i="1"/>
  <c r="F37" i="3"/>
  <c r="D34" i="3" l="1"/>
  <c r="D35" i="3"/>
  <c r="E20" i="1"/>
  <c r="D20" i="1"/>
  <c r="F11" i="1"/>
  <c r="D36" i="3"/>
  <c r="D33" i="3"/>
  <c r="D37" i="3"/>
  <c r="F19" i="1" l="1"/>
  <c r="D21" i="1"/>
  <c r="E21" i="1"/>
  <c r="E22" i="1" l="1"/>
  <c r="E23" i="1"/>
  <c r="D22" i="1"/>
  <c r="D23" i="1"/>
</calcChain>
</file>

<file path=xl/sharedStrings.xml><?xml version="1.0" encoding="utf-8"?>
<sst xmlns="http://schemas.openxmlformats.org/spreadsheetml/2006/main" count="127" uniqueCount="80">
  <si>
    <r>
      <rPr>
        <b/>
        <sz val="5.5"/>
        <rFont val="Arial"/>
        <family val="2"/>
      </rPr>
      <t>CRONOGRAMA FÍSICO FINANCEIRO</t>
    </r>
  </si>
  <si>
    <r>
      <rPr>
        <b/>
        <sz val="5.5"/>
        <rFont val="Arial"/>
        <family val="2"/>
      </rPr>
      <t>ITENS</t>
    </r>
  </si>
  <si>
    <r>
      <rPr>
        <b/>
        <sz val="5.5"/>
        <rFont val="Arial"/>
        <family val="2"/>
      </rPr>
      <t>ATIVIDADES</t>
    </r>
  </si>
  <si>
    <r>
      <rPr>
        <b/>
        <sz val="5.5"/>
        <rFont val="Arial"/>
        <family val="2"/>
      </rPr>
      <t>TOTAL</t>
    </r>
  </si>
  <si>
    <r>
      <rPr>
        <b/>
        <sz val="5.5"/>
        <rFont val="Arial"/>
        <family val="2"/>
      </rPr>
      <t>VALOR TOTAL DOS SERVIÇOS</t>
    </r>
  </si>
  <si>
    <r>
      <rPr>
        <b/>
        <sz val="5.5"/>
        <rFont val="Arial"/>
        <family val="2"/>
      </rPr>
      <t>TOTAL DO DESEMBOLSO MENSAL</t>
    </r>
  </si>
  <si>
    <r>
      <rPr>
        <b/>
        <sz val="5.5"/>
        <rFont val="Arial"/>
        <family val="2"/>
      </rPr>
      <t>TOTAL DO DESEMBOLSO ACUMULADO</t>
    </r>
  </si>
  <si>
    <r>
      <rPr>
        <b/>
        <sz val="5.5"/>
        <rFont val="Arial"/>
        <family val="2"/>
      </rPr>
      <t>PERCENTUAL MENSAL</t>
    </r>
  </si>
  <si>
    <r>
      <rPr>
        <b/>
        <sz val="5.5"/>
        <rFont val="Arial"/>
        <family val="2"/>
      </rPr>
      <t>PERCENTUAL MENSAL ACUMULADO</t>
    </r>
  </si>
  <si>
    <r>
      <rPr>
        <sz val="10"/>
        <rFont val="Arial MT"/>
        <family val="2"/>
      </rPr>
      <t>Nº PLANILHA</t>
    </r>
  </si>
  <si>
    <r>
      <rPr>
        <sz val="10"/>
        <rFont val="Arial MT"/>
        <family val="2"/>
      </rPr>
      <t>B.D.I. = 28,34%</t>
    </r>
  </si>
  <si>
    <r>
      <rPr>
        <sz val="10"/>
        <rFont val="Arial MT"/>
        <family val="2"/>
      </rPr>
      <t>LOCAL: NO MUNICÍPIO DE RIBAS DO RIO PARDO/MS</t>
    </r>
  </si>
  <si>
    <r>
      <rPr>
        <sz val="10"/>
        <rFont val="Arial MT"/>
        <family val="2"/>
      </rPr>
      <t>CODIGO</t>
    </r>
  </si>
  <si>
    <r>
      <rPr>
        <sz val="10"/>
        <rFont val="Arial MT"/>
        <family val="2"/>
      </rPr>
      <t>S E R V I C O S</t>
    </r>
  </si>
  <si>
    <r>
      <rPr>
        <sz val="10"/>
        <rFont val="Arial MT"/>
        <family val="2"/>
      </rPr>
      <t>UN</t>
    </r>
  </si>
  <si>
    <r>
      <rPr>
        <sz val="10"/>
        <rFont val="Arial MT"/>
        <family val="2"/>
      </rPr>
      <t>QUANT</t>
    </r>
  </si>
  <si>
    <r>
      <rPr>
        <sz val="7"/>
        <rFont val="Arial MT"/>
        <family val="2"/>
      </rPr>
      <t>.</t>
    </r>
  </si>
  <si>
    <r>
      <rPr>
        <b/>
        <sz val="7"/>
        <color rgb="FFFF0000"/>
        <rFont val="Arial"/>
        <family val="2"/>
      </rPr>
      <t>DESONERADO</t>
    </r>
  </si>
  <si>
    <r>
      <rPr>
        <sz val="7"/>
        <rFont val="Arial MT"/>
        <family val="2"/>
      </rPr>
      <t>Nº PLANILHA</t>
    </r>
  </si>
  <si>
    <r>
      <rPr>
        <sz val="7"/>
        <rFont val="Arial MT"/>
        <family val="2"/>
      </rPr>
      <t>B.D.I. = 28,34%</t>
    </r>
  </si>
  <si>
    <r>
      <rPr>
        <b/>
        <sz val="7"/>
        <rFont val="Arial"/>
        <family val="2"/>
      </rPr>
      <t>SERVIÇOS GERAIS DE CANTEIRO</t>
    </r>
  </si>
  <si>
    <r>
      <rPr>
        <sz val="7"/>
        <rFont val="Arial MT"/>
        <family val="2"/>
      </rPr>
      <t>CODIGO</t>
    </r>
  </si>
  <si>
    <r>
      <rPr>
        <sz val="7"/>
        <rFont val="Arial MT"/>
        <family val="2"/>
      </rPr>
      <t>S E R V I C O S</t>
    </r>
  </si>
  <si>
    <r>
      <rPr>
        <sz val="7"/>
        <rFont val="Arial MT"/>
        <family val="2"/>
      </rPr>
      <t>UN</t>
    </r>
  </si>
  <si>
    <r>
      <rPr>
        <sz val="7"/>
        <rFont val="Arial MT"/>
        <family val="2"/>
      </rPr>
      <t>PR S BDI</t>
    </r>
  </si>
  <si>
    <r>
      <rPr>
        <sz val="7"/>
        <rFont val="Arial MT"/>
        <family val="2"/>
      </rPr>
      <t>PR UNIT</t>
    </r>
  </si>
  <si>
    <r>
      <rPr>
        <sz val="7"/>
        <rFont val="Arial MT"/>
        <family val="2"/>
      </rPr>
      <t>TOTAL</t>
    </r>
  </si>
  <si>
    <r>
      <rPr>
        <sz val="7"/>
        <rFont val="Arial MT"/>
        <family val="2"/>
      </rPr>
      <t>PLACA DE OBRA EM CHAPA GALVANIZADA N. 22, ADESIVADA /M2</t>
    </r>
  </si>
  <si>
    <r>
      <rPr>
        <sz val="7"/>
        <rFont val="Arial MT"/>
        <family val="2"/>
      </rPr>
      <t>M²</t>
    </r>
  </si>
  <si>
    <r>
      <rPr>
        <b/>
        <sz val="7"/>
        <rFont val="Arial"/>
        <family val="2"/>
      </rPr>
      <t>SUBTOTAL</t>
    </r>
  </si>
  <si>
    <r>
      <rPr>
        <b/>
        <sz val="7"/>
        <rFont val="Arial"/>
        <family val="2"/>
      </rPr>
      <t>TOTAL GERAL</t>
    </r>
  </si>
  <si>
    <r>
      <rPr>
        <sz val="7"/>
        <rFont val="Arial MT"/>
        <family val="2"/>
      </rPr>
      <t>RESUMO</t>
    </r>
  </si>
  <si>
    <t>MUNICÍPIO DE RIBAS DO RIO PARDO</t>
  </si>
  <si>
    <t>M</t>
  </si>
  <si>
    <t>TOTAL</t>
  </si>
  <si>
    <t>Total</t>
  </si>
  <si>
    <t>FONTE: SINAP/SEPRO</t>
  </si>
  <si>
    <t>PR S BDI</t>
  </si>
  <si>
    <t>__________________________</t>
  </si>
  <si>
    <t>Prefeitura Municipal de Ribas do Rio Pardo</t>
  </si>
  <si>
    <t>CNPJ 03.501.541/0001-91</t>
  </si>
  <si>
    <t>QUANT</t>
  </si>
  <si>
    <t>SEPRO Junho/ 2022 AGESUL</t>
  </si>
  <si>
    <t>%</t>
  </si>
  <si>
    <t>DESONERADO</t>
  </si>
  <si>
    <t>S E R V I C O S</t>
  </si>
  <si>
    <t>CONSTRUÇÃO</t>
  </si>
  <si>
    <t>PINTURA</t>
  </si>
  <si>
    <t>SERVIÇOS GERAIS DE CANTEIRO</t>
  </si>
  <si>
    <t>SINAP : Setembro/ 2022</t>
  </si>
  <si>
    <t>LOCAL: BAIRRO SÃO FRANCISCO MUNICÍPIO DE RIBAS DO RIO PARDO/MS</t>
  </si>
  <si>
    <t>MURO</t>
  </si>
  <si>
    <t>MURO (H=2,50M) REVESTIDO E PINTADO - ANEXO A-118 (S.C.) - PLANILHA PADRAO 000566</t>
  </si>
  <si>
    <t>PORTÃO</t>
  </si>
  <si>
    <t xml:space="preserve">PORTAO  EM CHAPA FRISADA (LAMBRIL), INCLUSIVE FERRAGENS, NA(S) ESPECIFICACAO(OES):- 1 FOLHA - PARA PEDESTRES - ANEXO A-047 (ESQ.) </t>
  </si>
  <si>
    <t>PORTAO  EM CHAPA FRISADA (LAMBRIL), INCLUSIVE FERRAGENS, NA(S) ESPECIFICACAO(OES):- 2 FOLHAS - PARA VEICULOS - ANEXO A-047(esq.)</t>
  </si>
  <si>
    <t>ALAMBRADO PARA QUADRA POLIESPORTIVA, ESTRUTURADO POR TUBOS DE ACO GALV M2 AS 208,77 ANIZADO, (MONTANTES COM DIAMETRO 2", TRAVESSAS E ESCORAS COM DIÂMETRO 1 ¼), COM TELA DE ARAME GALVANIZADO, FIO 10 BWG E MALHA QUADRADA</t>
  </si>
  <si>
    <t>Fechamento  Quadra Poliesportiva São João</t>
  </si>
  <si>
    <t>Fechamento Quadra Poliesportiva bairro São João</t>
  </si>
  <si>
    <t>PINTURA ALAMBRADO COM TINTA ALQUÍDICA DE ACABAMENTO (ESMALTE SINTÉTICO FOSCO) AP M2 CR 39,54 LICADA A ROLO OU PINCEL SOBRE SUPERFÍCIES METÁLICAS (EXCETO PERFIL) EX ECUTADO EM OBRA (02 DEMÃOS). AF_01/202</t>
  </si>
  <si>
    <t xml:space="preserve">PINTURA </t>
  </si>
  <si>
    <t/>
  </si>
  <si>
    <t>OBRA: FECHAMENTO QUADRA POLIESPORTIVA</t>
  </si>
  <si>
    <r>
      <rPr>
        <sz val="10"/>
        <rFont val="Arial MT"/>
        <family val="2"/>
      </rPr>
      <t>PLACA DE OBRA EM CHAPA GALVANIZADA N. 22, ADESIVADA /M2</t>
    </r>
  </si>
  <si>
    <r>
      <rPr>
        <sz val="10"/>
        <rFont val="Arial MT"/>
        <family val="2"/>
      </rPr>
      <t>M²</t>
    </r>
  </si>
  <si>
    <r>
      <rPr>
        <sz val="10"/>
        <rFont val="Arial MT"/>
        <family val="2"/>
      </rPr>
      <t>(comprimento*altura)</t>
    </r>
  </si>
  <si>
    <t>(4,00+.4,00+2,65+2,65+19,65)  -7,80 portoes</t>
  </si>
  <si>
    <r>
      <rPr>
        <sz val="10"/>
        <rFont val="Arial MT"/>
        <family val="2"/>
      </rPr>
      <t>(4,00*2,00)</t>
    </r>
  </si>
  <si>
    <r>
      <rPr>
        <sz val="10"/>
        <rFont val="Arial MT"/>
        <family val="2"/>
      </rPr>
      <t>M</t>
    </r>
  </si>
  <si>
    <t>4 PORTOES DE  1,20    = 4*1,20*2,5</t>
  </si>
  <si>
    <r>
      <rPr>
        <sz val="10"/>
        <rFont val="Arial MT"/>
        <family val="2"/>
      </rPr>
      <t>M³</t>
    </r>
  </si>
  <si>
    <t>1 PORTAO  DE 3,00    = 3*2,5</t>
  </si>
  <si>
    <t>M2</t>
  </si>
  <si>
    <t>64,40 *1,30</t>
  </si>
  <si>
    <t>PORTOES E ALAMBRADOS</t>
  </si>
  <si>
    <t>64,40 *1,30 * 2 LADOS</t>
  </si>
  <si>
    <t>PINTURA PORTÃOCOM TINTA ALQUÍDICA DE ACABAMENTO (ESMALTE SINTÉTICO FOSCO) AP M2 CR 39,54 LICADA A ROLO OU PINCEL SOBRE SUPERFÍCIES METÁLICAS (EXCETO PERFIL) EX ECUTADO EM OBRA (02 DEMÃOS). AF_01/202</t>
  </si>
  <si>
    <t>((1,20*2,50*4)  +  (3,00*4,00)  )* 2 LADOS</t>
  </si>
  <si>
    <t>OBRA FECHAMENTO DA QUADRA POLIESPORTIVA  - SÃO JOÃO</t>
  </si>
  <si>
    <t>CONSTRUÇÃO FECHAMENTO QUADRA POLIESPORTIVA BAIRRO SÃO JOÃO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</si>
</sst>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"/>
    <numFmt numFmtId="165" formatCode="_-* #,##0.000_-;\-* #,##0.000_-;_-* &quot;-&quot;??_-;_-@_-"/>
    <numFmt numFmtId="166" formatCode="_-* #,##0.000_-;\-* #,##0.000_-;_-* &quot;-&quot;???_-;_-@_-"/>
    <numFmt numFmtId="167" formatCode="_-* #,##0.00000_-;\-* #,##0.00000_-;_-* &quot;-&quot;???_-;_-@_-"/>
  </numFmts>
  <fonts count="48">
    <font>
      <sz val="10"/>
      <color rgb="FF000000"/>
      <name val="Times New Roman"/>
      <charset val="204"/>
    </font>
    <font>
      <b/>
      <sz val="5.5"/>
      <name val="Arial"/>
      <family val="2"/>
    </font>
    <font>
      <sz val="7"/>
      <name val="Arial MT"/>
    </font>
    <font>
      <b/>
      <sz val="5.5"/>
      <color rgb="FF000000"/>
      <name val="Arial"/>
      <family val="2"/>
    </font>
    <font>
      <sz val="5.5"/>
      <color rgb="FF000000"/>
      <name val="Arial MT"/>
      <family val="2"/>
    </font>
    <font>
      <sz val="5.5"/>
      <name val="Arial MT"/>
    </font>
    <font>
      <sz val="8"/>
      <color rgb="FF000000"/>
      <name val="Arial MT"/>
      <family val="2"/>
    </font>
    <font>
      <sz val="10"/>
      <name val="Arial MT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 MT"/>
      <family val="2"/>
    </font>
    <font>
      <sz val="7"/>
      <name val="Arial MT"/>
      <family val="2"/>
    </font>
    <font>
      <sz val="10"/>
      <name val="Arial MT"/>
      <family val="2"/>
    </font>
    <font>
      <b/>
      <sz val="10"/>
      <color rgb="FFFF0000"/>
      <name val="Arial"/>
      <family val="2"/>
    </font>
    <font>
      <sz val="10"/>
      <color rgb="FFFF0000"/>
      <name val="Arial MT"/>
      <family val="2"/>
    </font>
    <font>
      <b/>
      <sz val="7"/>
      <color rgb="FFFF0000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 mt"/>
    </font>
    <font>
      <b/>
      <sz val="7"/>
      <name val="Arial mt"/>
    </font>
    <font>
      <b/>
      <sz val="7"/>
      <color rgb="FF000000"/>
      <name val="Arial mt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10"/>
      <color rgb="FFFF0000"/>
      <name val="Times New Roman"/>
      <family val="1"/>
    </font>
    <font>
      <sz val="7"/>
      <color rgb="FFFF0000"/>
      <name val="Arial mt"/>
    </font>
    <font>
      <b/>
      <sz val="14"/>
      <name val="Arial"/>
      <family val="2"/>
    </font>
    <font>
      <sz val="10"/>
      <color rgb="FF000000"/>
      <name val="Times New Roman"/>
      <family val="1"/>
    </font>
    <font>
      <sz val="10"/>
      <color rgb="FFFF0000"/>
      <name val="Arial MT"/>
    </font>
    <font>
      <sz val="10"/>
      <color rgb="FF000000"/>
      <name val="Times New Roman"/>
      <family val="1"/>
    </font>
    <font>
      <sz val="6"/>
      <color rgb="FF000000"/>
      <name val="Times New Roman"/>
      <family val="1"/>
    </font>
    <font>
      <sz val="6"/>
      <name val="Arial MT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name val="Arial mt"/>
    </font>
    <font>
      <b/>
      <sz val="8"/>
      <color rgb="FFFF0000"/>
      <name val="Arial"/>
      <family val="2"/>
    </font>
    <font>
      <sz val="7"/>
      <color rgb="FF000000"/>
      <name val="Arial"/>
      <family val="2"/>
    </font>
    <font>
      <sz val="9"/>
      <color rgb="FF000000"/>
      <name val="Times New Roman"/>
      <family val="1"/>
    </font>
    <font>
      <sz val="7"/>
      <color rgb="FF000000"/>
      <name val="AriEL"/>
    </font>
    <font>
      <sz val="7"/>
      <color rgb="FF000000"/>
      <name val="AriE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9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9" fillId="0" borderId="0"/>
    <xf numFmtId="9" fontId="36" fillId="0" borderId="0" applyFont="0" applyFill="0" applyBorder="0" applyAlignment="0" applyProtection="0"/>
  </cellStyleXfs>
  <cellXfs count="281">
    <xf numFmtId="0" fontId="0" fillId="0" borderId="0" xfId="0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1" fontId="4" fillId="0" borderId="6" xfId="0" applyNumberFormat="1" applyFont="1" applyBorder="1" applyAlignment="1">
      <alignment horizontal="center" vertical="top" shrinkToFit="1"/>
    </xf>
    <xf numFmtId="2" fontId="4" fillId="0" borderId="6" xfId="0" applyNumberFormat="1" applyFont="1" applyBorder="1" applyAlignment="1">
      <alignment horizontal="center" vertical="top" shrinkToFit="1"/>
    </xf>
    <xf numFmtId="10" fontId="4" fillId="0" borderId="6" xfId="0" applyNumberFormat="1" applyFont="1" applyBorder="1" applyAlignment="1">
      <alignment horizontal="left" vertical="top" indent="2" shrinkToFit="1"/>
    </xf>
    <xf numFmtId="0" fontId="1" fillId="0" borderId="6" xfId="0" applyFont="1" applyBorder="1" applyAlignment="1">
      <alignment horizontal="right" vertical="top" wrapText="1"/>
    </xf>
    <xf numFmtId="10" fontId="3" fillId="0" borderId="6" xfId="0" applyNumberFormat="1" applyFont="1" applyBorder="1" applyAlignment="1">
      <alignment horizontal="right" vertical="top" shrinkToFit="1"/>
    </xf>
    <xf numFmtId="0" fontId="7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10" fontId="4" fillId="0" borderId="6" xfId="0" applyNumberFormat="1" applyFont="1" applyBorder="1" applyAlignment="1">
      <alignment horizontal="left" vertical="top" indent="1" shrinkToFit="1"/>
    </xf>
    <xf numFmtId="0" fontId="7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43" fontId="20" fillId="0" borderId="0" xfId="1" applyFont="1" applyFill="1" applyBorder="1" applyAlignment="1">
      <alignment horizontal="left" vertical="top"/>
    </xf>
    <xf numFmtId="165" fontId="23" fillId="0" borderId="0" xfId="0" applyNumberFormat="1" applyFont="1" applyAlignment="1">
      <alignment horizontal="left" vertical="top"/>
    </xf>
    <xf numFmtId="165" fontId="24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/>
    </xf>
    <xf numFmtId="167" fontId="23" fillId="0" borderId="0" xfId="0" applyNumberFormat="1" applyFont="1" applyAlignment="1">
      <alignment horizontal="left" vertical="top"/>
    </xf>
    <xf numFmtId="166" fontId="25" fillId="0" borderId="0" xfId="0" applyNumberFormat="1" applyFont="1" applyAlignment="1">
      <alignment horizontal="left" vertical="top"/>
    </xf>
    <xf numFmtId="167" fontId="25" fillId="0" borderId="0" xfId="0" applyNumberFormat="1" applyFont="1" applyAlignment="1">
      <alignment horizontal="left" vertical="top"/>
    </xf>
    <xf numFmtId="167" fontId="26" fillId="0" borderId="0" xfId="0" applyNumberFormat="1" applyFont="1" applyAlignment="1">
      <alignment horizontal="left" vertical="top"/>
    </xf>
    <xf numFmtId="43" fontId="20" fillId="0" borderId="0" xfId="1" applyFont="1" applyFill="1" applyBorder="1" applyAlignment="1">
      <alignment horizontal="left" vertical="top" wrapText="1" indent="2"/>
    </xf>
    <xf numFmtId="43" fontId="21" fillId="0" borderId="0" xfId="1" applyFont="1" applyFill="1" applyBorder="1" applyAlignment="1">
      <alignment horizontal="right" vertical="top" wrapText="1"/>
    </xf>
    <xf numFmtId="43" fontId="22" fillId="0" borderId="0" xfId="1" applyFont="1" applyFill="1" applyBorder="1" applyAlignment="1">
      <alignment horizontal="left" vertical="top"/>
    </xf>
    <xf numFmtId="43" fontId="20" fillId="0" borderId="0" xfId="1" applyFont="1" applyFill="1" applyBorder="1" applyAlignment="1">
      <alignment horizontal="left" wrapText="1"/>
    </xf>
    <xf numFmtId="43" fontId="22" fillId="0" borderId="0" xfId="1" applyFont="1" applyFill="1" applyBorder="1" applyAlignment="1">
      <alignment horizontal="right" vertical="top" shrinkToFit="1"/>
    </xf>
    <xf numFmtId="43" fontId="20" fillId="0" borderId="0" xfId="1" applyFont="1" applyFill="1" applyBorder="1" applyAlignment="1">
      <alignment horizontal="right" vertical="top" shrinkToFit="1"/>
    </xf>
    <xf numFmtId="2" fontId="20" fillId="0" borderId="0" xfId="0" applyNumberFormat="1" applyFont="1" applyAlignment="1">
      <alignment horizontal="right" vertical="top" shrinkToFit="1"/>
    </xf>
    <xf numFmtId="43" fontId="20" fillId="0" borderId="0" xfId="0" applyNumberFormat="1" applyFont="1" applyAlignment="1">
      <alignment horizontal="right" vertical="top" shrinkToFit="1"/>
    </xf>
    <xf numFmtId="0" fontId="14" fillId="0" borderId="6" xfId="0" applyFont="1" applyBorder="1" applyAlignment="1">
      <alignment horizontal="left" vertical="top" wrapText="1"/>
    </xf>
    <xf numFmtId="0" fontId="33" fillId="3" borderId="6" xfId="0" applyFont="1" applyFill="1" applyBorder="1" applyAlignment="1">
      <alignment horizontal="right" wrapText="1"/>
    </xf>
    <xf numFmtId="0" fontId="31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 wrapText="1"/>
    </xf>
    <xf numFmtId="1" fontId="13" fillId="0" borderId="6" xfId="0" applyNumberFormat="1" applyFont="1" applyBorder="1" applyAlignment="1">
      <alignment horizontal="center" vertical="top" shrinkToFit="1"/>
    </xf>
    <xf numFmtId="1" fontId="14" fillId="0" borderId="6" xfId="0" applyNumberFormat="1" applyFont="1" applyBorder="1" applyAlignment="1">
      <alignment horizontal="center" vertical="top" shrinkToFi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44" fontId="13" fillId="0" borderId="6" xfId="2" applyFont="1" applyFill="1" applyBorder="1" applyAlignment="1">
      <alignment vertical="center" shrinkToFit="1"/>
    </xf>
    <xf numFmtId="4" fontId="13" fillId="0" borderId="2" xfId="0" applyNumberFormat="1" applyFont="1" applyBorder="1" applyAlignment="1">
      <alignment shrinkToFit="1"/>
    </xf>
    <xf numFmtId="0" fontId="31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vertical="top" wrapText="1"/>
    </xf>
    <xf numFmtId="44" fontId="27" fillId="0" borderId="14" xfId="2" applyFont="1" applyFill="1" applyBorder="1" applyAlignment="1">
      <alignment vertical="center" shrinkToFit="1"/>
    </xf>
    <xf numFmtId="4" fontId="13" fillId="0" borderId="6" xfId="0" applyNumberFormat="1" applyFont="1" applyBorder="1" applyAlignment="1">
      <alignment shrinkToFit="1"/>
    </xf>
    <xf numFmtId="0" fontId="14" fillId="0" borderId="6" xfId="0" applyFont="1" applyBorder="1" applyAlignment="1">
      <alignment vertical="top" wrapText="1"/>
    </xf>
    <xf numFmtId="0" fontId="31" fillId="0" borderId="6" xfId="0" applyFont="1" applyBorder="1" applyAlignment="1">
      <alignment wrapText="1"/>
    </xf>
    <xf numFmtId="4" fontId="12" fillId="0" borderId="6" xfId="0" applyNumberFormat="1" applyFont="1" applyBorder="1" applyAlignment="1">
      <alignment vertical="top" shrinkToFit="1"/>
    </xf>
    <xf numFmtId="0" fontId="0" fillId="3" borderId="6" xfId="0" applyFill="1" applyBorder="1" applyAlignment="1">
      <alignment vertical="center" wrapText="1"/>
    </xf>
    <xf numFmtId="0" fontId="0" fillId="0" borderId="0" xfId="0" applyAlignment="1">
      <alignment vertical="top"/>
    </xf>
    <xf numFmtId="44" fontId="11" fillId="0" borderId="6" xfId="2" applyFont="1" applyFill="1" applyBorder="1" applyAlignment="1">
      <alignment vertical="top" shrinkToFit="1"/>
    </xf>
    <xf numFmtId="1" fontId="17" fillId="0" borderId="6" xfId="0" applyNumberFormat="1" applyFont="1" applyBorder="1" applyAlignment="1">
      <alignment horizontal="left" vertical="top" shrinkToFit="1"/>
    </xf>
    <xf numFmtId="0" fontId="35" fillId="0" borderId="6" xfId="0" applyFont="1" applyBorder="1" applyAlignment="1">
      <alignment horizontal="left" vertical="top" wrapText="1"/>
    </xf>
    <xf numFmtId="1" fontId="16" fillId="0" borderId="6" xfId="0" applyNumberFormat="1" applyFont="1" applyBorder="1" applyAlignment="1">
      <alignment horizontal="left" vertical="top" shrinkToFit="1"/>
    </xf>
    <xf numFmtId="164" fontId="17" fillId="0" borderId="6" xfId="0" applyNumberFormat="1" applyFont="1" applyBorder="1" applyAlignment="1">
      <alignment horizontal="left" vertical="top" shrinkToFit="1"/>
    </xf>
    <xf numFmtId="0" fontId="35" fillId="0" borderId="6" xfId="0" applyFont="1" applyBorder="1" applyAlignment="1">
      <alignment horizontal="left" vertical="center" wrapText="1"/>
    </xf>
    <xf numFmtId="2" fontId="17" fillId="0" borderId="6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top" wrapText="1"/>
    </xf>
    <xf numFmtId="44" fontId="32" fillId="0" borderId="6" xfId="2" applyFont="1" applyFill="1" applyBorder="1" applyAlignment="1">
      <alignment vertical="top" wrapText="1"/>
    </xf>
    <xf numFmtId="44" fontId="1" fillId="0" borderId="1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4" fontId="1" fillId="0" borderId="6" xfId="0" applyNumberFormat="1" applyFont="1" applyBorder="1" applyAlignment="1">
      <alignment horizontal="left" vertical="top" wrapText="1"/>
    </xf>
    <xf numFmtId="44" fontId="1" fillId="0" borderId="6" xfId="0" applyNumberFormat="1" applyFont="1" applyBorder="1" applyAlignment="1">
      <alignment horizontal="left" vertical="top" wrapText="1" indent="2"/>
    </xf>
    <xf numFmtId="44" fontId="1" fillId="0" borderId="6" xfId="0" applyNumberFormat="1" applyFont="1" applyBorder="1" applyAlignment="1">
      <alignment horizontal="right" vertical="top" wrapText="1"/>
    </xf>
    <xf numFmtId="10" fontId="3" fillId="0" borderId="6" xfId="4" applyNumberFormat="1" applyFont="1" applyFill="1" applyBorder="1" applyAlignment="1">
      <alignment horizontal="right" vertical="top" shrinkToFit="1"/>
    </xf>
    <xf numFmtId="44" fontId="37" fillId="3" borderId="6" xfId="0" applyNumberFormat="1" applyFont="1" applyFill="1" applyBorder="1" applyAlignment="1">
      <alignment horizontal="left" wrapText="1"/>
    </xf>
    <xf numFmtId="44" fontId="1" fillId="3" borderId="6" xfId="0" applyNumberFormat="1" applyFont="1" applyFill="1" applyBorder="1" applyAlignment="1">
      <alignment horizontal="left" vertical="top" wrapText="1" indent="2"/>
    </xf>
    <xf numFmtId="44" fontId="1" fillId="3" borderId="6" xfId="0" applyNumberFormat="1" applyFont="1" applyFill="1" applyBorder="1" applyAlignment="1">
      <alignment horizontal="right" vertical="top" wrapText="1"/>
    </xf>
    <xf numFmtId="10" fontId="3" fillId="3" borderId="6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horizontal="center" wrapText="1"/>
    </xf>
    <xf numFmtId="44" fontId="38" fillId="0" borderId="2" xfId="0" applyNumberFormat="1" applyFont="1" applyBorder="1" applyAlignment="1">
      <alignment horizontal="left" vertical="top" wrapText="1"/>
    </xf>
    <xf numFmtId="44" fontId="38" fillId="0" borderId="9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left" vertical="center" wrapText="1"/>
    </xf>
    <xf numFmtId="2" fontId="14" fillId="0" borderId="6" xfId="0" applyNumberFormat="1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top"/>
    </xf>
    <xf numFmtId="164" fontId="13" fillId="0" borderId="27" xfId="0" applyNumberFormat="1" applyFont="1" applyBorder="1" applyAlignment="1">
      <alignment horizontal="center" vertical="top" shrinkToFit="1"/>
    </xf>
    <xf numFmtId="0" fontId="14" fillId="0" borderId="27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 wrapText="1"/>
    </xf>
    <xf numFmtId="2" fontId="14" fillId="0" borderId="27" xfId="0" applyNumberFormat="1" applyFont="1" applyBorder="1" applyAlignment="1">
      <alignment horizontal="center" vertical="center" shrinkToFit="1"/>
    </xf>
    <xf numFmtId="44" fontId="13" fillId="0" borderId="27" xfId="2" applyFont="1" applyFill="1" applyBorder="1" applyAlignment="1">
      <alignment vertical="center" shrinkToFit="1"/>
    </xf>
    <xf numFmtId="44" fontId="14" fillId="0" borderId="6" xfId="2" applyFont="1" applyFill="1" applyBorder="1" applyAlignment="1">
      <alignment horizontal="center" vertical="center" shrinkToFit="1"/>
    </xf>
    <xf numFmtId="2" fontId="2" fillId="0" borderId="6" xfId="0" applyNumberFormat="1" applyFont="1" applyBorder="1" applyAlignment="1">
      <alignment horizontal="right" vertical="top" indent="1" shrinkToFit="1"/>
    </xf>
    <xf numFmtId="2" fontId="42" fillId="3" borderId="6" xfId="0" applyNumberFormat="1" applyFont="1" applyFill="1" applyBorder="1" applyAlignment="1">
      <alignment horizontal="right" vertical="center" shrinkToFit="1"/>
    </xf>
    <xf numFmtId="44" fontId="12" fillId="0" borderId="6" xfId="2" applyFont="1" applyFill="1" applyBorder="1" applyAlignment="1">
      <alignment vertical="top" shrinkToFit="1"/>
    </xf>
    <xf numFmtId="164" fontId="15" fillId="0" borderId="6" xfId="0" applyNumberFormat="1" applyFont="1" applyBorder="1" applyAlignment="1">
      <alignment horizontal="left" vertical="top" shrinkToFit="1"/>
    </xf>
    <xf numFmtId="0" fontId="29" fillId="0" borderId="6" xfId="0" applyFont="1" applyBorder="1" applyAlignment="1">
      <alignment horizontal="left" wrapText="1"/>
    </xf>
    <xf numFmtId="1" fontId="15" fillId="0" borderId="6" xfId="0" applyNumberFormat="1" applyFont="1" applyBorder="1" applyAlignment="1">
      <alignment horizontal="left" vertical="top" shrinkToFit="1"/>
    </xf>
    <xf numFmtId="1" fontId="9" fillId="0" borderId="6" xfId="0" applyNumberFormat="1" applyFont="1" applyBorder="1" applyAlignment="1">
      <alignment horizontal="left" vertical="top" shrinkToFit="1"/>
    </xf>
    <xf numFmtId="0" fontId="31" fillId="0" borderId="2" xfId="0" applyFont="1" applyBorder="1" applyAlignment="1">
      <alignment horizontal="left" wrapText="1"/>
    </xf>
    <xf numFmtId="0" fontId="31" fillId="0" borderId="9" xfId="0" applyFont="1" applyBorder="1" applyAlignment="1">
      <alignment horizontal="left" wrapText="1"/>
    </xf>
    <xf numFmtId="0" fontId="35" fillId="0" borderId="6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top" wrapText="1"/>
    </xf>
    <xf numFmtId="0" fontId="44" fillId="0" borderId="27" xfId="0" applyFont="1" applyBorder="1" applyAlignment="1">
      <alignment horizontal="center" vertical="center"/>
    </xf>
    <xf numFmtId="1" fontId="6" fillId="0" borderId="0" xfId="0" applyNumberFormat="1" applyFont="1" applyAlignment="1">
      <alignment horizontal="right" vertical="top" shrinkToFit="1"/>
    </xf>
    <xf numFmtId="0" fontId="45" fillId="0" borderId="34" xfId="0" applyFont="1" applyBorder="1"/>
    <xf numFmtId="0" fontId="45" fillId="0" borderId="28" xfId="0" applyFont="1" applyBorder="1"/>
    <xf numFmtId="0" fontId="45" fillId="0" borderId="37" xfId="0" applyFont="1" applyBorder="1"/>
    <xf numFmtId="0" fontId="1" fillId="0" borderId="9" xfId="0" applyFont="1" applyBorder="1" applyAlignment="1">
      <alignment horizontal="center" vertical="top" wrapText="1"/>
    </xf>
    <xf numFmtId="1" fontId="3" fillId="0" borderId="9" xfId="0" applyNumberFormat="1" applyFont="1" applyBorder="1" applyAlignment="1">
      <alignment horizontal="center" vertical="top" shrinkToFit="1"/>
    </xf>
    <xf numFmtId="0" fontId="1" fillId="0" borderId="9" xfId="0" applyFont="1" applyBorder="1" applyAlignment="1">
      <alignment horizontal="left" vertical="top" wrapText="1" indent="3"/>
    </xf>
    <xf numFmtId="0" fontId="19" fillId="0" borderId="0" xfId="0" applyFont="1" applyAlignment="1">
      <alignment horizontal="left" vertical="top"/>
    </xf>
    <xf numFmtId="0" fontId="0" fillId="0" borderId="2" xfId="0" applyBorder="1" applyAlignment="1">
      <alignment horizontal="center" wrapText="1"/>
    </xf>
    <xf numFmtId="0" fontId="46" fillId="0" borderId="27" xfId="0" applyFont="1" applyBorder="1" applyAlignment="1">
      <alignment horizontal="center" vertical="top" wrapText="1"/>
    </xf>
    <xf numFmtId="0" fontId="0" fillId="0" borderId="2" xfId="0" applyBorder="1" applyAlignment="1">
      <alignment horizontal="left" wrapText="1"/>
    </xf>
    <xf numFmtId="2" fontId="14" fillId="0" borderId="13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wrapText="1"/>
    </xf>
    <xf numFmtId="164" fontId="14" fillId="0" borderId="6" xfId="0" applyNumberFormat="1" applyFont="1" applyBorder="1" applyAlignment="1">
      <alignment horizontal="center" vertical="center" shrinkToFit="1"/>
    </xf>
    <xf numFmtId="44" fontId="13" fillId="0" borderId="15" xfId="2" applyFont="1" applyFill="1" applyBorder="1" applyAlignment="1">
      <alignment vertical="center" shrinkToFit="1"/>
    </xf>
    <xf numFmtId="0" fontId="30" fillId="0" borderId="33" xfId="0" applyFont="1" applyBorder="1"/>
    <xf numFmtId="0" fontId="30" fillId="0" borderId="35" xfId="0" applyFont="1" applyBorder="1"/>
    <xf numFmtId="0" fontId="30" fillId="0" borderId="36" xfId="0" applyFont="1" applyBorder="1"/>
    <xf numFmtId="0" fontId="0" fillId="0" borderId="0" xfId="0" applyAlignment="1">
      <alignment horizontal="center" wrapText="1"/>
    </xf>
    <xf numFmtId="0" fontId="31" fillId="0" borderId="0" xfId="0" applyFont="1" applyAlignment="1">
      <alignment horizontal="left" wrapText="1"/>
    </xf>
    <xf numFmtId="44" fontId="0" fillId="0" borderId="0" xfId="2" applyFont="1" applyFill="1" applyBorder="1" applyAlignment="1">
      <alignment wrapText="1"/>
    </xf>
    <xf numFmtId="44" fontId="13" fillId="0" borderId="7" xfId="2" applyFont="1" applyFill="1" applyBorder="1" applyAlignment="1">
      <alignment vertical="center" shrinkToFit="1"/>
    </xf>
    <xf numFmtId="0" fontId="0" fillId="0" borderId="10" xfId="0" applyBorder="1" applyAlignment="1">
      <alignment horizontal="center" wrapText="1"/>
    </xf>
    <xf numFmtId="0" fontId="44" fillId="0" borderId="27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44" fontId="14" fillId="0" borderId="15" xfId="2" applyFont="1" applyFill="1" applyBorder="1" applyAlignment="1">
      <alignment vertical="center" shrinkToFit="1"/>
    </xf>
    <xf numFmtId="44" fontId="13" fillId="0" borderId="39" xfId="2" applyFont="1" applyFill="1" applyBorder="1" applyAlignment="1">
      <alignment vertical="center" shrinkToFit="1"/>
    </xf>
    <xf numFmtId="44" fontId="38" fillId="0" borderId="9" xfId="0" quotePrefix="1" applyNumberFormat="1" applyFont="1" applyBorder="1" applyAlignment="1">
      <alignment horizontal="left" vertical="top" wrapText="1"/>
    </xf>
    <xf numFmtId="0" fontId="0" fillId="0" borderId="27" xfId="0" applyBorder="1" applyAlignment="1">
      <alignment horizontal="center" wrapText="1"/>
    </xf>
    <xf numFmtId="0" fontId="44" fillId="0" borderId="39" xfId="0" applyFont="1" applyBorder="1" applyAlignment="1">
      <alignment horizontal="center" vertical="center" wrapText="1"/>
    </xf>
    <xf numFmtId="0" fontId="47" fillId="0" borderId="39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shrinkToFit="1"/>
    </xf>
    <xf numFmtId="44" fontId="13" fillId="0" borderId="9" xfId="2" applyFont="1" applyFill="1" applyBorder="1" applyAlignment="1">
      <alignment vertical="center" shrinkToFit="1"/>
    </xf>
    <xf numFmtId="44" fontId="13" fillId="0" borderId="12" xfId="2" applyFont="1" applyFill="1" applyBorder="1" applyAlignment="1">
      <alignment vertical="center" shrinkToFit="1"/>
    </xf>
    <xf numFmtId="44" fontId="14" fillId="0" borderId="39" xfId="2" applyFont="1" applyFill="1" applyBorder="1" applyAlignment="1">
      <alignment vertical="center" shrinkToFit="1"/>
    </xf>
    <xf numFmtId="1" fontId="12" fillId="2" borderId="31" xfId="0" applyNumberFormat="1" applyFont="1" applyFill="1" applyBorder="1" applyAlignment="1">
      <alignment horizontal="center" vertical="top" shrinkToFit="1"/>
    </xf>
    <xf numFmtId="44" fontId="27" fillId="0" borderId="38" xfId="2" applyFont="1" applyFill="1" applyBorder="1" applyAlignment="1">
      <alignment shrinkToFit="1"/>
    </xf>
    <xf numFmtId="0" fontId="2" fillId="0" borderId="9" xfId="0" applyFont="1" applyBorder="1" applyAlignment="1">
      <alignment vertical="top" wrapText="1"/>
    </xf>
    <xf numFmtId="0" fontId="29" fillId="0" borderId="2" xfId="0" applyFont="1" applyBorder="1" applyAlignment="1">
      <alignment horizontal="center" wrapText="1"/>
    </xf>
    <xf numFmtId="44" fontId="28" fillId="0" borderId="38" xfId="2" applyFont="1" applyFill="1" applyBorder="1" applyAlignment="1">
      <alignment vertical="center" shrinkToFi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wrapText="1"/>
    </xf>
    <xf numFmtId="4" fontId="13" fillId="0" borderId="9" xfId="0" applyNumberFormat="1" applyFont="1" applyBorder="1" applyAlignment="1">
      <alignment shrinkToFit="1"/>
    </xf>
    <xf numFmtId="0" fontId="2" fillId="0" borderId="3" xfId="0" applyFont="1" applyBorder="1" applyAlignment="1">
      <alignment vertical="top" wrapText="1"/>
    </xf>
    <xf numFmtId="1" fontId="12" fillId="2" borderId="29" xfId="0" applyNumberFormat="1" applyFont="1" applyFill="1" applyBorder="1" applyAlignment="1">
      <alignment horizontal="center" vertical="top" shrinkToFit="1"/>
    </xf>
    <xf numFmtId="1" fontId="12" fillId="2" borderId="40" xfId="0" applyNumberFormat="1" applyFont="1" applyFill="1" applyBorder="1" applyAlignment="1">
      <alignment horizontal="center" vertical="top" shrinkToFi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44" xfId="0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44" fontId="14" fillId="0" borderId="46" xfId="2" applyFont="1" applyFill="1" applyBorder="1" applyAlignment="1">
      <alignment vertical="center" shrinkToFit="1"/>
    </xf>
    <xf numFmtId="0" fontId="47" fillId="0" borderId="0" xfId="0" applyFont="1" applyAlignment="1">
      <alignment horizontal="left" vertical="top" wrapText="1"/>
    </xf>
    <xf numFmtId="0" fontId="11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  <xf numFmtId="0" fontId="31" fillId="0" borderId="48" xfId="0" applyFont="1" applyBorder="1" applyAlignment="1">
      <alignment horizontal="left" wrapText="1"/>
    </xf>
    <xf numFmtId="44" fontId="0" fillId="0" borderId="48" xfId="2" applyFont="1" applyFill="1" applyBorder="1" applyAlignment="1">
      <alignment wrapText="1"/>
    </xf>
    <xf numFmtId="44" fontId="27" fillId="0" borderId="49" xfId="2" applyFont="1" applyFill="1" applyBorder="1" applyAlignment="1">
      <alignment vertical="center" shrinkToFit="1"/>
    </xf>
    <xf numFmtId="43" fontId="22" fillId="0" borderId="0" xfId="1" quotePrefix="1" applyFont="1" applyFill="1" applyBorder="1" applyAlignment="1">
      <alignment horizontal="right" vertical="top" shrinkToFit="1"/>
    </xf>
    <xf numFmtId="0" fontId="14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2" fontId="15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wrapText="1"/>
    </xf>
    <xf numFmtId="0" fontId="2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1" fillId="2" borderId="32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9" fillId="0" borderId="7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19" fillId="0" borderId="7" xfId="0" applyFont="1" applyBorder="1"/>
    <xf numFmtId="0" fontId="19" fillId="0" borderId="13" xfId="0" applyFont="1" applyBorder="1"/>
    <xf numFmtId="0" fontId="19" fillId="0" borderId="8" xfId="0" applyFont="1" applyBorder="1"/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1" fillId="2" borderId="30" xfId="0" applyFont="1" applyFill="1" applyBorder="1" applyAlignment="1">
      <alignment horizontal="center" vertical="top"/>
    </xf>
    <xf numFmtId="0" fontId="11" fillId="2" borderId="23" xfId="0" applyFont="1" applyFill="1" applyBorder="1" applyAlignment="1">
      <alignment horizontal="center" vertical="top"/>
    </xf>
    <xf numFmtId="0" fontId="11" fillId="2" borderId="20" xfId="0" applyFont="1" applyFill="1" applyBorder="1" applyAlignment="1">
      <alignment horizontal="center" vertical="top"/>
    </xf>
    <xf numFmtId="44" fontId="10" fillId="3" borderId="7" xfId="2" applyFont="1" applyFill="1" applyBorder="1" applyAlignment="1">
      <alignment horizontal="center" vertical="center" wrapText="1" shrinkToFit="1"/>
    </xf>
    <xf numFmtId="44" fontId="10" fillId="3" borderId="8" xfId="2" applyFont="1" applyFill="1" applyBorder="1" applyAlignment="1">
      <alignment horizontal="center" vertical="center" wrapText="1" shrinkToFit="1"/>
    </xf>
    <xf numFmtId="0" fontId="11" fillId="2" borderId="41" xfId="0" applyFont="1" applyFill="1" applyBorder="1" applyAlignment="1">
      <alignment horizontal="center" vertical="top"/>
    </xf>
    <xf numFmtId="0" fontId="11" fillId="2" borderId="26" xfId="0" applyFont="1" applyFill="1" applyBorder="1" applyAlignment="1">
      <alignment horizontal="center" vertical="top"/>
    </xf>
    <xf numFmtId="0" fontId="11" fillId="2" borderId="22" xfId="0" applyFont="1" applyFill="1" applyBorder="1" applyAlignment="1">
      <alignment horizontal="center" vertical="top"/>
    </xf>
    <xf numFmtId="0" fontId="19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" fontId="6" fillId="0" borderId="0" xfId="0" applyNumberFormat="1" applyFont="1" applyAlignment="1">
      <alignment horizontal="right" vertical="top" shrinkToFi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" fontId="4" fillId="0" borderId="27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1" fontId="4" fillId="0" borderId="9" xfId="0" applyNumberFormat="1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17" xfId="0" applyFont="1" applyFill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top" wrapText="1"/>
    </xf>
    <xf numFmtId="0" fontId="0" fillId="3" borderId="21" xfId="0" applyFill="1" applyBorder="1" applyAlignment="1">
      <alignment horizontal="left" wrapText="1"/>
    </xf>
    <xf numFmtId="0" fontId="0" fillId="3" borderId="26" xfId="0" applyFill="1" applyBorder="1" applyAlignment="1">
      <alignment horizontal="left" wrapText="1"/>
    </xf>
    <xf numFmtId="0" fontId="0" fillId="3" borderId="22" xfId="0" applyFill="1" applyBorder="1" applyAlignment="1">
      <alignment horizontal="left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center" wrapText="1" shrinkToFit="1"/>
    </xf>
    <xf numFmtId="1" fontId="4" fillId="0" borderId="10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 indent="7"/>
    </xf>
    <xf numFmtId="0" fontId="29" fillId="0" borderId="7" xfId="0" applyFont="1" applyBorder="1" applyAlignment="1">
      <alignment horizontal="left" wrapText="1"/>
    </xf>
    <xf numFmtId="0" fontId="29" fillId="0" borderId="8" xfId="0" applyFont="1" applyBorder="1" applyAlignment="1">
      <alignment horizontal="left" wrapText="1"/>
    </xf>
    <xf numFmtId="0" fontId="29" fillId="0" borderId="7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left" wrapText="1"/>
    </xf>
    <xf numFmtId="0" fontId="31" fillId="0" borderId="8" xfId="0" applyFont="1" applyBorder="1" applyAlignment="1">
      <alignment horizontal="left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vertical="top" wrapText="1" indent="12"/>
    </xf>
    <xf numFmtId="0" fontId="16" fillId="0" borderId="8" xfId="0" applyFont="1" applyBorder="1" applyAlignment="1">
      <alignment horizontal="left" vertical="top" wrapText="1" indent="12"/>
    </xf>
    <xf numFmtId="0" fontId="31" fillId="0" borderId="2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43" fillId="0" borderId="7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11"/>
    </xf>
    <xf numFmtId="0" fontId="9" fillId="0" borderId="8" xfId="0" applyFont="1" applyBorder="1" applyAlignment="1">
      <alignment horizontal="left" vertical="top" wrapText="1" indent="11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590550</xdr:colOff>
      <xdr:row>2</xdr:row>
      <xdr:rowOff>123825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B5003F78-80DB-432D-B7FF-2560340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0" y="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26706</xdr:colOff>
      <xdr:row>0</xdr:row>
      <xdr:rowOff>66764</xdr:rowOff>
    </xdr:from>
    <xdr:to>
      <xdr:col>1</xdr:col>
      <xdr:colOff>102372</xdr:colOff>
      <xdr:row>2</xdr:row>
      <xdr:rowOff>102372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C588CC-5478-49C6-8EE4-2FE9F7933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26706" y="66764"/>
          <a:ext cx="458446" cy="35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19050</xdr:rowOff>
    </xdr:from>
    <xdr:to>
      <xdr:col>0</xdr:col>
      <xdr:colOff>714375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CDF299-B310-4EF1-B016-800BA6A34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123825" y="1905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9" zoomScale="154" zoomScaleNormal="154" workbookViewId="0">
      <selection activeCell="B27" sqref="B27"/>
    </sheetView>
  </sheetViews>
  <sheetFormatPr defaultRowHeight="12.75"/>
  <cols>
    <col min="1" max="1" width="11" style="37" customWidth="1"/>
    <col min="2" max="2" width="53.83203125" customWidth="1"/>
    <col min="3" max="3" width="6" style="37" customWidth="1"/>
    <col min="4" max="4" width="8.33203125" style="79" customWidth="1"/>
    <col min="5" max="5" width="10.6640625" style="50" customWidth="1"/>
    <col min="6" max="6" width="9.6640625" style="50" customWidth="1"/>
    <col min="7" max="7" width="10.83203125" style="50" customWidth="1"/>
    <col min="8" max="8" width="9.33203125" style="14"/>
    <col min="9" max="9" width="13.83203125" style="14" bestFit="1" customWidth="1"/>
    <col min="10" max="10" width="11.5" customWidth="1"/>
    <col min="11" max="11" width="7.5" style="17" customWidth="1"/>
    <col min="12" max="12" width="10.5" bestFit="1" customWidth="1"/>
  </cols>
  <sheetData>
    <row r="1" spans="1:11" ht="14.25" customHeight="1">
      <c r="A1" s="170"/>
      <c r="B1" s="181" t="s">
        <v>32</v>
      </c>
      <c r="C1" s="182"/>
      <c r="D1" s="32"/>
      <c r="E1" s="42"/>
      <c r="F1" s="42"/>
      <c r="G1" s="43" t="s">
        <v>16</v>
      </c>
    </row>
    <row r="2" spans="1:11" ht="14.25" customHeight="1">
      <c r="A2" s="171"/>
      <c r="B2" s="181"/>
      <c r="C2" s="182"/>
      <c r="D2" s="32"/>
      <c r="E2" s="42"/>
      <c r="F2" s="42"/>
      <c r="G2" s="43" t="s">
        <v>16</v>
      </c>
    </row>
    <row r="3" spans="1:11" ht="14.25" customHeight="1">
      <c r="A3" s="172"/>
      <c r="B3" s="181" t="s">
        <v>57</v>
      </c>
      <c r="C3" s="182"/>
      <c r="D3" s="32"/>
      <c r="E3" s="183" t="s">
        <v>36</v>
      </c>
      <c r="F3" s="184"/>
      <c r="G3" s="185"/>
    </row>
    <row r="4" spans="1:11" ht="12.75" customHeight="1">
      <c r="A4" s="173"/>
      <c r="B4" s="174"/>
      <c r="C4" s="174"/>
      <c r="D4" s="175"/>
      <c r="E4" s="183" t="s">
        <v>49</v>
      </c>
      <c r="F4" s="184"/>
      <c r="G4" s="185"/>
    </row>
    <row r="5" spans="1:11" ht="14.25" customHeight="1">
      <c r="A5" s="176" t="s">
        <v>17</v>
      </c>
      <c r="B5" s="177"/>
      <c r="C5" s="177"/>
      <c r="D5" s="178"/>
      <c r="E5" s="186" t="s">
        <v>42</v>
      </c>
      <c r="F5" s="187"/>
      <c r="G5" s="188"/>
    </row>
    <row r="6" spans="1:11" ht="9" customHeight="1">
      <c r="A6" s="12" t="s">
        <v>18</v>
      </c>
      <c r="B6" s="179" t="s">
        <v>19</v>
      </c>
      <c r="C6" s="180"/>
      <c r="D6" s="32"/>
      <c r="E6" s="42"/>
      <c r="F6" s="42"/>
      <c r="G6" s="43" t="s">
        <v>16</v>
      </c>
    </row>
    <row r="7" spans="1:11" ht="9" customHeight="1" thickBot="1">
      <c r="A7" s="106"/>
      <c r="B7" s="108"/>
      <c r="C7" s="106"/>
      <c r="D7" s="93"/>
      <c r="E7" s="110"/>
      <c r="F7" s="110"/>
      <c r="G7" s="143" t="s">
        <v>16</v>
      </c>
      <c r="J7" s="166"/>
      <c r="K7" s="166"/>
    </row>
    <row r="8" spans="1:11" ht="9" customHeight="1" thickBot="1">
      <c r="A8" s="135">
        <v>1</v>
      </c>
      <c r="B8" s="167" t="s">
        <v>20</v>
      </c>
      <c r="C8" s="168"/>
      <c r="D8" s="168"/>
      <c r="E8" s="168"/>
      <c r="F8" s="168"/>
      <c r="G8" s="169"/>
      <c r="J8" s="166"/>
      <c r="K8" s="166"/>
    </row>
    <row r="9" spans="1:11" ht="9" customHeight="1">
      <c r="A9" s="70"/>
      <c r="B9" s="140"/>
      <c r="C9" s="70"/>
      <c r="D9" s="94"/>
      <c r="E9" s="141"/>
      <c r="F9" s="141"/>
      <c r="G9" s="137" t="s">
        <v>16</v>
      </c>
      <c r="J9" s="166"/>
      <c r="K9" s="166"/>
    </row>
    <row r="10" spans="1:11" ht="9" customHeight="1">
      <c r="A10" s="12" t="s">
        <v>21</v>
      </c>
      <c r="B10" s="1" t="s">
        <v>22</v>
      </c>
      <c r="C10" s="12" t="s">
        <v>23</v>
      </c>
      <c r="D10" s="12" t="s">
        <v>41</v>
      </c>
      <c r="E10" s="43" t="s">
        <v>24</v>
      </c>
      <c r="F10" s="43" t="s">
        <v>25</v>
      </c>
      <c r="G10" s="43" t="s">
        <v>26</v>
      </c>
      <c r="H10" s="22"/>
      <c r="I10" s="23"/>
      <c r="J10" s="166"/>
      <c r="K10" s="166"/>
    </row>
    <row r="11" spans="1:11" ht="18.75" customHeight="1" thickBot="1">
      <c r="A11" s="111">
        <v>101000101</v>
      </c>
      <c r="B11" s="9" t="s">
        <v>27</v>
      </c>
      <c r="C11" s="38" t="s">
        <v>28</v>
      </c>
      <c r="D11" s="77">
        <v>8</v>
      </c>
      <c r="E11" s="85">
        <v>526.61</v>
      </c>
      <c r="F11" s="85">
        <f>E11*D11</f>
        <v>4212.88</v>
      </c>
      <c r="G11" s="85">
        <f t="shared" ref="G11:G23" si="0">F11*1.2834</f>
        <v>5406.8101920000008</v>
      </c>
      <c r="H11" s="27"/>
      <c r="I11" s="27"/>
      <c r="J11" s="15"/>
      <c r="K11" s="18"/>
    </row>
    <row r="12" spans="1:11" ht="17.25" customHeight="1" thickBot="1">
      <c r="A12" s="138"/>
      <c r="B12" s="123" t="s">
        <v>29</v>
      </c>
      <c r="C12" s="189" t="s">
        <v>34</v>
      </c>
      <c r="D12" s="190"/>
      <c r="E12" s="190"/>
      <c r="F12" s="190"/>
      <c r="G12" s="139">
        <f>SUM(G11:G11)</f>
        <v>5406.8101920000008</v>
      </c>
      <c r="H12" s="25"/>
      <c r="I12" s="26"/>
      <c r="J12" s="16"/>
      <c r="K12" s="19"/>
    </row>
    <row r="13" spans="1:11" ht="9" customHeight="1" thickBot="1">
      <c r="A13" s="135">
        <v>2</v>
      </c>
      <c r="B13" s="191" t="s">
        <v>51</v>
      </c>
      <c r="C13" s="192"/>
      <c r="D13" s="192"/>
      <c r="E13" s="192"/>
      <c r="F13" s="192"/>
      <c r="G13" s="193"/>
      <c r="J13" s="15"/>
      <c r="K13" s="18"/>
    </row>
    <row r="14" spans="1:11" ht="9" customHeight="1">
      <c r="A14" s="70"/>
      <c r="B14" s="140"/>
      <c r="C14" s="70"/>
      <c r="D14" s="94"/>
      <c r="E14" s="141"/>
      <c r="F14" s="141"/>
      <c r="G14" s="142"/>
      <c r="J14" s="15"/>
      <c r="K14" s="18"/>
    </row>
    <row r="15" spans="1:11" ht="9" customHeight="1">
      <c r="A15" s="12" t="s">
        <v>21</v>
      </c>
      <c r="B15" s="1" t="s">
        <v>22</v>
      </c>
      <c r="C15" s="12" t="s">
        <v>23</v>
      </c>
      <c r="D15" s="12" t="s">
        <v>41</v>
      </c>
      <c r="E15" s="46" t="s">
        <v>37</v>
      </c>
      <c r="F15" s="43" t="s">
        <v>25</v>
      </c>
      <c r="G15" s="43" t="s">
        <v>26</v>
      </c>
      <c r="J15" s="15"/>
      <c r="K15" s="18"/>
    </row>
    <row r="16" spans="1:11" ht="9" customHeight="1">
      <c r="A16" s="106"/>
      <c r="B16" s="108"/>
      <c r="C16" s="106"/>
      <c r="D16" s="32"/>
      <c r="E16" s="110"/>
      <c r="F16" s="110"/>
      <c r="G16" s="40"/>
      <c r="J16" s="15"/>
      <c r="K16" s="18"/>
    </row>
    <row r="17" spans="1:11" ht="18.75" customHeight="1" thickBot="1">
      <c r="A17" s="107">
        <v>2001003012</v>
      </c>
      <c r="B17" s="96" t="s">
        <v>52</v>
      </c>
      <c r="C17" s="159" t="s">
        <v>33</v>
      </c>
      <c r="D17" s="109">
        <v>26.45</v>
      </c>
      <c r="E17" s="84">
        <v>895.75</v>
      </c>
      <c r="F17" s="84">
        <f>E17*D17</f>
        <v>23692.587499999998</v>
      </c>
      <c r="G17" s="112">
        <f t="shared" si="0"/>
        <v>30407.0667975</v>
      </c>
      <c r="H17" s="28"/>
      <c r="I17" s="29"/>
      <c r="J17" s="15"/>
      <c r="K17" s="20"/>
    </row>
    <row r="18" spans="1:11" ht="16.5" customHeight="1" thickBot="1">
      <c r="A18" s="120"/>
      <c r="B18" s="123" t="s">
        <v>29</v>
      </c>
      <c r="C18" s="194"/>
      <c r="D18" s="195"/>
      <c r="E18" s="196"/>
      <c r="F18" s="196"/>
      <c r="G18" s="136">
        <f>SUM(G16:G17)</f>
        <v>30407.0667975</v>
      </c>
      <c r="I18" s="26"/>
      <c r="J18" s="15"/>
      <c r="K18" s="20"/>
    </row>
    <row r="19" spans="1:11" ht="9.75" customHeight="1">
      <c r="A19" s="144">
        <v>3</v>
      </c>
      <c r="B19" s="197" t="s">
        <v>53</v>
      </c>
      <c r="C19" s="198"/>
      <c r="D19" s="198"/>
      <c r="E19" s="198"/>
      <c r="F19" s="198"/>
      <c r="G19" s="199"/>
      <c r="I19" s="26"/>
      <c r="J19" s="15"/>
      <c r="K19" s="20"/>
    </row>
    <row r="20" spans="1:11" ht="10.5" customHeight="1">
      <c r="A20" s="146" t="s">
        <v>21</v>
      </c>
      <c r="B20" s="147" t="s">
        <v>22</v>
      </c>
      <c r="C20" s="148" t="s">
        <v>23</v>
      </c>
      <c r="D20" s="148" t="s">
        <v>41</v>
      </c>
      <c r="E20" s="149" t="s">
        <v>24</v>
      </c>
      <c r="F20" s="149" t="s">
        <v>25</v>
      </c>
      <c r="G20" s="150" t="s">
        <v>26</v>
      </c>
      <c r="I20" s="158" t="s">
        <v>61</v>
      </c>
      <c r="J20" s="15"/>
      <c r="K20" s="20"/>
    </row>
    <row r="21" spans="1:11" ht="28.5" customHeight="1">
      <c r="A21" s="97">
        <v>1101002026</v>
      </c>
      <c r="B21" s="96" t="s">
        <v>54</v>
      </c>
      <c r="C21" s="82" t="s">
        <v>28</v>
      </c>
      <c r="D21" s="77">
        <v>12</v>
      </c>
      <c r="E21" s="39">
        <v>578.91999999999996</v>
      </c>
      <c r="F21" s="39">
        <f>E21*D21</f>
        <v>6947.0399999999991</v>
      </c>
      <c r="G21" s="151">
        <f t="shared" ref="G21:G22" si="1">F21*1.2834</f>
        <v>8915.8311359999989</v>
      </c>
      <c r="I21" s="105"/>
      <c r="J21" s="15"/>
      <c r="K21" s="20"/>
    </row>
    <row r="22" spans="1:11" ht="28.5" customHeight="1">
      <c r="A22" s="97">
        <v>1101002023</v>
      </c>
      <c r="B22" s="96" t="s">
        <v>55</v>
      </c>
      <c r="C22" s="82" t="s">
        <v>28</v>
      </c>
      <c r="D22" s="77">
        <v>7.5</v>
      </c>
      <c r="E22" s="39">
        <v>479.18</v>
      </c>
      <c r="F22" s="39">
        <f>E22*D22</f>
        <v>3593.85</v>
      </c>
      <c r="G22" s="151">
        <f t="shared" si="1"/>
        <v>4612.3470900000002</v>
      </c>
      <c r="I22" s="105"/>
      <c r="J22" s="105"/>
      <c r="K22" s="20"/>
    </row>
    <row r="23" spans="1:11" ht="48" customHeight="1" thickBot="1">
      <c r="A23" s="97">
        <v>102364</v>
      </c>
      <c r="B23" s="152" t="s">
        <v>56</v>
      </c>
      <c r="C23" s="82" t="s">
        <v>28</v>
      </c>
      <c r="D23" s="77">
        <v>83.72</v>
      </c>
      <c r="E23" s="39">
        <v>208.77</v>
      </c>
      <c r="F23" s="39">
        <f>E23*D23</f>
        <v>17478.224399999999</v>
      </c>
      <c r="G23" s="151">
        <f t="shared" si="0"/>
        <v>22431.553194960001</v>
      </c>
      <c r="I23" s="26"/>
      <c r="J23" s="105"/>
      <c r="K23" s="20"/>
    </row>
    <row r="24" spans="1:11" ht="15" customHeight="1">
      <c r="A24" s="127"/>
      <c r="B24" s="153" t="s">
        <v>29</v>
      </c>
      <c r="C24" s="154"/>
      <c r="D24" s="155"/>
      <c r="E24" s="156"/>
      <c r="F24" s="156"/>
      <c r="G24" s="157">
        <f>SUM(G20:G23)</f>
        <v>35959.731420960001</v>
      </c>
      <c r="I24" s="26"/>
      <c r="J24" s="105"/>
      <c r="K24" s="20"/>
    </row>
    <row r="25" spans="1:11" ht="12.75" customHeight="1" thickBot="1">
      <c r="A25" s="145">
        <v>4</v>
      </c>
      <c r="B25" s="202" t="s">
        <v>60</v>
      </c>
      <c r="C25" s="203"/>
      <c r="D25" s="203"/>
      <c r="E25" s="203"/>
      <c r="F25" s="203"/>
      <c r="G25" s="204"/>
      <c r="I25" s="26"/>
      <c r="J25" s="15"/>
      <c r="K25" s="20"/>
    </row>
    <row r="26" spans="1:11" ht="33.75" customHeight="1">
      <c r="A26" s="128">
        <v>100762</v>
      </c>
      <c r="B26" s="129" t="s">
        <v>59</v>
      </c>
      <c r="C26" s="130" t="s">
        <v>28</v>
      </c>
      <c r="D26" s="131">
        <v>167.44</v>
      </c>
      <c r="E26" s="132">
        <v>39.54</v>
      </c>
      <c r="F26" s="133">
        <f>E26*D26</f>
        <v>6620.5775999999996</v>
      </c>
      <c r="G26" s="134">
        <f t="shared" ref="G26" si="2">F26*1.2834</f>
        <v>8496.8492918400007</v>
      </c>
      <c r="I26" s="26"/>
      <c r="J26" s="15"/>
      <c r="K26" s="20"/>
    </row>
    <row r="27" spans="1:11" ht="36" customHeight="1" thickBot="1">
      <c r="A27" s="121">
        <v>100759</v>
      </c>
      <c r="B27" s="122" t="s">
        <v>76</v>
      </c>
      <c r="C27" s="82" t="s">
        <v>28</v>
      </c>
      <c r="D27" s="77">
        <v>39</v>
      </c>
      <c r="E27" s="39">
        <v>39.47</v>
      </c>
      <c r="F27" s="119">
        <f>E27*D27</f>
        <v>1539.33</v>
      </c>
      <c r="G27" s="124">
        <f t="shared" ref="G27" si="3">F27*1.2834</f>
        <v>1975.5761219999999</v>
      </c>
      <c r="I27" s="26"/>
      <c r="J27" s="15"/>
      <c r="K27" s="20"/>
    </row>
    <row r="28" spans="1:11" ht="16.5" customHeight="1" thickBot="1">
      <c r="A28" s="116"/>
      <c r="B28" s="123" t="s">
        <v>29</v>
      </c>
      <c r="C28" s="116"/>
      <c r="D28" s="117"/>
      <c r="E28" s="118"/>
      <c r="F28" s="118"/>
      <c r="G28" s="44">
        <f>SUM(G26:G27)</f>
        <v>10472.425413840001</v>
      </c>
      <c r="I28" s="26"/>
      <c r="J28" s="15"/>
      <c r="K28" s="20"/>
    </row>
    <row r="29" spans="1:11" ht="13.5" customHeight="1">
      <c r="A29" s="80"/>
      <c r="B29" s="81"/>
      <c r="C29" s="82"/>
      <c r="D29" s="83"/>
      <c r="E29" s="84"/>
      <c r="F29" s="84"/>
      <c r="G29" s="125"/>
      <c r="J29" s="15"/>
      <c r="K29" s="18"/>
    </row>
    <row r="30" spans="1:11" ht="9" customHeight="1">
      <c r="A30" s="33"/>
      <c r="B30" s="2"/>
      <c r="C30" s="33"/>
      <c r="D30" s="32"/>
      <c r="E30" s="42"/>
      <c r="F30" s="42"/>
      <c r="G30" s="45"/>
      <c r="J30" s="15"/>
      <c r="K30" s="18"/>
    </row>
    <row r="31" spans="1:11" ht="9" customHeight="1">
      <c r="A31" s="33"/>
      <c r="B31" s="13" t="s">
        <v>30</v>
      </c>
      <c r="C31" s="33"/>
      <c r="D31" s="32"/>
      <c r="E31" s="42"/>
      <c r="F31" s="42"/>
      <c r="G31" s="48"/>
      <c r="I31" s="26"/>
      <c r="J31" s="16"/>
      <c r="K31" s="21"/>
    </row>
    <row r="32" spans="1:11" ht="9" customHeight="1">
      <c r="A32" s="33"/>
      <c r="B32" s="1" t="s">
        <v>31</v>
      </c>
      <c r="C32" s="33"/>
      <c r="D32" s="12" t="s">
        <v>43</v>
      </c>
      <c r="E32" s="42"/>
      <c r="F32" s="43"/>
      <c r="G32" s="59"/>
      <c r="J32" s="15"/>
    </row>
    <row r="33" spans="1:10" ht="9" customHeight="1">
      <c r="A33" s="34">
        <v>1</v>
      </c>
      <c r="B33" s="1" t="str">
        <f>B8</f>
        <v>SERVIÇOS GERAIS DE CANTEIRO</v>
      </c>
      <c r="C33" s="33"/>
      <c r="D33" s="86">
        <f>G33*100/F37</f>
        <v>6.5739464149121458</v>
      </c>
      <c r="E33" s="42"/>
      <c r="F33" s="43"/>
      <c r="G33" s="88">
        <f>G12</f>
        <v>5406.8101920000008</v>
      </c>
      <c r="I33" s="24"/>
      <c r="J33" s="15"/>
    </row>
    <row r="34" spans="1:10" ht="9" customHeight="1">
      <c r="A34" s="34">
        <v>2</v>
      </c>
      <c r="B34" s="1" t="str">
        <f>B13</f>
        <v>MURO</v>
      </c>
      <c r="C34" s="33"/>
      <c r="D34" s="86">
        <f>G34*100/F37</f>
        <v>36.970860944441171</v>
      </c>
      <c r="E34" s="42"/>
      <c r="F34" s="43"/>
      <c r="G34" s="88">
        <f>G18</f>
        <v>30407.0667975</v>
      </c>
      <c r="I34" s="24"/>
      <c r="J34" s="15"/>
    </row>
    <row r="35" spans="1:10" ht="9" customHeight="1">
      <c r="A35" s="34">
        <v>3</v>
      </c>
      <c r="B35" s="30" t="str">
        <f>B19</f>
        <v>PORTÃO</v>
      </c>
      <c r="C35" s="33"/>
      <c r="D35" s="86">
        <f>G35*100/F37</f>
        <v>43.722146526578797</v>
      </c>
      <c r="E35" s="42"/>
      <c r="F35" s="43"/>
      <c r="G35" s="88">
        <f>G24</f>
        <v>35959.731420960001</v>
      </c>
      <c r="I35" s="24"/>
      <c r="J35" s="15"/>
    </row>
    <row r="36" spans="1:10" ht="9" customHeight="1">
      <c r="A36" s="35">
        <v>4</v>
      </c>
      <c r="B36" s="30" t="str">
        <f>B25</f>
        <v xml:space="preserve">PINTURA </v>
      </c>
      <c r="C36" s="41"/>
      <c r="D36" s="86">
        <f>G36*100/F37</f>
        <v>12.733046114067898</v>
      </c>
      <c r="E36" s="47"/>
      <c r="F36" s="43"/>
      <c r="G36" s="51">
        <f>G28</f>
        <v>10472.425413840001</v>
      </c>
      <c r="I36" s="24"/>
      <c r="J36" s="15"/>
    </row>
    <row r="37" spans="1:10" ht="16.5" customHeight="1">
      <c r="A37" s="36"/>
      <c r="B37" s="31" t="s">
        <v>35</v>
      </c>
      <c r="C37" s="36"/>
      <c r="D37" s="87">
        <f>F37*100/F37</f>
        <v>100</v>
      </c>
      <c r="E37" s="49"/>
      <c r="F37" s="200">
        <f>SUM(G32:G36)</f>
        <v>82246.033824300001</v>
      </c>
      <c r="G37" s="201"/>
      <c r="I37" s="24"/>
      <c r="J37" s="15"/>
    </row>
    <row r="38" spans="1:10">
      <c r="J38" s="15"/>
    </row>
  </sheetData>
  <mergeCells count="18">
    <mergeCell ref="C12:F12"/>
    <mergeCell ref="B13:G13"/>
    <mergeCell ref="C18:F18"/>
    <mergeCell ref="B19:G19"/>
    <mergeCell ref="F37:G37"/>
    <mergeCell ref="B25:G25"/>
    <mergeCell ref="J7:K10"/>
    <mergeCell ref="B8:G8"/>
    <mergeCell ref="A1:A3"/>
    <mergeCell ref="A4:D4"/>
    <mergeCell ref="A5:D5"/>
    <mergeCell ref="B6:C6"/>
    <mergeCell ref="B1:C1"/>
    <mergeCell ref="B2:C2"/>
    <mergeCell ref="B3:C3"/>
    <mergeCell ref="E3:G3"/>
    <mergeCell ref="E4:G4"/>
    <mergeCell ref="E5:G5"/>
  </mergeCells>
  <pageMargins left="0.11811023622047245" right="0.11811023622047245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zoomScale="214" zoomScaleNormal="214" workbookViewId="0">
      <selection activeCell="I20" sqref="I20"/>
    </sheetView>
  </sheetViews>
  <sheetFormatPr defaultRowHeight="12.75"/>
  <cols>
    <col min="1" max="1" width="6.6640625" style="37" customWidth="1"/>
    <col min="2" max="2" width="25.5" customWidth="1"/>
    <col min="3" max="3" width="15" customWidth="1"/>
    <col min="4" max="4" width="12.1640625" customWidth="1"/>
    <col min="5" max="5" width="12" customWidth="1"/>
    <col min="6" max="6" width="12.33203125" customWidth="1"/>
    <col min="7" max="7" width="5.1640625" hidden="1" customWidth="1"/>
    <col min="8" max="8" width="3.1640625" customWidth="1"/>
    <col min="9" max="9" width="20.5" customWidth="1"/>
  </cols>
  <sheetData>
    <row r="1" spans="1:7">
      <c r="A1" s="212"/>
      <c r="B1" s="205" t="s">
        <v>32</v>
      </c>
      <c r="C1" s="206"/>
      <c r="D1" s="207"/>
      <c r="E1" s="113" t="s">
        <v>36</v>
      </c>
      <c r="F1" s="99"/>
    </row>
    <row r="2" spans="1:7">
      <c r="A2" s="213"/>
      <c r="B2" s="208"/>
      <c r="C2" s="208"/>
      <c r="D2" s="209"/>
      <c r="E2" s="114" t="s">
        <v>49</v>
      </c>
      <c r="F2" s="100"/>
    </row>
    <row r="3" spans="1:7" ht="12.75" customHeight="1" thickBot="1">
      <c r="A3" s="214"/>
      <c r="B3" s="210"/>
      <c r="C3" s="210"/>
      <c r="D3" s="211"/>
      <c r="E3" s="115" t="s">
        <v>42</v>
      </c>
      <c r="F3" s="101"/>
    </row>
    <row r="4" spans="1:7" ht="10.5" customHeight="1" thickBot="1">
      <c r="A4" s="233" t="s">
        <v>58</v>
      </c>
      <c r="B4" s="234"/>
      <c r="C4" s="234"/>
      <c r="D4" s="234"/>
      <c r="E4" s="234"/>
      <c r="F4" s="235"/>
      <c r="G4" s="220"/>
    </row>
    <row r="5" spans="1:7" ht="7.5" hidden="1" customHeight="1" thickBot="1">
      <c r="A5" s="236"/>
      <c r="B5" s="237"/>
      <c r="C5" s="237"/>
      <c r="D5" s="237"/>
      <c r="E5" s="237"/>
      <c r="F5" s="238"/>
      <c r="G5" s="221"/>
    </row>
    <row r="6" spans="1:7" ht="8.25" customHeight="1">
      <c r="A6" s="239" t="s">
        <v>62</v>
      </c>
      <c r="B6" s="240"/>
      <c r="C6" s="240"/>
      <c r="D6" s="240"/>
      <c r="E6" s="240"/>
      <c r="F6" s="241"/>
      <c r="G6" s="221"/>
    </row>
    <row r="7" spans="1:7" ht="8.25" customHeight="1">
      <c r="A7" s="242" t="s">
        <v>50</v>
      </c>
      <c r="B7" s="243"/>
      <c r="C7" s="243"/>
      <c r="D7" s="243"/>
      <c r="E7" s="243"/>
      <c r="F7" s="244"/>
      <c r="G7" s="221"/>
    </row>
    <row r="8" spans="1:7" ht="8.25" customHeight="1" thickBot="1">
      <c r="A8" s="230" t="s">
        <v>0</v>
      </c>
      <c r="B8" s="231"/>
      <c r="C8" s="231"/>
      <c r="D8" s="231"/>
      <c r="E8" s="231"/>
      <c r="F8" s="232"/>
      <c r="G8" s="221"/>
    </row>
    <row r="9" spans="1:7" ht="8.25" customHeight="1">
      <c r="A9" s="102" t="s">
        <v>1</v>
      </c>
      <c r="B9" s="102" t="s">
        <v>2</v>
      </c>
      <c r="C9" s="102"/>
      <c r="D9" s="103">
        <v>30</v>
      </c>
      <c r="E9" s="103">
        <v>60</v>
      </c>
      <c r="F9" s="104" t="s">
        <v>3</v>
      </c>
      <c r="G9" s="222"/>
    </row>
    <row r="10" spans="1:7" ht="8.25" customHeight="1">
      <c r="A10" s="33"/>
      <c r="B10" s="2"/>
      <c r="C10" s="2"/>
      <c r="D10" s="3">
        <v>1</v>
      </c>
      <c r="E10" s="3">
        <v>2</v>
      </c>
      <c r="F10" s="4"/>
      <c r="G10" s="222"/>
    </row>
    <row r="11" spans="1:7" ht="8.25" customHeight="1">
      <c r="A11" s="228">
        <v>1</v>
      </c>
      <c r="B11" s="226" t="str">
        <f>'PLANILHA ORÇAMENTARIA'!B33</f>
        <v>SERVIÇOS GERAIS DE CANTEIRO</v>
      </c>
      <c r="C11" s="71">
        <f>'PLANILHA ORÇAMENTARIA'!G33</f>
        <v>5406.8101920000008</v>
      </c>
      <c r="D11" s="62">
        <f>D12*C11</f>
        <v>5406.8101920000008</v>
      </c>
      <c r="E11" s="62">
        <f>E12*C11</f>
        <v>0</v>
      </c>
      <c r="F11" s="63">
        <f>SUM(D11:E11)</f>
        <v>5406.8101920000008</v>
      </c>
      <c r="G11" s="222"/>
    </row>
    <row r="12" spans="1:7" ht="8.25" customHeight="1">
      <c r="A12" s="229"/>
      <c r="B12" s="227"/>
      <c r="C12" s="72">
        <f>C11/834818.71*100</f>
        <v>0.6476627951953785</v>
      </c>
      <c r="D12" s="10">
        <v>1</v>
      </c>
      <c r="E12" s="10"/>
      <c r="F12" s="5">
        <f>D12+E12</f>
        <v>1</v>
      </c>
      <c r="G12" s="222"/>
    </row>
    <row r="13" spans="1:7" ht="8.25" customHeight="1">
      <c r="A13" s="228">
        <v>2</v>
      </c>
      <c r="B13" s="226" t="str">
        <f>'PLANILHA ORÇAMENTARIA'!B34</f>
        <v>MURO</v>
      </c>
      <c r="C13" s="71">
        <f>'PLANILHA ORÇAMENTARIA'!G34</f>
        <v>30407.0667975</v>
      </c>
      <c r="D13" s="62">
        <f>D14*C13</f>
        <v>24325.653438000001</v>
      </c>
      <c r="E13" s="62">
        <f>E14*C13</f>
        <v>6081.4133595000003</v>
      </c>
      <c r="F13" s="62">
        <f>D13+E13</f>
        <v>30407.066797500003</v>
      </c>
      <c r="G13" s="222"/>
    </row>
    <row r="14" spans="1:7" ht="8.25" customHeight="1">
      <c r="A14" s="229"/>
      <c r="B14" s="227"/>
      <c r="C14" s="72">
        <f>C13/834818.71*100</f>
        <v>3.6423556915129516</v>
      </c>
      <c r="D14" s="10">
        <v>0.8</v>
      </c>
      <c r="E14" s="10">
        <v>0.2</v>
      </c>
      <c r="F14" s="10">
        <v>0.8</v>
      </c>
      <c r="G14" s="222"/>
    </row>
    <row r="15" spans="1:7" ht="8.25" customHeight="1">
      <c r="A15" s="245">
        <v>3</v>
      </c>
      <c r="B15" s="247" t="s">
        <v>53</v>
      </c>
      <c r="C15" s="71">
        <f>'PLANILHA ORÇAMENTARIA'!G24</f>
        <v>35959.731420960001</v>
      </c>
      <c r="D15" s="62">
        <f>D16*C15</f>
        <v>17979.86571048</v>
      </c>
      <c r="E15" s="62">
        <f>E16*C15</f>
        <v>17979.86571048</v>
      </c>
      <c r="F15" s="62">
        <f>D15+E15</f>
        <v>35959.731420960001</v>
      </c>
      <c r="G15" s="222"/>
    </row>
    <row r="16" spans="1:7" ht="8.25" customHeight="1">
      <c r="A16" s="246"/>
      <c r="B16" s="248"/>
      <c r="C16" s="72">
        <f>C15/834818.71*100</f>
        <v>4.3074898765697291</v>
      </c>
      <c r="D16" s="10">
        <v>0.5</v>
      </c>
      <c r="E16" s="10">
        <v>0.5</v>
      </c>
      <c r="F16" s="10"/>
      <c r="G16" s="222"/>
    </row>
    <row r="17" spans="1:8" ht="8.25" customHeight="1">
      <c r="A17" s="223">
        <v>4</v>
      </c>
      <c r="B17" s="224" t="str">
        <f>'PLANILHA ORÇAMENTARIA'!B36</f>
        <v xml:space="preserve">PINTURA </v>
      </c>
      <c r="C17" s="71">
        <f>'PLANILHA ORÇAMENTARIA'!G36</f>
        <v>10472.425413840001</v>
      </c>
      <c r="D17" s="62">
        <f>D18*C17</f>
        <v>8377.9403310720008</v>
      </c>
      <c r="E17" s="62">
        <f>E18*C17</f>
        <v>2094.4850827680002</v>
      </c>
      <c r="F17" s="63">
        <f>SUM(D17:E17)</f>
        <v>10472.425413840001</v>
      </c>
      <c r="G17" s="222"/>
    </row>
    <row r="18" spans="1:8" ht="8.25" customHeight="1">
      <c r="A18" s="223"/>
      <c r="B18" s="225"/>
      <c r="D18" s="10">
        <v>0.8</v>
      </c>
      <c r="E18" s="10">
        <v>0.2</v>
      </c>
      <c r="F18" s="5">
        <f>D18+E18</f>
        <v>1</v>
      </c>
      <c r="G18" s="222"/>
    </row>
    <row r="19" spans="1:8" ht="8.25" customHeight="1">
      <c r="A19" s="218" t="s">
        <v>4</v>
      </c>
      <c r="B19" s="219"/>
      <c r="C19" s="60"/>
      <c r="D19" s="66">
        <f>D11+D13+D17+E27+D15</f>
        <v>56090.269671552007</v>
      </c>
      <c r="E19" s="66">
        <f>E11+E13+E17+E15</f>
        <v>26155.764152748001</v>
      </c>
      <c r="F19" s="67">
        <f>SUM(D19:E19)</f>
        <v>82246.033824300015</v>
      </c>
      <c r="G19" s="222"/>
    </row>
    <row r="20" spans="1:8" ht="8.25" customHeight="1">
      <c r="A20" s="215" t="s">
        <v>5</v>
      </c>
      <c r="B20" s="216"/>
      <c r="C20" s="126" t="s">
        <v>61</v>
      </c>
      <c r="D20" s="64">
        <f>D19</f>
        <v>56090.269671552007</v>
      </c>
      <c r="E20" s="64">
        <f>E19</f>
        <v>26155.764152748001</v>
      </c>
      <c r="F20" s="6"/>
      <c r="G20" s="222"/>
    </row>
    <row r="21" spans="1:8" ht="8.25" customHeight="1">
      <c r="A21" s="215" t="s">
        <v>6</v>
      </c>
      <c r="B21" s="216"/>
      <c r="C21" s="58"/>
      <c r="D21" s="64">
        <f>D20</f>
        <v>56090.269671552007</v>
      </c>
      <c r="E21" s="64">
        <f>E20+D20</f>
        <v>82246.033824300015</v>
      </c>
      <c r="F21" s="68"/>
      <c r="G21" s="222"/>
    </row>
    <row r="22" spans="1:8" ht="8.25" customHeight="1">
      <c r="A22" s="215" t="s">
        <v>7</v>
      </c>
      <c r="B22" s="216"/>
      <c r="C22" s="58"/>
      <c r="D22" s="65">
        <f>D21*100/F19/100</f>
        <v>0.68198145325008785</v>
      </c>
      <c r="E22" s="65">
        <f>E20*100/F19/100</f>
        <v>0.31801854674991203</v>
      </c>
      <c r="F22" s="7"/>
      <c r="G22" s="222"/>
    </row>
    <row r="23" spans="1:8" ht="8.25" customHeight="1">
      <c r="A23" s="215" t="s">
        <v>8</v>
      </c>
      <c r="B23" s="216"/>
      <c r="C23" s="58"/>
      <c r="D23" s="7">
        <f>D21*100/F19/100</f>
        <v>0.68198145325008785</v>
      </c>
      <c r="E23" s="7">
        <f>E21*100/F19/100</f>
        <v>1</v>
      </c>
      <c r="F23" s="69"/>
      <c r="G23" s="222"/>
    </row>
    <row r="24" spans="1:8" ht="11.25" customHeight="1">
      <c r="A24" s="217"/>
      <c r="B24" s="217"/>
      <c r="C24" s="217"/>
      <c r="D24" s="217"/>
      <c r="E24" s="217"/>
      <c r="F24" s="217"/>
      <c r="G24" s="217"/>
      <c r="H24" s="217"/>
    </row>
    <row r="25" spans="1:8" ht="11.25" customHeight="1">
      <c r="A25" s="98"/>
      <c r="B25" s="98"/>
      <c r="C25" s="98"/>
      <c r="D25" s="98"/>
      <c r="E25" s="98"/>
      <c r="F25" s="98"/>
      <c r="G25" s="98"/>
      <c r="H25" s="98"/>
    </row>
    <row r="26" spans="1:8" ht="11.25" customHeight="1">
      <c r="A26" s="98"/>
      <c r="B26" s="98"/>
      <c r="C26" s="98"/>
      <c r="D26" s="98"/>
      <c r="E26" s="98"/>
      <c r="F26" s="98"/>
      <c r="G26" s="98"/>
      <c r="H26" s="98"/>
    </row>
    <row r="27" spans="1:8" ht="11.25" customHeight="1">
      <c r="A27" s="98"/>
      <c r="B27" s="98"/>
      <c r="C27" s="98"/>
      <c r="D27" s="98"/>
      <c r="E27" s="98"/>
      <c r="F27" s="98"/>
      <c r="G27" s="98"/>
      <c r="H27" s="98"/>
    </row>
    <row r="28" spans="1:8" ht="11.25" customHeight="1">
      <c r="A28" s="98"/>
      <c r="B28" s="98"/>
      <c r="C28" s="98"/>
      <c r="D28" s="98"/>
      <c r="E28" s="98"/>
      <c r="F28" s="98"/>
      <c r="G28" s="98"/>
      <c r="H28" s="98"/>
    </row>
    <row r="29" spans="1:8" ht="11.25" customHeight="1">
      <c r="A29" s="98"/>
      <c r="B29" s="98"/>
      <c r="C29" s="98"/>
      <c r="D29" s="98"/>
      <c r="E29" s="98"/>
      <c r="F29" s="98"/>
      <c r="G29" s="98"/>
      <c r="H29" s="98"/>
    </row>
    <row r="30" spans="1:8">
      <c r="D30" s="61"/>
    </row>
    <row r="32" spans="1:8" ht="15">
      <c r="B32" s="73" t="s">
        <v>38</v>
      </c>
      <c r="C32" s="73"/>
    </row>
    <row r="33" spans="1:3">
      <c r="B33" s="74" t="s">
        <v>39</v>
      </c>
      <c r="C33" s="74"/>
    </row>
    <row r="34" spans="1:3">
      <c r="A34" s="75"/>
      <c r="B34" s="75" t="s">
        <v>40</v>
      </c>
      <c r="C34" s="75"/>
    </row>
  </sheetData>
  <mergeCells count="22">
    <mergeCell ref="A4:F4"/>
    <mergeCell ref="A5:F5"/>
    <mergeCell ref="A6:F6"/>
    <mergeCell ref="A7:F7"/>
    <mergeCell ref="A15:A16"/>
    <mergeCell ref="B15:B16"/>
    <mergeCell ref="B1:D3"/>
    <mergeCell ref="A1:A3"/>
    <mergeCell ref="A22:B22"/>
    <mergeCell ref="A23:B23"/>
    <mergeCell ref="A24:H24"/>
    <mergeCell ref="A19:B19"/>
    <mergeCell ref="A20:B20"/>
    <mergeCell ref="A21:B21"/>
    <mergeCell ref="G4:G23"/>
    <mergeCell ref="A17:A18"/>
    <mergeCell ref="B17:B18"/>
    <mergeCell ref="B13:B14"/>
    <mergeCell ref="A13:A14"/>
    <mergeCell ref="B11:B12"/>
    <mergeCell ref="A11:A12"/>
    <mergeCell ref="A8:F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7E55-7475-4C7E-B3AA-93B71165ECFF}">
  <dimension ref="A1:F58"/>
  <sheetViews>
    <sheetView tabSelected="1" topLeftCell="A28" workbookViewId="0">
      <selection activeCell="A50" sqref="A50:B50"/>
    </sheetView>
  </sheetViews>
  <sheetFormatPr defaultRowHeight="12.75"/>
  <cols>
    <col min="1" max="1" width="11.5" customWidth="1"/>
    <col min="2" max="2" width="70.6640625" customWidth="1"/>
    <col min="3" max="3" width="0.1640625" hidden="1" customWidth="1"/>
    <col min="5" max="5" width="12" customWidth="1"/>
    <col min="8" max="8" width="11.6640625" bestFit="1" customWidth="1"/>
    <col min="10" max="10" width="35.5" customWidth="1"/>
  </cols>
  <sheetData>
    <row r="1" spans="1:5">
      <c r="A1" s="268"/>
      <c r="B1" s="181" t="s">
        <v>32</v>
      </c>
      <c r="C1" s="182"/>
      <c r="D1" s="32"/>
      <c r="E1" s="32"/>
    </row>
    <row r="2" spans="1:5">
      <c r="A2" s="269"/>
      <c r="B2" s="271"/>
      <c r="C2" s="272"/>
      <c r="D2" s="32"/>
      <c r="E2" s="32"/>
    </row>
    <row r="3" spans="1:5">
      <c r="A3" s="270"/>
      <c r="B3" s="181" t="s">
        <v>78</v>
      </c>
      <c r="C3" s="182"/>
      <c r="D3" s="32"/>
      <c r="E3" s="32"/>
    </row>
    <row r="4" spans="1:5">
      <c r="A4" s="273"/>
      <c r="B4" s="274"/>
      <c r="C4" s="274"/>
      <c r="D4" s="274"/>
      <c r="E4" s="275"/>
    </row>
    <row r="5" spans="1:5">
      <c r="A5" s="264" t="s">
        <v>44</v>
      </c>
      <c r="B5" s="276"/>
      <c r="C5" s="276"/>
      <c r="D5" s="276"/>
      <c r="E5" s="265"/>
    </row>
    <row r="6" spans="1:5">
      <c r="A6" s="8" t="s">
        <v>9</v>
      </c>
      <c r="B6" s="255" t="s">
        <v>10</v>
      </c>
      <c r="C6" s="277"/>
      <c r="D6" s="256"/>
      <c r="E6" s="90"/>
    </row>
    <row r="7" spans="1:5">
      <c r="A7" s="76"/>
      <c r="B7" s="253" t="s">
        <v>79</v>
      </c>
      <c r="C7" s="278"/>
      <c r="D7" s="254"/>
      <c r="E7" s="76"/>
    </row>
    <row r="8" spans="1:5">
      <c r="A8" s="90"/>
      <c r="B8" s="255" t="s">
        <v>11</v>
      </c>
      <c r="C8" s="277"/>
      <c r="D8" s="256"/>
      <c r="E8" s="90"/>
    </row>
    <row r="9" spans="1:5">
      <c r="A9" s="90"/>
      <c r="B9" s="251"/>
      <c r="C9" s="252"/>
      <c r="D9" s="90"/>
      <c r="E9" s="90"/>
    </row>
    <row r="10" spans="1:5">
      <c r="A10" s="92">
        <v>1</v>
      </c>
      <c r="B10" s="279" t="s">
        <v>48</v>
      </c>
      <c r="C10" s="280"/>
      <c r="D10" s="90"/>
      <c r="E10" s="90"/>
    </row>
    <row r="11" spans="1:5">
      <c r="A11" s="32"/>
      <c r="B11" s="262"/>
      <c r="C11" s="263"/>
      <c r="D11" s="32"/>
      <c r="E11" s="32"/>
    </row>
    <row r="12" spans="1:5">
      <c r="A12" s="8" t="s">
        <v>12</v>
      </c>
      <c r="B12" s="255" t="s">
        <v>13</v>
      </c>
      <c r="C12" s="256"/>
      <c r="D12" s="8" t="s">
        <v>14</v>
      </c>
      <c r="E12" s="11" t="s">
        <v>15</v>
      </c>
    </row>
    <row r="13" spans="1:5">
      <c r="A13" s="90"/>
      <c r="B13" s="251"/>
      <c r="C13" s="252"/>
      <c r="D13" s="90"/>
      <c r="E13" s="90"/>
    </row>
    <row r="14" spans="1:5">
      <c r="A14" s="89"/>
      <c r="B14" s="255" t="s">
        <v>63</v>
      </c>
      <c r="C14" s="256"/>
      <c r="D14" s="160" t="s">
        <v>64</v>
      </c>
      <c r="E14" s="161">
        <v>8</v>
      </c>
    </row>
    <row r="15" spans="1:5">
      <c r="A15" s="90"/>
      <c r="B15" s="261" t="s">
        <v>65</v>
      </c>
      <c r="C15" s="260"/>
      <c r="D15" s="90"/>
      <c r="E15" s="163"/>
    </row>
    <row r="16" spans="1:5">
      <c r="A16" s="90"/>
      <c r="B16" s="261" t="s">
        <v>67</v>
      </c>
      <c r="C16" s="260"/>
      <c r="D16" s="90"/>
      <c r="E16" s="161">
        <v>8</v>
      </c>
    </row>
    <row r="17" spans="1:5">
      <c r="A17" s="54"/>
      <c r="B17" s="264" t="s">
        <v>51</v>
      </c>
      <c r="C17" s="265"/>
      <c r="D17" s="90"/>
      <c r="E17" s="164" t="s">
        <v>15</v>
      </c>
    </row>
    <row r="18" spans="1:5">
      <c r="A18" s="32"/>
      <c r="B18" s="251"/>
      <c r="C18" s="252"/>
      <c r="D18" s="90"/>
      <c r="E18" s="163"/>
    </row>
    <row r="19" spans="1:5">
      <c r="A19" s="53"/>
      <c r="B19" s="255" t="s">
        <v>45</v>
      </c>
      <c r="C19" s="256"/>
      <c r="D19" s="90"/>
      <c r="E19" s="163"/>
    </row>
    <row r="20" spans="1:5">
      <c r="A20" s="32"/>
      <c r="B20" s="251"/>
      <c r="C20" s="252"/>
      <c r="D20" s="90"/>
      <c r="E20" s="163"/>
    </row>
    <row r="21" spans="1:5">
      <c r="A21" s="52"/>
      <c r="B21" s="253" t="s">
        <v>52</v>
      </c>
      <c r="C21" s="254"/>
      <c r="D21" s="162" t="s">
        <v>68</v>
      </c>
      <c r="E21" s="161">
        <v>26.45</v>
      </c>
    </row>
    <row r="22" spans="1:5">
      <c r="A22" s="78"/>
      <c r="B22" s="181" t="s">
        <v>46</v>
      </c>
      <c r="C22" s="256"/>
      <c r="D22" s="76"/>
      <c r="E22" s="163"/>
    </row>
    <row r="23" spans="1:5">
      <c r="A23" s="32"/>
      <c r="B23" s="251" t="s">
        <v>66</v>
      </c>
      <c r="C23" s="252"/>
      <c r="D23" s="90"/>
      <c r="E23" s="163"/>
    </row>
    <row r="24" spans="1:5">
      <c r="A24" s="32"/>
      <c r="B24" s="261"/>
      <c r="C24" s="260"/>
      <c r="D24" s="90" t="s">
        <v>33</v>
      </c>
      <c r="E24" s="161">
        <v>26.45</v>
      </c>
    </row>
    <row r="25" spans="1:5">
      <c r="A25" s="54"/>
      <c r="B25" s="264" t="s">
        <v>74</v>
      </c>
      <c r="C25" s="265"/>
      <c r="D25" s="90"/>
      <c r="E25" s="164" t="s">
        <v>15</v>
      </c>
    </row>
    <row r="26" spans="1:5">
      <c r="A26" s="32"/>
      <c r="B26" s="251"/>
      <c r="C26" s="252"/>
      <c r="D26" s="90"/>
      <c r="E26" s="163"/>
    </row>
    <row r="27" spans="1:5">
      <c r="A27" s="8" t="s">
        <v>12</v>
      </c>
      <c r="B27" s="255" t="s">
        <v>13</v>
      </c>
      <c r="C27" s="256"/>
      <c r="D27" s="90"/>
      <c r="E27" s="163"/>
    </row>
    <row r="28" spans="1:5">
      <c r="A28" s="90"/>
      <c r="B28" s="251"/>
      <c r="C28" s="252"/>
      <c r="D28" s="90"/>
      <c r="E28" s="163"/>
    </row>
    <row r="29" spans="1:5">
      <c r="A29" s="90"/>
      <c r="B29" s="255"/>
      <c r="C29" s="256"/>
      <c r="D29" s="90"/>
      <c r="E29" s="163"/>
    </row>
    <row r="30" spans="1:5" ht="38.25" customHeight="1">
      <c r="A30" s="55"/>
      <c r="B30" s="253" t="s">
        <v>54</v>
      </c>
      <c r="C30" s="254"/>
      <c r="D30" s="162" t="s">
        <v>70</v>
      </c>
      <c r="E30" s="161">
        <v>12</v>
      </c>
    </row>
    <row r="31" spans="1:5">
      <c r="A31" s="32"/>
      <c r="B31" s="261" t="s">
        <v>69</v>
      </c>
      <c r="C31" s="260"/>
      <c r="D31" s="90"/>
      <c r="E31" s="163"/>
    </row>
    <row r="32" spans="1:5" ht="40.5" customHeight="1">
      <c r="A32" s="32"/>
      <c r="B32" s="255" t="s">
        <v>55</v>
      </c>
      <c r="C32" s="256"/>
      <c r="D32" s="90"/>
      <c r="E32" s="163"/>
    </row>
    <row r="33" spans="1:6">
      <c r="A33" s="32"/>
      <c r="B33" s="261" t="s">
        <v>71</v>
      </c>
      <c r="C33" s="260"/>
      <c r="D33" s="90"/>
      <c r="E33" s="161">
        <v>7.5</v>
      </c>
    </row>
    <row r="34" spans="1:6">
      <c r="A34" s="32"/>
      <c r="B34" s="257"/>
      <c r="C34" s="258"/>
      <c r="D34" s="32"/>
      <c r="E34" s="165"/>
    </row>
    <row r="35" spans="1:6" ht="39.75" customHeight="1">
      <c r="A35" s="32"/>
      <c r="B35" s="261" t="s">
        <v>56</v>
      </c>
      <c r="C35" s="260"/>
      <c r="D35" s="90" t="s">
        <v>72</v>
      </c>
      <c r="E35" s="163">
        <v>83.72</v>
      </c>
    </row>
    <row r="36" spans="1:6">
      <c r="A36" s="32"/>
      <c r="B36" s="259" t="s">
        <v>73</v>
      </c>
      <c r="C36" s="260"/>
      <c r="D36" s="90" t="s">
        <v>72</v>
      </c>
      <c r="E36" s="161">
        <v>83.72</v>
      </c>
    </row>
    <row r="37" spans="1:6">
      <c r="A37" s="32"/>
      <c r="B37" s="262"/>
      <c r="C37" s="263"/>
      <c r="D37" s="32"/>
      <c r="E37" s="165"/>
    </row>
    <row r="38" spans="1:6">
      <c r="A38" s="52"/>
      <c r="B38" s="264" t="s">
        <v>47</v>
      </c>
      <c r="C38" s="265"/>
      <c r="D38" s="56"/>
      <c r="E38" s="57"/>
    </row>
    <row r="39" spans="1:6">
      <c r="A39" s="54"/>
      <c r="B39" s="266"/>
      <c r="C39" s="267"/>
      <c r="D39" s="32"/>
      <c r="E39" s="95"/>
    </row>
    <row r="40" spans="1:6" ht="39" customHeight="1">
      <c r="A40" s="90"/>
      <c r="B40" s="251" t="s">
        <v>59</v>
      </c>
      <c r="C40" s="252"/>
      <c r="D40" s="90" t="s">
        <v>72</v>
      </c>
      <c r="E40" s="163">
        <v>167.44</v>
      </c>
    </row>
    <row r="41" spans="1:6">
      <c r="A41" s="8"/>
      <c r="B41" s="259" t="s">
        <v>75</v>
      </c>
      <c r="C41" s="260"/>
      <c r="D41" s="90"/>
      <c r="E41" s="163"/>
    </row>
    <row r="42" spans="1:6">
      <c r="A42" s="90"/>
      <c r="B42" s="251"/>
      <c r="C42" s="252"/>
      <c r="D42" s="90"/>
      <c r="E42" s="163"/>
    </row>
    <row r="43" spans="1:6" ht="36.75" customHeight="1">
      <c r="A43" s="91"/>
      <c r="B43" s="253" t="s">
        <v>76</v>
      </c>
      <c r="C43" s="254"/>
      <c r="D43" s="162" t="s">
        <v>72</v>
      </c>
      <c r="E43" s="161">
        <v>39</v>
      </c>
    </row>
    <row r="44" spans="1:6">
      <c r="A44" s="52"/>
      <c r="B44" s="255" t="s">
        <v>77</v>
      </c>
      <c r="C44" s="256"/>
      <c r="D44" s="78"/>
      <c r="E44" s="165"/>
    </row>
    <row r="45" spans="1:6">
      <c r="A45" s="249"/>
      <c r="B45" s="249"/>
      <c r="C45" s="249"/>
      <c r="D45" s="249"/>
      <c r="E45" s="249"/>
      <c r="F45" s="249"/>
    </row>
    <row r="46" spans="1:6">
      <c r="A46" s="249"/>
      <c r="B46" s="249"/>
      <c r="C46" s="249"/>
      <c r="D46" s="249"/>
      <c r="E46" s="249"/>
      <c r="F46" s="249"/>
    </row>
    <row r="50" spans="1:6">
      <c r="A50" s="221"/>
      <c r="B50" s="221"/>
    </row>
    <row r="51" spans="1:6">
      <c r="A51" s="250"/>
      <c r="B51" s="250"/>
      <c r="C51" s="250"/>
      <c r="D51" s="250"/>
      <c r="E51" s="250"/>
      <c r="F51" s="250"/>
    </row>
    <row r="52" spans="1:6">
      <c r="A52" s="250"/>
      <c r="B52" s="250"/>
      <c r="C52" s="250"/>
      <c r="D52" s="250"/>
      <c r="E52" s="250"/>
      <c r="F52" s="250"/>
    </row>
    <row r="53" spans="1:6">
      <c r="A53" s="217"/>
      <c r="B53" s="217"/>
      <c r="C53" s="217"/>
      <c r="D53" s="217"/>
      <c r="E53" s="217"/>
      <c r="F53" s="217"/>
    </row>
    <row r="58" spans="1:6">
      <c r="A58" s="221"/>
      <c r="B58" s="221"/>
    </row>
  </sheetData>
  <mergeCells count="50">
    <mergeCell ref="B11:C11"/>
    <mergeCell ref="A1:A3"/>
    <mergeCell ref="B1:C1"/>
    <mergeCell ref="B2:C2"/>
    <mergeCell ref="B3:C3"/>
    <mergeCell ref="A4:E4"/>
    <mergeCell ref="A5:E5"/>
    <mergeCell ref="B6:D6"/>
    <mergeCell ref="B7:D7"/>
    <mergeCell ref="B8:D8"/>
    <mergeCell ref="B9:C9"/>
    <mergeCell ref="B10:C10"/>
    <mergeCell ref="B12:C12"/>
    <mergeCell ref="B13:C13"/>
    <mergeCell ref="B14:C14"/>
    <mergeCell ref="B15:C15"/>
    <mergeCell ref="B16:C16"/>
    <mergeCell ref="B24:C24"/>
    <mergeCell ref="B17:C17"/>
    <mergeCell ref="B18:C18"/>
    <mergeCell ref="B19:C19"/>
    <mergeCell ref="B27:C27"/>
    <mergeCell ref="B23:C23"/>
    <mergeCell ref="B20:C20"/>
    <mergeCell ref="B21:C21"/>
    <mergeCell ref="B22:C22"/>
    <mergeCell ref="B28:C28"/>
    <mergeCell ref="B29:C29"/>
    <mergeCell ref="B30:C30"/>
    <mergeCell ref="B31:C31"/>
    <mergeCell ref="B25:C25"/>
    <mergeCell ref="B26:C26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A58:B58"/>
    <mergeCell ref="A45:F46"/>
    <mergeCell ref="A50:B50"/>
    <mergeCell ref="A51:F52"/>
    <mergeCell ref="A53:F53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ORÇAMENTARIA</vt:lpstr>
      <vt:lpstr>CRONOGRAMA FISICO E FINACEIRO</vt:lpstr>
      <vt:lpstr>MEMORIA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2022-12-01T22:22:47Z</cp:lastPrinted>
  <dcterms:created xsi:type="dcterms:W3CDTF">2022-02-24T19:56:23Z</dcterms:created>
  <dcterms:modified xsi:type="dcterms:W3CDTF">2022-12-01T22:23:52Z</dcterms:modified>
</cp:coreProperties>
</file>