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2\Edital Tomada  Preço\010 REFORMA DO HOSPITAL - EMENDA n 5\"/>
    </mc:Choice>
  </mc:AlternateContent>
  <xr:revisionPtr revIDLastSave="0" documentId="13_ncr:1_{FF878BA3-4D93-4152-85B2-BF5849E1A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ORÇAMENTÁRIA" sheetId="3" r:id="rId1"/>
    <sheet name="MEMÓRIA CALCULO" sheetId="4" r:id="rId2"/>
    <sheet name="CRONOGRAMA" sheetId="1" r:id="rId3"/>
  </sheets>
  <calcPr calcId="191029"/>
</workbook>
</file>

<file path=xl/calcChain.xml><?xml version="1.0" encoding="utf-8"?>
<calcChain xmlns="http://schemas.openxmlformats.org/spreadsheetml/2006/main">
  <c r="G163" i="3" l="1"/>
  <c r="G17" i="1"/>
  <c r="H25" i="1"/>
  <c r="H23" i="1"/>
  <c r="G25" i="1"/>
  <c r="F25" i="1"/>
  <c r="H35" i="1" l="1"/>
  <c r="H19" i="1"/>
  <c r="H17" i="1"/>
  <c r="H11" i="1"/>
  <c r="G35" i="1"/>
  <c r="G23" i="1"/>
  <c r="G19" i="1"/>
  <c r="F35" i="1"/>
  <c r="F23" i="1"/>
  <c r="F19" i="1"/>
  <c r="F17" i="1"/>
  <c r="H13" i="1"/>
  <c r="G13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C35" i="1"/>
  <c r="C36" i="1" s="1"/>
  <c r="C29" i="1"/>
  <c r="G29" i="1" s="1"/>
  <c r="C25" i="1"/>
  <c r="D25" i="1" s="1"/>
  <c r="C23" i="1"/>
  <c r="I23" i="1" s="1"/>
  <c r="C19" i="1"/>
  <c r="C20" i="1" s="1"/>
  <c r="B17" i="1"/>
  <c r="C17" i="1"/>
  <c r="C13" i="1"/>
  <c r="F13" i="1" s="1"/>
  <c r="C11" i="1"/>
  <c r="E11" i="1" s="1"/>
  <c r="B37" i="1"/>
  <c r="B35" i="1"/>
  <c r="B33" i="1"/>
  <c r="B31" i="1"/>
  <c r="B29" i="1"/>
  <c r="B27" i="1"/>
  <c r="B25" i="1"/>
  <c r="B23" i="1"/>
  <c r="B21" i="1"/>
  <c r="B19" i="1"/>
  <c r="B15" i="1"/>
  <c r="B13" i="1"/>
  <c r="B11" i="1"/>
  <c r="B9" i="1"/>
  <c r="E19" i="1"/>
  <c r="I19" i="1"/>
  <c r="E35" i="1"/>
  <c r="I35" i="1"/>
  <c r="F70" i="3"/>
  <c r="G70" i="3" s="1"/>
  <c r="F71" i="3"/>
  <c r="G71" i="3" s="1"/>
  <c r="F41" i="3"/>
  <c r="G41" i="3" s="1"/>
  <c r="F32" i="3"/>
  <c r="G32" i="3" s="1"/>
  <c r="F31" i="3"/>
  <c r="G31" i="3" s="1"/>
  <c r="F39" i="3"/>
  <c r="G39" i="3" s="1"/>
  <c r="F36" i="3"/>
  <c r="G36" i="3" s="1"/>
  <c r="F35" i="3"/>
  <c r="G35" i="3" s="1"/>
  <c r="F57" i="3"/>
  <c r="G57" i="3" s="1"/>
  <c r="F61" i="3"/>
  <c r="F29" i="1" l="1"/>
  <c r="D29" i="1"/>
  <c r="H29" i="1"/>
  <c r="E25" i="1"/>
  <c r="D35" i="1"/>
  <c r="C12" i="1"/>
  <c r="D19" i="1"/>
  <c r="C26" i="1"/>
  <c r="I25" i="1"/>
  <c r="E17" i="1"/>
  <c r="E13" i="1"/>
  <c r="D17" i="1"/>
  <c r="D13" i="1"/>
  <c r="C14" i="1"/>
  <c r="C30" i="1"/>
  <c r="D11" i="1"/>
  <c r="G11" i="1" s="1"/>
  <c r="I29" i="1"/>
  <c r="I13" i="1"/>
  <c r="C18" i="1"/>
  <c r="C24" i="1"/>
  <c r="E23" i="1"/>
  <c r="E29" i="1"/>
  <c r="D23" i="1"/>
  <c r="I11" i="1"/>
  <c r="I17" i="1"/>
  <c r="F11" i="1"/>
  <c r="B208" i="3"/>
  <c r="J35" i="1" l="1"/>
  <c r="J11" i="1"/>
  <c r="J25" i="1"/>
  <c r="J13" i="1"/>
  <c r="J17" i="1"/>
  <c r="J23" i="1"/>
  <c r="J29" i="1"/>
  <c r="F179" i="3"/>
  <c r="G179" i="3" s="1"/>
  <c r="F181" i="3"/>
  <c r="G181" i="3" s="1"/>
  <c r="F180" i="3"/>
  <c r="G180" i="3" s="1"/>
  <c r="F178" i="3"/>
  <c r="G178" i="3" s="1"/>
  <c r="F177" i="3"/>
  <c r="G177" i="3" s="1"/>
  <c r="F176" i="3"/>
  <c r="G176" i="3" s="1"/>
  <c r="F175" i="3"/>
  <c r="G175" i="3" s="1"/>
  <c r="F56" i="3"/>
  <c r="G56" i="3" s="1"/>
  <c r="G58" i="3" s="1"/>
  <c r="J19" i="1" l="1"/>
  <c r="F189" i="3"/>
  <c r="G189" i="3" s="1"/>
  <c r="F190" i="3"/>
  <c r="G190" i="3" s="1"/>
  <c r="G191" i="3" l="1"/>
  <c r="C37" i="1" s="1"/>
  <c r="F149" i="3"/>
  <c r="G149" i="3" s="1"/>
  <c r="F148" i="3"/>
  <c r="G148" i="3" s="1"/>
  <c r="F147" i="3"/>
  <c r="G147" i="3" s="1"/>
  <c r="F146" i="3"/>
  <c r="G146" i="3" s="1"/>
  <c r="F145" i="3"/>
  <c r="G145" i="3" s="1"/>
  <c r="F144" i="3"/>
  <c r="G144" i="3" s="1"/>
  <c r="F143" i="3"/>
  <c r="G143" i="3" s="1"/>
  <c r="F142" i="3"/>
  <c r="G142" i="3" s="1"/>
  <c r="F141" i="3"/>
  <c r="G141" i="3" s="1"/>
  <c r="F126" i="3"/>
  <c r="G126" i="3" s="1"/>
  <c r="D37" i="1" l="1"/>
  <c r="G37" i="1"/>
  <c r="H37" i="1"/>
  <c r="F37" i="1"/>
  <c r="C38" i="1"/>
  <c r="E37" i="1"/>
  <c r="I37" i="1"/>
  <c r="F63" i="3"/>
  <c r="G63" i="3" s="1"/>
  <c r="F62" i="3"/>
  <c r="G62" i="3" s="1"/>
  <c r="G61" i="3"/>
  <c r="J37" i="1" l="1"/>
  <c r="F162" i="3"/>
  <c r="G162" i="3" s="1"/>
  <c r="F155" i="3"/>
  <c r="G155" i="3" s="1"/>
  <c r="F51" i="3"/>
  <c r="G51" i="3" s="1"/>
  <c r="F49" i="3"/>
  <c r="G49" i="3" s="1"/>
  <c r="F47" i="3"/>
  <c r="G47" i="3" s="1"/>
  <c r="F105" i="3"/>
  <c r="G105" i="3" s="1"/>
  <c r="F104" i="3"/>
  <c r="G104" i="3" s="1"/>
  <c r="F103" i="3"/>
  <c r="G103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F93" i="3"/>
  <c r="G93" i="3" s="1"/>
  <c r="F92" i="3"/>
  <c r="G92" i="3" s="1"/>
  <c r="F91" i="3"/>
  <c r="G91" i="3" s="1"/>
  <c r="F89" i="3"/>
  <c r="G89" i="3" s="1"/>
  <c r="F88" i="3"/>
  <c r="G88" i="3" s="1"/>
  <c r="F87" i="3"/>
  <c r="G87" i="3" s="1"/>
  <c r="F86" i="3"/>
  <c r="G86" i="3" s="1"/>
  <c r="F84" i="3"/>
  <c r="G84" i="3" s="1"/>
  <c r="F83" i="3"/>
  <c r="G83" i="3" s="1"/>
  <c r="F82" i="3"/>
  <c r="G82" i="3" s="1"/>
  <c r="F81" i="3"/>
  <c r="G81" i="3" s="1"/>
  <c r="F79" i="3"/>
  <c r="G79" i="3" s="1"/>
  <c r="F78" i="3"/>
  <c r="G78" i="3" s="1"/>
  <c r="F11" i="3"/>
  <c r="G11" i="3" s="1"/>
  <c r="F12" i="3"/>
  <c r="G12" i="3" s="1"/>
  <c r="F13" i="3"/>
  <c r="G13" i="3" s="1"/>
  <c r="F14" i="3"/>
  <c r="G14" i="3" s="1"/>
  <c r="F42" i="3"/>
  <c r="G42" i="3" s="1"/>
  <c r="F171" i="3" l="1"/>
  <c r="G171" i="3" s="1"/>
  <c r="F120" i="3" l="1"/>
  <c r="G120" i="3" s="1"/>
  <c r="F67" i="3" l="1"/>
  <c r="G67" i="3" s="1"/>
  <c r="F167" i="3"/>
  <c r="G167" i="3" s="1"/>
  <c r="F166" i="3"/>
  <c r="G166" i="3" s="1"/>
  <c r="B209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F161" i="3"/>
  <c r="G161" i="3" s="1"/>
  <c r="F160" i="3"/>
  <c r="G160" i="3" s="1"/>
  <c r="F154" i="3"/>
  <c r="G154" i="3" s="1"/>
  <c r="F153" i="3"/>
  <c r="G153" i="3" s="1"/>
  <c r="F30" i="3"/>
  <c r="G30" i="3" s="1"/>
  <c r="F19" i="3"/>
  <c r="G19" i="3" s="1"/>
  <c r="F18" i="3"/>
  <c r="G18" i="3" s="1"/>
  <c r="F17" i="3"/>
  <c r="G17" i="3" s="1"/>
  <c r="G209" i="3" l="1"/>
  <c r="G205" i="3"/>
  <c r="F137" i="3"/>
  <c r="F52" i="3"/>
  <c r="G52" i="3" s="1"/>
  <c r="F50" i="3"/>
  <c r="G50" i="3" s="1"/>
  <c r="F48" i="3"/>
  <c r="G48" i="3" s="1"/>
  <c r="F46" i="3"/>
  <c r="G46" i="3" s="1"/>
  <c r="F40" i="3"/>
  <c r="G40" i="3" s="1"/>
  <c r="F37" i="3"/>
  <c r="G37" i="3" s="1"/>
  <c r="F33" i="3"/>
  <c r="G33" i="3" s="1"/>
  <c r="F25" i="3"/>
  <c r="G25" i="3" s="1"/>
  <c r="F24" i="3"/>
  <c r="G24" i="3" s="1"/>
  <c r="G53" i="3" l="1"/>
  <c r="G43" i="3"/>
  <c r="G197" i="3" s="1"/>
  <c r="G26" i="3"/>
  <c r="G196" i="3" s="1"/>
  <c r="G198" i="3" l="1"/>
  <c r="C15" i="1"/>
  <c r="F115" i="3"/>
  <c r="G115" i="3" s="1"/>
  <c r="F114" i="3"/>
  <c r="G114" i="3" s="1"/>
  <c r="F113" i="3"/>
  <c r="G113" i="3" s="1"/>
  <c r="F112" i="3"/>
  <c r="G112" i="3" s="1"/>
  <c r="F140" i="3"/>
  <c r="G140" i="3" s="1"/>
  <c r="F139" i="3"/>
  <c r="G139" i="3" s="1"/>
  <c r="F138" i="3"/>
  <c r="G138" i="3" s="1"/>
  <c r="D15" i="1" l="1"/>
  <c r="G15" i="1"/>
  <c r="H15" i="1"/>
  <c r="F15" i="1"/>
  <c r="I15" i="1"/>
  <c r="E15" i="1"/>
  <c r="C16" i="1"/>
  <c r="F111" i="3"/>
  <c r="G111" i="3" s="1"/>
  <c r="F110" i="3"/>
  <c r="G110" i="3" s="1"/>
  <c r="F123" i="3"/>
  <c r="G123" i="3" s="1"/>
  <c r="F122" i="3"/>
  <c r="G122" i="3" s="1"/>
  <c r="F131" i="3"/>
  <c r="G131" i="3" s="1"/>
  <c r="F130" i="3"/>
  <c r="G130" i="3" s="1"/>
  <c r="F129" i="3"/>
  <c r="G129" i="3" s="1"/>
  <c r="G137" i="3"/>
  <c r="F136" i="3"/>
  <c r="G136" i="3" s="1"/>
  <c r="F135" i="3"/>
  <c r="G135" i="3" s="1"/>
  <c r="F134" i="3"/>
  <c r="G134" i="3" s="1"/>
  <c r="F133" i="3"/>
  <c r="G133" i="3" s="1"/>
  <c r="F73" i="3"/>
  <c r="F72" i="3"/>
  <c r="F69" i="3"/>
  <c r="F68" i="3"/>
  <c r="F185" i="3"/>
  <c r="G185" i="3" s="1"/>
  <c r="G186" i="3" s="1"/>
  <c r="G208" i="3" s="1"/>
  <c r="F168" i="3"/>
  <c r="G168" i="3" s="1"/>
  <c r="F170" i="3"/>
  <c r="G170" i="3" s="1"/>
  <c r="F169" i="3"/>
  <c r="G169" i="3" s="1"/>
  <c r="F127" i="3"/>
  <c r="G127" i="3" s="1"/>
  <c r="F125" i="3"/>
  <c r="G125" i="3" s="1"/>
  <c r="F119" i="3"/>
  <c r="G119" i="3" s="1"/>
  <c r="F118" i="3"/>
  <c r="G118" i="3" s="1"/>
  <c r="F117" i="3"/>
  <c r="G117" i="3" s="1"/>
  <c r="F121" i="3"/>
  <c r="G121" i="3" s="1"/>
  <c r="F16" i="3"/>
  <c r="F15" i="3"/>
  <c r="F10" i="3"/>
  <c r="J15" i="1" l="1"/>
  <c r="G150" i="3"/>
  <c r="G203" i="3" s="1"/>
  <c r="G172" i="3"/>
  <c r="G182" i="3"/>
  <c r="F156" i="3"/>
  <c r="G156" i="3" s="1"/>
  <c r="G157" i="3" s="1"/>
  <c r="C27" i="1" s="1"/>
  <c r="G73" i="3"/>
  <c r="G72" i="3"/>
  <c r="G69" i="3"/>
  <c r="G68" i="3"/>
  <c r="G16" i="3"/>
  <c r="G15" i="3"/>
  <c r="G10" i="3"/>
  <c r="G207" i="3" l="1"/>
  <c r="C33" i="1"/>
  <c r="F27" i="1"/>
  <c r="G27" i="1"/>
  <c r="H27" i="1"/>
  <c r="E27" i="1"/>
  <c r="I27" i="1"/>
  <c r="D27" i="1"/>
  <c r="C28" i="1"/>
  <c r="G206" i="3"/>
  <c r="C31" i="1"/>
  <c r="G74" i="3"/>
  <c r="G64" i="3"/>
  <c r="G200" i="3" s="1"/>
  <c r="G106" i="3"/>
  <c r="G202" i="3" s="1"/>
  <c r="G199" i="3"/>
  <c r="G20" i="3"/>
  <c r="G204" i="3"/>
  <c r="H33" i="1" l="1"/>
  <c r="F33" i="1"/>
  <c r="G33" i="1"/>
  <c r="D33" i="1"/>
  <c r="I33" i="1"/>
  <c r="C34" i="1"/>
  <c r="E33" i="1"/>
  <c r="G195" i="3"/>
  <c r="F210" i="3" s="1"/>
  <c r="C9" i="1"/>
  <c r="J27" i="1"/>
  <c r="G201" i="3"/>
  <c r="C21" i="1"/>
  <c r="D31" i="1"/>
  <c r="F31" i="1"/>
  <c r="H31" i="1"/>
  <c r="G31" i="1"/>
  <c r="C32" i="1"/>
  <c r="I31" i="1"/>
  <c r="E31" i="1"/>
  <c r="J33" i="1" l="1"/>
  <c r="D9" i="1"/>
  <c r="H9" i="1"/>
  <c r="F9" i="1"/>
  <c r="E9" i="1"/>
  <c r="C10" i="1"/>
  <c r="I9" i="1"/>
  <c r="I39" i="1" s="1"/>
  <c r="D21" i="1"/>
  <c r="H21" i="1"/>
  <c r="H39" i="1" s="1"/>
  <c r="H40" i="1" s="1"/>
  <c r="F21" i="1"/>
  <c r="F39" i="1" s="1"/>
  <c r="G21" i="1"/>
  <c r="I21" i="1"/>
  <c r="C22" i="1"/>
  <c r="E21" i="1"/>
  <c r="D39" i="1"/>
  <c r="J31" i="1"/>
  <c r="D199" i="3"/>
  <c r="D208" i="3"/>
  <c r="D195" i="3"/>
  <c r="D197" i="3"/>
  <c r="D206" i="3"/>
  <c r="D207" i="3"/>
  <c r="D196" i="3"/>
  <c r="D204" i="3"/>
  <c r="D205" i="3"/>
  <c r="D201" i="3"/>
  <c r="D202" i="3"/>
  <c r="D209" i="3"/>
  <c r="D210" i="3"/>
  <c r="D198" i="3"/>
  <c r="D200" i="3"/>
  <c r="D203" i="3"/>
  <c r="E39" i="1" l="1"/>
  <c r="E40" i="1" s="1"/>
  <c r="G9" i="1"/>
  <c r="G39" i="1" s="1"/>
  <c r="G40" i="1" s="1"/>
  <c r="J9" i="1"/>
  <c r="J21" i="1"/>
  <c r="F40" i="1"/>
  <c r="I40" i="1"/>
  <c r="D40" i="1"/>
  <c r="J39" i="1" l="1"/>
  <c r="D41" i="1"/>
  <c r="E41" i="1" l="1"/>
  <c r="F41" i="1" l="1"/>
  <c r="G41" i="1" l="1"/>
  <c r="D42" i="1"/>
  <c r="D43" i="1"/>
  <c r="H41" i="1" l="1"/>
  <c r="E42" i="1"/>
  <c r="E43" i="1"/>
  <c r="I41" i="1" l="1"/>
  <c r="F42" i="1"/>
  <c r="F43" i="1"/>
  <c r="I43" i="1" l="1"/>
  <c r="H42" i="1"/>
  <c r="G42" i="1"/>
  <c r="I42" i="1"/>
  <c r="G43" i="1"/>
  <c r="H43" i="1"/>
</calcChain>
</file>

<file path=xl/sharedStrings.xml><?xml version="1.0" encoding="utf-8"?>
<sst xmlns="http://schemas.openxmlformats.org/spreadsheetml/2006/main" count="859" uniqueCount="246">
  <si>
    <r>
      <rPr>
        <b/>
        <sz val="5.5"/>
        <rFont val="Arial"/>
        <family val="2"/>
      </rPr>
      <t>CRONOGRAMA FÍSICO FINANCEIRO</t>
    </r>
  </si>
  <si>
    <r>
      <rPr>
        <b/>
        <sz val="5.5"/>
        <rFont val="Arial"/>
        <family val="2"/>
      </rPr>
      <t>ITENS</t>
    </r>
  </si>
  <si>
    <r>
      <rPr>
        <b/>
        <sz val="5.5"/>
        <rFont val="Arial"/>
        <family val="2"/>
      </rPr>
      <t>ATIVIDADES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</si>
  <si>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</si>
  <si>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VALOR TOTAL DOS SERVIÇOS</t>
    </r>
  </si>
  <si>
    <r>
      <rPr>
        <b/>
        <sz val="5.5"/>
        <rFont val="Arial"/>
        <family val="2"/>
      </rPr>
      <t>TOTAL DO DESEMBOLSO MENSAL</t>
    </r>
  </si>
  <si>
    <r>
      <rPr>
        <b/>
        <sz val="5.5"/>
        <rFont val="Arial"/>
        <family val="2"/>
      </rPr>
      <t>TOTAL DO DESEMBOLSO ACUMULADO</t>
    </r>
  </si>
  <si>
    <r>
      <rPr>
        <b/>
        <sz val="5.5"/>
        <rFont val="Arial"/>
        <family val="2"/>
      </rPr>
      <t>PERCENTUAL MENSAL</t>
    </r>
  </si>
  <si>
    <r>
      <rPr>
        <b/>
        <sz val="5.5"/>
        <rFont val="Arial"/>
        <family val="2"/>
      </rPr>
      <t>PERCENTUAL MENSAL ACUMULADO</t>
    </r>
  </si>
  <si>
    <r>
      <rPr>
        <sz val="7"/>
        <rFont val="Arial MT"/>
        <family val="2"/>
      </rPr>
      <t>.</t>
    </r>
  </si>
  <si>
    <r>
      <rPr>
        <b/>
        <sz val="7"/>
        <color rgb="FFFF0000"/>
        <rFont val="Arial"/>
        <family val="2"/>
      </rPr>
      <t>DESONERADO</t>
    </r>
  </si>
  <si>
    <r>
      <rPr>
        <sz val="7"/>
        <rFont val="Arial MT"/>
        <family val="2"/>
      </rPr>
      <t>Nº PLANILHA</t>
    </r>
  </si>
  <si>
    <r>
      <rPr>
        <sz val="7"/>
        <rFont val="Arial MT"/>
        <family val="2"/>
      </rPr>
      <t>B.D.I. = 28,34%</t>
    </r>
  </si>
  <si>
    <r>
      <rPr>
        <b/>
        <sz val="7"/>
        <rFont val="Arial"/>
        <family val="2"/>
      </rPr>
      <t>SERVIÇOS EM TERRA</t>
    </r>
  </si>
  <si>
    <r>
      <rPr>
        <b/>
        <sz val="7"/>
        <rFont val="Arial"/>
        <family val="2"/>
      </rPr>
      <t>ESTRUTURA DE COBERTURA</t>
    </r>
  </si>
  <si>
    <r>
      <rPr>
        <b/>
        <sz val="7"/>
        <rFont val="Arial"/>
        <family val="2"/>
      </rPr>
      <t>ESQUADRIAS E FERRAGENS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</si>
  <si>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</si>
  <si>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>INSTALAÇÕES HIDROSSANITÁRIAS E ÁGUAS PLUVIAIS</t>
    </r>
  </si>
  <si>
    <r>
      <rPr>
        <b/>
        <sz val="7"/>
        <rFont val="Arial"/>
        <family val="2"/>
      </rPr>
      <t>REVESTIMENTO DE PAREDES</t>
    </r>
  </si>
  <si>
    <r>
      <rPr>
        <b/>
        <sz val="7"/>
        <rFont val="Arial"/>
        <family val="2"/>
      </rPr>
      <t>REVESTIMENTO DE FORROS</t>
    </r>
  </si>
  <si>
    <r>
      <rPr>
        <b/>
        <sz val="7"/>
        <rFont val="Arial"/>
        <family val="2"/>
      </rPr>
      <t>LIMPEZA</t>
    </r>
  </si>
  <si>
    <r>
      <rPr>
        <b/>
        <sz val="7"/>
        <rFont val="Arial"/>
        <family val="2"/>
      </rPr>
      <t>TOTAL GERAL</t>
    </r>
  </si>
  <si>
    <r>
      <rPr>
        <sz val="7"/>
        <rFont val="Arial MT"/>
        <family val="2"/>
      </rPr>
      <t>RESUMO</t>
    </r>
  </si>
  <si>
    <r>
      <rPr>
        <sz val="7"/>
        <rFont val="Arial MT"/>
        <family val="2"/>
      </rPr>
      <t>%</t>
    </r>
  </si>
  <si>
    <t>MUNICÍPIO DE RIBAS DO RIO PARDO -  ESTADO DE MATO GROSSO DO SUL</t>
  </si>
  <si>
    <t>TOTAL</t>
  </si>
  <si>
    <t>SUBTOTAL</t>
  </si>
  <si>
    <t>LAVATÓRIO LOUÇA BRANCA COM COLUNA 45X55CM OU EQUIVALENTE PADRÃO MEDIO UM INCLUSO SIFÃO TIPO GARRAFA VALVULA E ENGATE FLEXIVEL DE 40 CM EM METAL CROMADO COM TORNEIRA CROMADA DE MESA PADRÃO MEDIO FORNECIMENTO E INSTALAÇÃO</t>
  </si>
  <si>
    <t>TORNEIRAS E REGISTROS</t>
  </si>
  <si>
    <t>UN</t>
  </si>
  <si>
    <t>JOELHO 90 40MM</t>
  </si>
  <si>
    <t>BANCADA GRANITO CINZA 150X60 CM COM CUBA DE EMBUTIR DE AÇO VALVULA AMERICANA EM METAL SIFÃO TIPO GARRAFA EM METAL ENGATE FLEXIVEL 30 CM TORNEIRA DE MESA 1/2 OU 3/4 PARA PIA DE COZINHA PADRÃO ALTO</t>
  </si>
  <si>
    <t>AGUA FRIA DISTRIBUIÇÃO E ALIMENTAÇÃO</t>
  </si>
  <si>
    <t xml:space="preserve">CAIXA DE AGUA EM POLIETILENO 1.000 LITROS </t>
  </si>
  <si>
    <t>(COMPOSIÇÃO REPRESENTATIVA) DO SERVIÇO DE INSTALAÇÃO DE TUBOS DE PVC,SOLDÁVEL, ÁGUA FRIA, DN 32 MM (INSTALADO EM RAMAL, SUB-RAMAL OU RAMAL DE DISTRIBUIÇÃO), INCLUSIVE CONEXÕES, CORTES E FIXAÇÕES, PARA PRÉDIOS.AF_10/2015</t>
  </si>
  <si>
    <t>Total</t>
  </si>
  <si>
    <t>DIVERSOS</t>
  </si>
  <si>
    <t>LOUÇAS</t>
  </si>
  <si>
    <r>
      <rPr>
        <b/>
        <sz val="7"/>
        <rFont val="Arial"/>
        <family val="2"/>
      </rPr>
      <t>ESTRUTURA DE CONCRETO</t>
    </r>
  </si>
  <si>
    <t>FORMAS</t>
  </si>
  <si>
    <t>CONCRETO</t>
  </si>
  <si>
    <t>FERRAGEM</t>
  </si>
  <si>
    <t>PR S BDI</t>
  </si>
  <si>
    <t>''</t>
  </si>
  <si>
    <r>
      <rPr>
        <b/>
        <sz val="7"/>
        <rFont val="Arial"/>
        <family val="2"/>
      </rPr>
      <t>ADMINISTRAÇÃO LOCAL</t>
    </r>
  </si>
  <si>
    <t>ELETRODUTOS</t>
  </si>
  <si>
    <t>FIOS E CABOS DE COBRE</t>
  </si>
  <si>
    <t>QUADROS, DISJUNTORES E CAIXAS</t>
  </si>
  <si>
    <t>INTERRUPTORES E TOMADAS</t>
  </si>
  <si>
    <t xml:space="preserve">EXECUÇÃO CALÇADA MOLDADA IN LOCO CONCRETO </t>
  </si>
  <si>
    <t>SERVIÇOS EM TERRA (MANUAL)</t>
  </si>
  <si>
    <t xml:space="preserve">ESCORAMENTO PARA LAJES DE EDIFICAÇÕES  </t>
  </si>
  <si>
    <t>ESGOTO</t>
  </si>
  <si>
    <t>PINTURA</t>
  </si>
  <si>
    <t>SERVIÇOS</t>
  </si>
  <si>
    <t>CÓDIGO</t>
  </si>
  <si>
    <t>PR UNIT</t>
  </si>
  <si>
    <t>QUANT</t>
  </si>
  <si>
    <t>REFORMA E AMPLIAÇÃO HOSPITAL MUNICIPAL</t>
  </si>
  <si>
    <t>m²</t>
  </si>
  <si>
    <t>m</t>
  </si>
  <si>
    <t>un</t>
  </si>
  <si>
    <t>mês</t>
  </si>
  <si>
    <t>SERVIÇOS GERAIS DE CANTEIRO</t>
  </si>
  <si>
    <t>m³</t>
  </si>
  <si>
    <t>COBERTURA</t>
  </si>
  <si>
    <t>TORNEIRA  DE BOIA DE CAIXA DE AGUA 3/4 COM HAST E TORNEIRA METÁLICO</t>
  </si>
  <si>
    <t>SABONETEIRA PLÁSTICA TIPO DISPENSER PARA SABONETE LÍQUIDO COM RESERVATÓRIO 800 A 1500 ML, INCLUSO FIXAÇÃO. AF_01/2020</t>
  </si>
  <si>
    <t>PREFEITURA MUNICIPAL DE RIBAS DO RIO PARDO</t>
  </si>
  <si>
    <t>ALVENARIA</t>
  </si>
  <si>
    <t>REVESTIMENTO DE PISOS</t>
  </si>
  <si>
    <t>kg</t>
  </si>
  <si>
    <t>h</t>
  </si>
  <si>
    <t>REATERRO MANUAL APILOADO COM SOQUETE</t>
  </si>
  <si>
    <t>ESCAVACAO DE VALAS EM SOLO DE QUALQUER CATEGORIA, NA(S) PROFUNDIDADE(S): ATE 2,00 M (SEM PRESENCA DE AGUA)</t>
  </si>
  <si>
    <t>CONCRETO FCK = 25MPA, TRACO 1:2,3:2,7 (CIMENTO/ AREIA MEDIA/ BRITA 1)  - PREPARO MECANICO COM BETONEIRA 400 L. AF_05/2021</t>
  </si>
  <si>
    <t>ALVENARIA DE ELEVACAO COM TIJOLO CERAMICO FURADO (9X19X19)CM, 1/2 VEZ (ESPESSURA DE 9CM), ASSENTADA COM ARGAMASSA MISTA DE CIMENTO, CAL HIDRATADA E AREIA SEM PENEIRAR, NO TRACO 1:2:8</t>
  </si>
  <si>
    <t>LAJE PRE-FABRICADA PROTENDIDA BETA 16,CAPA=4CM EM CONCRETO USINADO BOMBEADO FCK=25,0MPA, CONTR. A, CONS=0,0601M3/M2, PREENC. EPS/CERAMICA H16-40,INTEREIXO 48CM, SOBRECARGA=350KG/M2, VAOS ATE 7,30M, VIGUETAS 5 FIOS DE ACO(EXCL. ESCOR. E FERRAGENS)</t>
  </si>
  <si>
    <t>LANCAMENTO/APLICACAO MANUAL DE CONCRETO EM ESTRUTURAS</t>
  </si>
  <si>
    <t>LOCACAO DE CONTAINER 2,30 X 4,30 M, ALT. 2,50 M, PARA
SANITARIO, COM 3 BACIAS, 4 CHUVEIROS, 1 LAVATORIO E 1 MICTORIO, EXCLUSIVE TRANSPORTE/CARGA/DESCARGA</t>
  </si>
  <si>
    <t>LOCACAO DE CONTAINER 2,30 X 6,00 M, ALT. 2,50 M, COM 1 SANITARIO, PARA ESCRITORIO, COMPLETO, SEM DIVISORIAS INTERNAS, EXCLUSIVE TRANSPORTE/CARGA/DESCARGA</t>
  </si>
  <si>
    <t>LOCACAO DE CONTAINER PARA DEPOSITO DE (2,30 X 6,00)M, ALT. 2,50M, SEM DIVISORIAS INTERNAS E SEM SANITARIO, EXC TRANSP/CARGA/DESCARGA</t>
  </si>
  <si>
    <t>LOCACAO CONVENCIONAL DE OBRA, ATRAVES DE GABARITO DE TABUAS CORRIDAS PONTALETADAS A CADA 2,00M, 2 UTILIZAÇÕES</t>
  </si>
  <si>
    <t>REGULARIZACAO DO SOLO COM IRREGULARIDADES ATE 0,20</t>
  </si>
  <si>
    <t>PLACA DE OBRA EM CHAPA GALVANIZADA N. 22, ADESIVADA</t>
  </si>
  <si>
    <t>VERGA PRE-MOLDADA PARA PORTAS COM ATE 1,5 M DE VAO. AF_03/2016</t>
  </si>
  <si>
    <t>RUFO CHAPA GALVANIZADO 25 CM #24</t>
  </si>
  <si>
    <t>CALHA CHAPA GALVANIZADA 33 CM #24</t>
  </si>
  <si>
    <t>INTERRUPTOR SIMPLES (1 MODULO), 10A/250V, INCLUINDO SUPORTE E PLACA - FORNECIMENTO E INSTALACAO. AF_12/2015</t>
  </si>
  <si>
    <t>CAIXA RETANGULAR 4" X 2" ALTA (2,00 M DO PISO), METALICA, INSTALADA EM PAREDE - FORNECIMENTO E INSTALACAO. AF_12/2015</t>
  </si>
  <si>
    <t>CAIXA RETANGULAR 4" X 2" BAIXA (0,30 M DO PISO), METALICA, INSTALADA EM PAREDE - FORNECIMENTO E INSTALACAO. AF_12/2015</t>
  </si>
  <si>
    <t>REGISTRO DE GAVETA BRUTO, LATAO, ROSCAVEL, 3" FORNECIMENTO E INSTALAÇÃO</t>
  </si>
  <si>
    <t>TOALHEIRO PLÁSTICO TIPO DISPENSER PARA PAPEL TOALHA
INTERFOLHADO - FORNECIMENTO E INSTALAÇÃO</t>
  </si>
  <si>
    <t>REGISTRO DE GAVETA BRUTO, LATAO, ROSCAVEL, 3/4", COM ACABAMENTO E CANOPLA CROMADOS. FORNECIMENTO E INSTALAÇÃO EM RAMAL DE AGUA. AF_08/2021</t>
  </si>
  <si>
    <t>TUBO DE DESCARGA DE PVC, PARA VALVULA DE DESCARGA (TUBO PONTA AZUL)</t>
  </si>
  <si>
    <t>VALVULA DE DESCARGA 1 1/2" SEM ACABAMENTO (BASE) DOCOL OU SIMILAR</t>
  </si>
  <si>
    <t>ACABAMENTO ANTIVANDALISMO PARA VALVULA DE DESCARGA DOCOL OU SIMILAR</t>
  </si>
  <si>
    <t>TUBO PVC ESGOTO PREDIAL DN 40MM, INCLUSIVE CONEXOES - FORNECIMENTO E INSTALACAO</t>
  </si>
  <si>
    <t>TUBO PVC ESGOTO PREDIAL DN 50MM, INCLUSIVE CONEXOES - FORNECIMENTO E INSTALACAO</t>
  </si>
  <si>
    <t>TUBO PVC ESGOTO PREDIAL DN 100MM, INCLUSIVE CONEXOES - FORNECIMENTO E INSTALACAO</t>
  </si>
  <si>
    <t>ESCAVACAO (MANUAL) DE VALAS, PARA ASSENTAMENTO DE
TUBOS, COM DIAMETROS DE (100 A 150)MM</t>
  </si>
  <si>
    <t>REATERRO (MANUAL) DE VALAS</t>
  </si>
  <si>
    <t>CHAPISCO PARA PAREDES EXTERNAS E INTERNAS COM ARGAMASSA DE CIMENTO E AREIA NO TRACO 1:3</t>
  </si>
  <si>
    <t>EMBOCO OU MASSA ÚNICA EM ARGAMASSA TRACO 1:2:8, PREPARO MECANICO COM BETONEIRA 400 L, APLICADA MANUALMENTE EM PANOS DE FACHADA COM PRESENCA DE VÃOS, ESPESSURA DE 25 MM. AF_08/2022</t>
  </si>
  <si>
    <t>REVESTIMENTO CERAMICO PARA PAREDES INTERNAS COM PLACAS TIPO ESMALTADA EXTRA DE DIMENSOES 33X45 CM APLICADAS EM AMBIENTES DE AREA MAIOR QUE 5m² NA ALTURA INTEIRA DAS PAREDES. AF_06/2014</t>
  </si>
  <si>
    <t>CHAPISCO PARA TETO COM ARGAMASSA DE CIMENTO E AREIA NO TRAÇO 1:3</t>
  </si>
  <si>
    <t>EMBOCO PARA FORRO, EMPREGANDO ARGAMASSA MISTA DE CIMENTO, CAL E AREIA NO TRACO 1:2:9, ESPESSURA DE 2cm</t>
  </si>
  <si>
    <t>APILOAMENTO DE SOLO, PARA RECEBIMENTO DE LASTRO, COM MAÇO DE 30 KG</t>
  </si>
  <si>
    <t>CONTRAPISO EM CONCRETO FCK=15MPa, TRACO 1:3,4:3,5
(CIMENTO, AREIA MEDIA E BRITA 1), ESPESSURA DE 5CM</t>
  </si>
  <si>
    <t>SOLEIRA DE GRANITO,  LARGURA 15CM, ESPESSURA 2,0 CM AF_09/2020</t>
  </si>
  <si>
    <t>APLICACAO DE FUNDO SELADOR ACRILICO EM TETO, UMA DEMAO. AF_06/2014</t>
  </si>
  <si>
    <t>APLICACAO DE FUNDO SELADOR ACRILICO EM PAREDES, UMA DEMAO. AF_06/2014</t>
  </si>
  <si>
    <t>APLICAÇÃO E LIXAMENTO DE MASSA LÁTEX EM TETO, DUAS DEMÃOS. AF_06/2014</t>
  </si>
  <si>
    <t>APLICACAO MANUAL DE PINTURA COM TINTA LATEX ACRILICA EM PAREDES, DUAS DEMAOS. AF_06/2014</t>
  </si>
  <si>
    <t>APLICACAO E LIXAMENTO DE MASSA LATEX EM PAREDES, DUAS DEMAOS. AF_06/2014</t>
  </si>
  <si>
    <t>APLICAÇÃO MANUAL DE PINTURA COM TINTA LÁTEX ACRÍLICA EM TETO, DUAS DEMÃOS. AF_06/2014</t>
  </si>
  <si>
    <t>APLICAÇÃO MANUAL DE PINTURA COM TINTA TEXTURIZADA ACRÍLICA EM PAREDES EXTERNAS DE CASAS, DUAS CORES. AF_06/2014</t>
  </si>
  <si>
    <t>ENGENHEIRO CIVIL DE OBRA PLENO COM ENCARGOS COMPLEMENTARES</t>
  </si>
  <si>
    <t>MESTRE DE OBRAS COM ENCARGOS COMPLEMENTARES</t>
  </si>
  <si>
    <t>DEMOLICAO DE ALVENARIA DE BLOCO FURADO, DE FORMA MANUAL, SEM REAPROVEITAMENTO. AF_12/2017</t>
  </si>
  <si>
    <t>DEMOLICAO DE COBERTURA COM TELHAS DE FIBROCIMENTO</t>
  </si>
  <si>
    <t>DEMOLICAO DE PAVIMENTO INTERTRAVADO, DE FORMA MANUAL, COM REAPROVEITAMENTO. AF_12/2017</t>
  </si>
  <si>
    <t>DEMOLICAO DE PISO CERAMICO</t>
  </si>
  <si>
    <t>VERGA PRE-MOLDADA PARA PORTAS COM MAIS DE 1,5 M DE VAO. AF_03/2016</t>
  </si>
  <si>
    <t>JANELA DE CORRER COM VIDRO TEMPERADO 8MM COM PERFIL DE ALUMINIO ANODIZADO NATURAL E FERRAGENS FOSCA</t>
  </si>
  <si>
    <t>JANELA BASCULANTE COM VIDRO TEMPERADO 8MM COM PERFIL DE ALUMINIO ANODIZADO NATURAL FERRAGENS FOSCA</t>
  </si>
  <si>
    <t>REVESTIMENTO CERAMICO PARA PAREDES INTERNAS COM PLACAS TIPO ESMALTADA EXTRA DE DIMENSOES 33X45 CM APLICADAS EM AMBIENTES DE AREA MENOR QUE 5m² NA ALTURA INTEIRA DAS PAREDES. AF_06/2014</t>
  </si>
  <si>
    <t>FORRO EM RÉGUAS DE PVC, FRISADO, PARA AMBIENTES COMERCIAIS, INCLUSIVE ESTRTUTURA DE FIXAÇÃO. AF_05/2017</t>
  </si>
  <si>
    <t>REGISTRO DE GAVETA BRUTO, LATAO, ROSCAVEL, 1 1/2, COM ACABAMENTO E CANOPLA CROMADOS, INSTALADO EM RESERVACAO DE AGUA DE EDIFICACAO QUE POSSUA RESERVATORIO DE FIBRA/FIBROCIMENTO FORNECIMENTO E INSTALACAO. AF_08/2021</t>
  </si>
  <si>
    <t>LUMINÁRIAS E ACESSÓRIOS</t>
  </si>
  <si>
    <t>SEPRO: Junho/ 2022 AGESUL</t>
  </si>
  <si>
    <t>SINAPI: Outubro/ 2022</t>
  </si>
  <si>
    <t>INTERRUPTOR PARALELO (1 MODULOS), 10A/250V, INCLUINDO SUPORTE E PLACA - FORNECIMENTO E INSTALACAO. AF_12/2015</t>
  </si>
  <si>
    <t>TOMADA MÉDIA DE EMBUTIR (1 MODULO), 2P+T 10A, INCLUINDO SUPORTE E PLACA - FORNECIMENTO E INSTALACAO. AF_12/2015</t>
  </si>
  <si>
    <t>LUMINARIA TIPO CALHA ABERTA, INCLUSIVE 2 LÂMPADAS DE LED 20W E SOQUETES</t>
  </si>
  <si>
    <t>LUMINARIA TIPO PLAFON EM PLÁSTICO, DE SOBREPOR, COM 1 LÂMPADA  DE 15W</t>
  </si>
  <si>
    <t>TOMADA MEDIA DE EMBUTIR (1 MODULO), 2P+T 20A, INCLUINDO SUPORTE E PLACA - FORNECIMENTO E INSTALACAO. AF_12/2015</t>
  </si>
  <si>
    <t>CABO DE COBRE FLEXIVEL ISOLADO, 2,5 MM², ANTI-CHAMA 450/750 V, PARA CIRCUITOS TERMINAIS - FORNECIMENTO E INSTALAÇÃO  AF-12/2015</t>
  </si>
  <si>
    <t>CABO DE COBRE FLEXÍVEL ISOLADO, 10 MM², ANTI-CHAMA 450/750 V, PARA CIRCUITOS TERMINAIS - FORNECIMENTO E INSTALAÇÃO.</t>
  </si>
  <si>
    <t>CABO DE COBRE FLEXIVEL ISOLADO, 6 MM², ANTI-CHAMA 450/750 V, PARA CIRCUITOS TERMINAIS - FORNECIMENTO E INSTALACAO. AF_12/2015</t>
  </si>
  <si>
    <t>CABO DE COBRE FLEXIVEL ISOLADO, 4 MM², ANTI-CHAMA 450/750 V, PARA CIRCUITOS TERMINAIS - FORNECIMENTO E INSTALACAO.AF_12/2015</t>
  </si>
  <si>
    <t>ELETRODUTO DE PVC RIGIDO ROSCAVEL DN 25MM (3/4"), INCLUINDO CONEXOES, FORNECIMENTO E INSTALACAO</t>
  </si>
  <si>
    <t>ELETRODUTO DE PVC RIGIDO ROSCAVEL DN 40MM (1 1/4"), INCLUINDO CONEXOES, FORNECIMENTO E INSTALACAO</t>
  </si>
  <si>
    <t>SUPORTE PARA ELETROCALHA LISA OU PERFURADA EM AÇO GALVANIZADO, LARGURA 200 OU 400 MM E ALTURA 50 MM, ESPAÇADO A CADA 1,5 M, EM PERFILADO DE SEÇÃO 38X76 MM, POR METRO DE ELETRECOLHA FIXADA</t>
  </si>
  <si>
    <t>QUADRO DE DISTRIBUIÇÃO DE ENERGIA DE EMBUTIR, EM CHAPA METÁLICA, PARA 18 DISJUNTORES TERMOMAGNÉTICOS MONOPOLARES, COM BARRAMENTO TRIFÁSICO E NEUTRO, FORNECIMENTO E INSTALAÇÃO</t>
  </si>
  <si>
    <t>DISJUNTOR MONOPOLAR TIPO DIN, CORRENTE NOMINAL DE 16A
- FORNECIMENTO E INSTALACAO. AF_04/2016</t>
  </si>
  <si>
    <t>DISJUNTOR BIPOLAR TIPO DIN, CORRENTE NOMINAL DE 16A -
FORNECIMENTO E INSTALACAO. AF_04/2016</t>
  </si>
  <si>
    <t>DISJUNTOR TRIPOLAR TIPO DIN, CORRENTE NOMINAL DE 50A -
FORNECIMENTO E INSTALACAO. AF_04/2016</t>
  </si>
  <si>
    <t>DISJUNTOR TRIPOLAR PADRAO NEMA, CORRENTE NOMINAL DE
10 ATÉ 50A - FORNECIMENTO E INSTALACAO. AF_10/2020</t>
  </si>
  <si>
    <t>DISJUNTOR TERMOMAGNETICO TRIPOLAR , CORRENTE NOMINAL DE 125A - FORNECIMENTO E INSTALACAO. AF_10/2020</t>
  </si>
  <si>
    <t>CAIXA RETANGULAR 4" X 2" MEDIA (1,30 M DO PISO), METALICA, INSTALADA EM PAREDE - FORNECIMENTO E INSTALACAO. AF_12/2015</t>
  </si>
  <si>
    <t>(COMPOSIÇÃO REPRESENTATIVA) DO SERVIÇO DE INSTALAÇÃO DE TUBOS DE PVC, SOLDÁVEL, ÁGUA FRIA, DN 25 MM (INSTALADO EM RAMAL, SUB-RAMAL OU RAMAL DE DISTRIBUIÇÃO), INCLUSIVE CONEXÕES, CORTES E FIXAÇÕES, PARA PRÉDIOS.AF_10/2015</t>
  </si>
  <si>
    <t>CAIXA OCTOGONAL 4" X 4", METALICA, INSTALADA EM LAJE - FORNECIMENTO E INSTALACAO. AF_12/2015</t>
  </si>
  <si>
    <t>CAIXA DE PASSAGEM 30X30X40 COM TAMPA E DRENO BRITA</t>
  </si>
  <si>
    <t>LIMPEZA FINAL DA OBRA</t>
  </si>
  <si>
    <t>(COMPOSIÇÃO REPRESENTATIVA) DO SERVIÇO DE INSTALAÇÃO DE TUBOS DE PVC SOLDÁVEL, ÁGUA FRIA, DN 50 MM (INSTALADO EM RAMAL, SUB-RAMAL OU RAMAL DE DISTRIBUIÇÃO), INCLUSIVE CONEXÕES, CORTES E FIXAÇÕES, PARA PRÉDIOS.AF_10/2015</t>
  </si>
  <si>
    <t>BACIA SANITARIA SINFONADA DE LOUCA BRANCA, LINHA RAVENA, REF. P 9.17 DA DECA OU SIMILAR, INCLUSIVE PERTENCES, COM TUBO DE LIGACAO E COBERTURA DE BOLSA CROMADOS (ESTEVES OU SIMILAR)</t>
  </si>
  <si>
    <t>ASSENTO SANITARIO PARA BACIA RAVENA REF. AP 01.17 DA DECA OU SIMILAR</t>
  </si>
  <si>
    <t>PAPELEIRA PLASTICA TIPO DISPENSER PARA PAPEL HIGIENICO ROLAO - FORNECIMENTO E INSTALACAO</t>
  </si>
  <si>
    <t>REGISTRO DE ESFERA, PVC, ROSCÁVEL, COM VOLANTE, 1 1/2" - FORNECIMENTO E INSTALACAO. AF_08/2021</t>
  </si>
  <si>
    <t>CAIXA SIFONADA (TIGRE, FORTILIT OU SIMILAR) COM PORTA
GRELHA DE PVC NAS DIMENSOES DE (150 X 150 X 50)MM /UN</t>
  </si>
  <si>
    <t>CAIXA ENTERRADA HIDRAULICA RETANGULAR EM ALVENARIA COM TIJOLOS CERAMICOS MACICOS, DIMENSOES INTERNAS: 0,62X0,0,62 M PARA REDE DE ESGOTO. AF_12/2020</t>
  </si>
  <si>
    <t>JOELHO 90 GRAUS, PVC, SÉRIE NORMAL, DN 50MM, FORNECIDO E INSTALADO</t>
  </si>
  <si>
    <t>CURVA 90 GRAUS, SÉRIE NORMAL, DN 40MM COM ANEL, FORNECIDO E INSTALADO</t>
  </si>
  <si>
    <t>CURVA LONGA 90 GRAUS, PVC, SÉRIE NORMAL, DN 100 MM, FORNECIDO E INSTALADO</t>
  </si>
  <si>
    <t>JOELHO 45 GRAUS, PVC, SÉRIE NORMAL, DN 40MM, FORNECIDO E INSTALADO</t>
  </si>
  <si>
    <t>JOELHO 45 GRAUS, PVC, SÉRIE NORMAL, DN 50MM, FORNECIDO E INSTALADO</t>
  </si>
  <si>
    <t>BUCHA DE REDUÇÃO LONGA, PVC, SERIE R, DN 50X40MM, FORNECIDO E INSTALADO</t>
  </si>
  <si>
    <t>TE SANITARIO, PVC, DN 40 X 40MM, SERIE NORMAL</t>
  </si>
  <si>
    <t>JUNCAO SIMPLES, PVC, 45 GRAUS, DN 100 X 100MM, SERIE NORMAL</t>
  </si>
  <si>
    <t>TE SANITARIO, PVC, DN 100 X 50MM, SERIE NORMAL</t>
  </si>
  <si>
    <t xml:space="preserve">RODAPE CERÂMICO DE 7CM DE ALTURA COM PLACAS TIPO ESMALTADA EXTRA </t>
  </si>
  <si>
    <t>REVESTIMENTO CERÂMICO PARA PISO COM PLACAS TIPO ESMALTADA EXTRA DIMENSÃO 60X60 CM APLICADA EM AMBIENTES DE ARÉA MAIOR QUE 10m²</t>
  </si>
  <si>
    <t>FONTE: SINAPI/SEPRO</t>
  </si>
  <si>
    <t>ESTRUTURA TRELIÇADA DE COBERTURA, TIPO FINK, COM LIGAÇÕES SOLDADAS, INCLUSOS PERFIS METÁLICOS, CHAPAS METÁLICAS, MÃO DE OBRA E TRANSPORTE COM GUINDASTE - FORNECIMENTO E INSTALAÇÃO. AF_01/2020</t>
  </si>
  <si>
    <t>TELHAMENTO COM TELHA DE AÇO/ALUMÍNIO E = 0,5 MM, COM ATÉ 2 ÁGUAS, INCLUSO IÇAMENTO. AF_07/2019</t>
  </si>
  <si>
    <t>MONTAGEM E DESMONTAGEM DE FÔRMA DE PILARES RETANGULARES E ESTRUTURAS SIMILARES (VIGAS), PÉ-DIREITO SIMPLES, EM MADEIRA SERRADA, 4 UTILIZAÇÕES</t>
  </si>
  <si>
    <t>ARMACAO DE ACO CA-60 DIAM. 3,4 A 6,0MM - FORNECIMENTO / CORTE (C/PERDA DE 10%) / DOBRA / COLOCACAO</t>
  </si>
  <si>
    <t>FABRICAÇÃO DE FORMA PARA VIGAS, EM CHAPA DE MADEIRA COMPENSADA RESINADA, E = 17MM. AF_09/2020.</t>
  </si>
  <si>
    <t>TRAMA DE AÇO COMPOSTA POR TERÇAS PARA TELHADOS DE ATÉ 2 ÁGUAS PARA TELHA ONDULADA DE FIBROCIMENTO, METÁLICA, PLÁSTICA OU TERMOACÚSTICA, INCLUSO TRANSPORTE VERTICAL. AF_07/2019</t>
  </si>
  <si>
    <t>ARMACAO ACO CA-50, MEDIA, DIAM. 6,3 (1/4) A 12,5MM(1/2) - FORNECIMENTO / CORTE (PERDA DE 10%) / DOBRA / COLOCACAO</t>
  </si>
  <si>
    <t>ARMACAO ACO CA-50, GROSSA, DIAM. 16,0 (5/8) A 25,0MM (1) - FORNECIMENTO / CORTE (PERDA DE 10%) / DOBRA / COLOCACAO</t>
  </si>
  <si>
    <t>MONTAGEM E DESMONTAGEM DE FÔRMA DE VIGA, ESCORAMENTO COM PONTALETE DE MADEIRA, PÉ-DIREITO SIMPLES, EM MADEIRA SERRADA, 4 UTILIZAÇÕES. AF_09/2020</t>
  </si>
  <si>
    <t>FABRICAÇÃO DE FÔRMA PARA PILARES E ESTRUTURAS SIMILARES, EM CHAPA DE MADEIRA COMPENSADA RESINADA, E = 17 MM. AF_09/2020</t>
  </si>
  <si>
    <t>PORTA DE MADEIRA COMPENSADA LISA PARA PINTURA, 120X210X3,5CM, 2 FOLHAS, INCLUSO ADUELA 2A, ALIZAR 2A E DOBRADIÇAS. AF_12/2019</t>
  </si>
  <si>
    <t>PORTA EM ALUMINIO DE ABRIR TIPO VENEZIANA COM GUARNICAO, FIXACAO COM
PARAFUSOS - FORNECIMENTO E INSTALACAO. AF_12/2019 (160X210CM)</t>
  </si>
  <si>
    <t>PORTA DE MADEIRA PARA PINTURA, SEMI-OCA (LEVE OU MÉDIA), 90X210CM, ESPESSURA DE 3,5CM, INCLUSO DOBRADIÇAS - FORNECIMENTO E INSTALAÇÃO. AF_12/2019</t>
  </si>
  <si>
    <t>FECHADURA DE EMBUTIR PARA PORTA DE BANHEIRO, COMPLETA, ACABAMENTO PADRÃO MÉDIO, INCLUSO EXECUÇÃO DE FURO - FORNECIMENTO E INSTALAÇÃO. AF_12/2019</t>
  </si>
  <si>
    <t>FECHADURA DE EMBUTIR PARA PORTAS INTERNAS, COMPLETA, ACABAMENTO PADRÃO MÉDIO, COM EXECUÇÃO DE FURO - FORNECIMENTO E INSTALAÇÃO. AF_12/2019</t>
  </si>
  <si>
    <t>VERGA MOLDADA IN LOCO EM CONCRETO PARA JANELAS COM ATÉ 1,5 M DE VÃO. AF_03/2016</t>
  </si>
  <si>
    <t>VERGA MOLDADA IN LOCO EM CONCRETO PARA JANELAS COM MAIS DE 1,5 M DE VÃO. AF_03/2016</t>
  </si>
  <si>
    <t>CONTRAVERGA MOLDADA IN LOCO EM CONCRETO PARA VÃOS DE ATÉ 1,5 M DE COMPRIMENTO. AF_03/2016</t>
  </si>
  <si>
    <t>CONTRAVERGA MOLDADA IN LOCO EM CONCRETO PARA VÃOS DE MAIS DE 1,5 M DE COMPRIMENTO. AF_03/2016</t>
  </si>
  <si>
    <t>OBRA: REFORMA E AMPLIAÇÃO HOSPITAL MUNICIPAL</t>
  </si>
  <si>
    <t>LOCAL: RUA JÚLIO VIANA, 270 - VILA NOSSA SENHORA DA CONCEIÇÃO II,  MUNICÍPIO DE RIBAS DO RIO PARDO/MS</t>
  </si>
  <si>
    <t>SECRETARIA DE SAÚDE</t>
  </si>
  <si>
    <t>(unidade)</t>
  </si>
  <si>
    <t>(comprimento x altura x quantidade)</t>
  </si>
  <si>
    <t>(comprimento x altura)</t>
  </si>
  <si>
    <t>(mês)</t>
  </si>
  <si>
    <t>6 meses</t>
  </si>
  <si>
    <t>(área x altura)</t>
  </si>
  <si>
    <t>(área)</t>
  </si>
  <si>
    <t>119,35+2,13+15,60+7,50+33,71+27,96+20,82+20,82+15,45+2,35+2,35+20,85</t>
  </si>
  <si>
    <t>(área ambientes)</t>
  </si>
  <si>
    <t>(horas semanais x 4 semanas x 6 meses)</t>
  </si>
  <si>
    <t>(metros lineares paredes - aberturas portas)</t>
  </si>
  <si>
    <t>3,95x4,80</t>
  </si>
  <si>
    <t>(largura abertura x quantidade) + 30%</t>
  </si>
  <si>
    <t>(1,60x2) + 30% = 4,16 (arredondado para 4,20)</t>
  </si>
  <si>
    <t>(2,00x4) + 30%</t>
  </si>
  <si>
    <t>(1,60x2,10) x 2</t>
  </si>
  <si>
    <t>(0,60x0,40) x 2 + (0,40x0,40) x 1</t>
  </si>
  <si>
    <t>(2,00x0,70) x 4 + (1,50x0,70) x 9 + (1,20x0,70) x 1</t>
  </si>
  <si>
    <t>(metros lineares x altura) - (área esquadrias)</t>
  </si>
  <si>
    <t>(6,15 x 2,96) + (6,15x2,96) + (5,85x2,96) - ([1,00x2,10] x 3 + [0,60x0,40 x 2 + [0,40x0,40])</t>
  </si>
  <si>
    <t>LIMPEZA FINAL DA OBRA (incluindo área pátio)</t>
  </si>
  <si>
    <t>(área ambientes [apenas áreas novas])</t>
  </si>
  <si>
    <t>119,35+2,13+15,60+7,50+18,43+16,19+11,39+11,39+6,00+2,35+2,35+11,40</t>
  </si>
  <si>
    <t>(área cobertura hospital + área cobertura varanda ambulância)</t>
  </si>
  <si>
    <t>13,02 + 13,02</t>
  </si>
  <si>
    <t>(metros lineares)</t>
  </si>
  <si>
    <t>(área x altura calçada)</t>
  </si>
  <si>
    <t>(somatório áreas telhados)</t>
  </si>
  <si>
    <t>192,23 + 150,86 + 18,96</t>
  </si>
  <si>
    <t>2,00 x 2,00</t>
  </si>
  <si>
    <t>(áreas)</t>
  </si>
  <si>
    <t>(metragem linear das faces das paredes x altura) - [(metragem quadrada das janelas e portas)] = área em metros quadrados</t>
  </si>
  <si>
    <t>[(48,74 + 5,85 +  19,79 + 11 + 25,2 + 23,6 + 22,41 + 19,89 + 19,89 + 16,3 + 6,15 + 6,15 + 19,9 = 241,87 x 2,96 = 715,93 m²) + (77,48 x 4,32 = 334,71m²)] - [(J1 0,60x0,40 = 0,24 x 2 = 0,48m²) - (J2 0,40x0,40 = 0,16m²) - (J3 1,20x0,70 = 0,84 m²) - (J4 2,00x0,70 = 1,4 x 4 = 5,6m²) - (J5 1,5x0,70= 1,05 x 9 = 9,45m²) - (P1 1,60x2,10 = 3,36 x 2 = 6,72 m²) - (P2 1,20x2,10 = 2,52 x 2 = 5,04 m²) - (P3 0,90x2,10 = 1,89 x 3 = 5,67 m²) = 33,96 m² x 2 = 67,92m²] 1.050,64 - 67,92m² = 982,72 m²</t>
  </si>
  <si>
    <t>(22,15 x 0,15) x 4,32 + (3,00 x 0,15) x 2,96 + (1,50 x 0,15) x 2,96 + (3,52 x 0,20) x 5,50</t>
  </si>
  <si>
    <t>168,30 + 29,19</t>
  </si>
  <si>
    <t>15,28 + 11,77 + 9,44 + 9,44 + 9,45 + 9,45 + 257,10</t>
  </si>
  <si>
    <t>87,46 + 154,22 + 126,96</t>
  </si>
  <si>
    <t>77,16 + 3,53 + 8,75 + 5,95 + 3,95 + 3,95 + 3,95 + 3,95 + 3,95 + 1,95 + 3,30</t>
  </si>
  <si>
    <t>(1,20x2) + (1,00x3) + 30%</t>
  </si>
  <si>
    <t>5,5 x 4 x 6</t>
  </si>
  <si>
    <t>45 x 4 x 6</t>
  </si>
  <si>
    <t>48,74+19,60+24,10+22,42+19,89+19,89+16,30+19,90 - (1,00x5) - (1,20x5) - (1,60x4)</t>
  </si>
  <si>
    <t>1,60 + 1,60 + 1,20 + 1,20 + 0,90</t>
  </si>
  <si>
    <t>(22,00 x 0,05) + (117,00 x 0,05)</t>
  </si>
  <si>
    <t>(11,08x2,96) - 2,52</t>
  </si>
  <si>
    <t xml:space="preserve">[(48,74 + 5,85 +  19,79 + 11 +  23,6 + 22,41 + 19,89 + 19,89 + 16,3 + 19,9 = 207,37 x 2,96 = 612,97m²)  [(J1 0,60x0,40 = 0,24 x 2 = 0,48m²) - (J2 0,40x0,40 = 0,16m²) - (J3 1,20x0,70 = 0,84 m²) - (J4 2,00x0,70 = 1,4 x 4 = 5,6m²) - (J5 1,5x0,70= 1,05 x 9 = 9,45m²) - (P1 1,60x2,10 = 3,36 x 3 = 10,08m²) - (P2 1,20x2,10 = 2,52m² x 7 = 17,64m² ) - (P3 0,90x2,10 = 1,89 x 6 = 11,34m²) = 58,11m²] = 612,97 m² - 58,11m² = 580,77 m²  </t>
  </si>
  <si>
    <t>(79,23 x 4,32 = 342,27m²) -  [(J1 0,60x0,40 = 0,24 x 2 = 0,48m²) - (J2 0,40x0,40 = 0,16m²) - (J3 1,20x0,70 = 0,84 m²) - (J4 2,00x0,70 = 1,4 x 4 = 5,6m²) - (J5 1,5x0,70= 1,05 x 9 = 9,45m²) - (P1 1,60x2,10 = 3,36 m²) - (P2 1,20x2,10 = 2,52 m²) = 22,41m²] 342,27m² - 22,41m² = 319,86 m²</t>
  </si>
  <si>
    <t>(1,50x9) + (1,20x1) (0,60x2) + (0,40x1) + 30%</t>
  </si>
  <si>
    <t>Jorge Antonio Santana Hartelsberger</t>
  </si>
  <si>
    <t>CAU A26671-2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</si>
</sst>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_-* #,##0.000_-;\-* #,##0.000_-;_-* &quot;-&quot;??_-;_-@_-"/>
    <numFmt numFmtId="166" formatCode="_-* #,##0.000_-;\-* #,##0.000_-;_-* &quot;-&quot;???_-;_-@_-"/>
    <numFmt numFmtId="167" formatCode="_-* #,##0.00000_-;\-* #,##0.00000_-;_-* &quot;-&quot;???_-;_-@_-"/>
  </numFmts>
  <fonts count="44">
    <font>
      <sz val="10"/>
      <color rgb="FF000000"/>
      <name val="Times New Roman"/>
      <charset val="204"/>
    </font>
    <font>
      <b/>
      <sz val="5.5"/>
      <name val="Arial"/>
      <family val="2"/>
    </font>
    <font>
      <sz val="7"/>
      <name val="Arial MT"/>
    </font>
    <font>
      <b/>
      <sz val="5.5"/>
      <color rgb="FF000000"/>
      <name val="Arial"/>
      <family val="2"/>
    </font>
    <font>
      <sz val="5.5"/>
      <color rgb="FF000000"/>
      <name val="Arial MT"/>
      <family val="2"/>
    </font>
    <font>
      <sz val="5.5"/>
      <name val="Arial MT"/>
    </font>
    <font>
      <sz val="5.5"/>
      <name val="Times New Roman"/>
      <family val="1"/>
    </font>
    <font>
      <sz val="8"/>
      <color rgb="FF000000"/>
      <name val="Arial MT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  <family val="2"/>
    </font>
    <font>
      <sz val="7"/>
      <name val="Arial MT"/>
      <family val="2"/>
    </font>
    <font>
      <sz val="5.5"/>
      <name val="Arial MT"/>
      <family val="2"/>
    </font>
    <font>
      <b/>
      <sz val="7"/>
      <color rgb="FFFF000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 mt"/>
    </font>
    <font>
      <b/>
      <sz val="7"/>
      <name val="Arial mt"/>
    </font>
    <font>
      <b/>
      <sz val="7"/>
      <color rgb="FF000000"/>
      <name val="Arial mt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7"/>
      <color rgb="FFFF0000"/>
      <name val="Arial mt"/>
    </font>
    <font>
      <b/>
      <sz val="14"/>
      <name val="Arial"/>
      <family val="2"/>
    </font>
    <font>
      <b/>
      <sz val="14"/>
      <color rgb="FF000000"/>
      <name val="Arial MT"/>
    </font>
    <font>
      <sz val="7"/>
      <color rgb="FFFF0000"/>
      <name val="Arial MT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Arial MT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u val="singleAccounting"/>
      <sz val="7"/>
      <color rgb="FF000000"/>
      <name val="Arial mt"/>
    </font>
    <font>
      <b/>
      <sz val="7"/>
      <name val="Arial MT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7" fillId="0" borderId="0"/>
    <xf numFmtId="9" fontId="35" fillId="0" borderId="0" applyFont="0" applyFill="0" applyBorder="0" applyAlignment="0" applyProtection="0"/>
  </cellStyleXfs>
  <cellXfs count="293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1" fontId="4" fillId="0" borderId="7" xfId="0" applyNumberFormat="1" applyFont="1" applyBorder="1" applyAlignment="1">
      <alignment horizontal="center" vertical="top" shrinkToFit="1"/>
    </xf>
    <xf numFmtId="2" fontId="4" fillId="0" borderId="7" xfId="0" applyNumberFormat="1" applyFont="1" applyBorder="1" applyAlignment="1">
      <alignment horizontal="center" vertical="top" shrinkToFit="1"/>
    </xf>
    <xf numFmtId="10" fontId="4" fillId="0" borderId="7" xfId="0" applyNumberFormat="1" applyFont="1" applyBorder="1" applyAlignment="1">
      <alignment horizontal="left" vertical="top" indent="2" shrinkToFit="1"/>
    </xf>
    <xf numFmtId="0" fontId="1" fillId="0" borderId="7" xfId="0" applyFont="1" applyBorder="1" applyAlignment="1">
      <alignment horizontal="right" vertical="top" wrapText="1"/>
    </xf>
    <xf numFmtId="10" fontId="3" fillId="0" borderId="7" xfId="0" applyNumberFormat="1" applyFont="1" applyBorder="1" applyAlignment="1">
      <alignment horizontal="right" vertical="top" shrinkToFi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 indent="3"/>
    </xf>
    <xf numFmtId="10" fontId="4" fillId="0" borderId="7" xfId="0" applyNumberFormat="1" applyFont="1" applyBorder="1" applyAlignment="1">
      <alignment horizontal="left" vertical="top" indent="1" shrinkToFit="1"/>
    </xf>
    <xf numFmtId="0" fontId="5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indent="1" shrinkToFit="1"/>
    </xf>
    <xf numFmtId="0" fontId="18" fillId="0" borderId="0" xfId="0" applyFont="1" applyAlignment="1">
      <alignment horizontal="left" vertical="top"/>
    </xf>
    <xf numFmtId="43" fontId="18" fillId="0" borderId="0" xfId="1" applyFont="1" applyFill="1" applyBorder="1" applyAlignment="1">
      <alignment horizontal="left" vertical="top"/>
    </xf>
    <xf numFmtId="165" fontId="21" fillId="0" borderId="0" xfId="0" applyNumberFormat="1" applyFont="1" applyAlignment="1">
      <alignment horizontal="left" vertical="top"/>
    </xf>
    <xf numFmtId="165" fontId="22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167" fontId="21" fillId="0" borderId="0" xfId="0" applyNumberFormat="1" applyFont="1" applyAlignment="1">
      <alignment horizontal="left" vertical="top"/>
    </xf>
    <xf numFmtId="166" fontId="23" fillId="0" borderId="0" xfId="0" applyNumberFormat="1" applyFont="1" applyAlignment="1">
      <alignment horizontal="left" vertical="top"/>
    </xf>
    <xf numFmtId="167" fontId="23" fillId="0" borderId="0" xfId="0" applyNumberFormat="1" applyFont="1" applyAlignment="1">
      <alignment horizontal="left" vertical="top"/>
    </xf>
    <xf numFmtId="167" fontId="24" fillId="0" borderId="0" xfId="0" applyNumberFormat="1" applyFont="1" applyAlignment="1">
      <alignment horizontal="left" vertical="top"/>
    </xf>
    <xf numFmtId="43" fontId="18" fillId="0" borderId="0" xfId="1" applyFont="1" applyFill="1" applyBorder="1" applyAlignment="1">
      <alignment horizontal="left" vertical="top" wrapText="1" indent="2"/>
    </xf>
    <xf numFmtId="43" fontId="19" fillId="0" borderId="0" xfId="1" applyFont="1" applyFill="1" applyBorder="1" applyAlignment="1">
      <alignment horizontal="right" vertical="top" wrapText="1"/>
    </xf>
    <xf numFmtId="43" fontId="20" fillId="0" borderId="0" xfId="1" applyFont="1" applyFill="1" applyBorder="1" applyAlignment="1">
      <alignment horizontal="left" vertical="top"/>
    </xf>
    <xf numFmtId="43" fontId="18" fillId="0" borderId="0" xfId="1" applyFont="1" applyFill="1" applyBorder="1" applyAlignment="1">
      <alignment horizontal="left" wrapText="1"/>
    </xf>
    <xf numFmtId="43" fontId="20" fillId="0" borderId="0" xfId="1" applyFont="1" applyFill="1" applyBorder="1" applyAlignment="1">
      <alignment horizontal="right" vertical="top" shrinkToFit="1"/>
    </xf>
    <xf numFmtId="43" fontId="18" fillId="0" borderId="0" xfId="1" applyFont="1" applyFill="1" applyBorder="1" applyAlignment="1">
      <alignment horizontal="right" vertical="top" shrinkToFit="1"/>
    </xf>
    <xf numFmtId="2" fontId="18" fillId="0" borderId="0" xfId="0" applyNumberFormat="1" applyFont="1" applyAlignment="1">
      <alignment horizontal="right" vertical="top" shrinkToFit="1"/>
    </xf>
    <xf numFmtId="43" fontId="18" fillId="0" borderId="0" xfId="0" applyNumberFormat="1" applyFont="1" applyAlignment="1">
      <alignment horizontal="right" vertical="top" shrinkToFit="1"/>
    </xf>
    <xf numFmtId="4" fontId="18" fillId="0" borderId="0" xfId="0" applyNumberFormat="1" applyFont="1" applyAlignment="1">
      <alignment horizontal="right" vertical="top" shrinkToFit="1"/>
    </xf>
    <xf numFmtId="0" fontId="14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left" vertical="top" indent="1" shrinkToFit="1"/>
    </xf>
    <xf numFmtId="0" fontId="31" fillId="3" borderId="7" xfId="0" applyFont="1" applyFill="1" applyBorder="1" applyAlignment="1">
      <alignment horizontal="right" wrapText="1"/>
    </xf>
    <xf numFmtId="2" fontId="32" fillId="3" borderId="7" xfId="0" applyNumberFormat="1" applyFont="1" applyFill="1" applyBorder="1" applyAlignment="1">
      <alignment horizontal="right" vertical="center" shrinkToFit="1"/>
    </xf>
    <xf numFmtId="0" fontId="29" fillId="0" borderId="7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wrapText="1"/>
    </xf>
    <xf numFmtId="0" fontId="6" fillId="0" borderId="19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" fontId="12" fillId="2" borderId="7" xfId="0" applyNumberFormat="1" applyFont="1" applyFill="1" applyBorder="1" applyAlignment="1">
      <alignment horizontal="center" vertical="top" shrinkToFit="1"/>
    </xf>
    <xf numFmtId="1" fontId="13" fillId="0" borderId="7" xfId="0" applyNumberFormat="1" applyFont="1" applyBorder="1" applyAlignment="1">
      <alignment horizontal="center" vertical="center" shrinkToFit="1"/>
    </xf>
    <xf numFmtId="164" fontId="13" fillId="0" borderId="7" xfId="0" applyNumberFormat="1" applyFont="1" applyBorder="1" applyAlignment="1">
      <alignment horizontal="center" vertical="center" shrinkToFit="1"/>
    </xf>
    <xf numFmtId="1" fontId="13" fillId="0" borderId="7" xfId="0" applyNumberFormat="1" applyFont="1" applyBorder="1" applyAlignment="1">
      <alignment horizontal="center" vertical="top" shrinkToFit="1"/>
    </xf>
    <xf numFmtId="1" fontId="14" fillId="0" borderId="7" xfId="0" applyNumberFormat="1" applyFont="1" applyBorder="1" applyAlignment="1">
      <alignment horizontal="center" vertical="top" shrinkToFi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0" borderId="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" fontId="13" fillId="0" borderId="7" xfId="3" applyNumberFormat="1" applyFont="1" applyBorder="1" applyAlignment="1">
      <alignment horizontal="center" vertical="center" shrinkToFit="1"/>
    </xf>
    <xf numFmtId="164" fontId="13" fillId="0" borderId="7" xfId="3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18" fillId="0" borderId="0" xfId="0" quotePrefix="1" applyNumberFormat="1" applyFont="1" applyAlignment="1">
      <alignment horizontal="right" vertical="top" shrinkToFit="1"/>
    </xf>
    <xf numFmtId="1" fontId="12" fillId="2" borderId="3" xfId="0" applyNumberFormat="1" applyFont="1" applyFill="1" applyBorder="1" applyAlignment="1">
      <alignment horizontal="center" vertical="top" shrinkToFit="1"/>
    </xf>
    <xf numFmtId="1" fontId="12" fillId="2" borderId="10" xfId="0" applyNumberFormat="1" applyFont="1" applyFill="1" applyBorder="1" applyAlignment="1">
      <alignment horizontal="center" vertical="top" shrinkToFit="1"/>
    </xf>
    <xf numFmtId="0" fontId="29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9" fillId="0" borderId="7" xfId="0" applyFont="1" applyBorder="1" applyAlignment="1">
      <alignment wrapText="1"/>
    </xf>
    <xf numFmtId="4" fontId="12" fillId="0" borderId="7" xfId="0" applyNumberFormat="1" applyFont="1" applyBorder="1" applyAlignment="1">
      <alignment vertical="top" shrinkToFit="1"/>
    </xf>
    <xf numFmtId="0" fontId="0" fillId="3" borderId="7" xfId="0" applyFill="1" applyBorder="1" applyAlignment="1">
      <alignment vertical="center" wrapText="1"/>
    </xf>
    <xf numFmtId="0" fontId="0" fillId="0" borderId="0" xfId="0" applyAlignment="1">
      <alignment vertical="top"/>
    </xf>
    <xf numFmtId="1" fontId="12" fillId="2" borderId="8" xfId="0" applyNumberFormat="1" applyFont="1" applyFill="1" applyBorder="1" applyAlignment="1">
      <alignment horizontal="center" vertical="top" shrinkToFit="1"/>
    </xf>
    <xf numFmtId="2" fontId="14" fillId="0" borderId="7" xfId="0" applyNumberFormat="1" applyFont="1" applyBorder="1" applyAlignment="1">
      <alignment horizontal="right" vertical="top" indent="1" shrinkToFit="1"/>
    </xf>
    <xf numFmtId="44" fontId="12" fillId="0" borderId="7" xfId="2" applyFont="1" applyFill="1" applyBorder="1" applyAlignment="1">
      <alignment vertical="top" shrinkToFit="1"/>
    </xf>
    <xf numFmtId="44" fontId="11" fillId="0" borderId="7" xfId="2" applyFont="1" applyFill="1" applyBorder="1" applyAlignment="1">
      <alignment vertical="top" shrinkToFit="1"/>
    </xf>
    <xf numFmtId="1" fontId="12" fillId="2" borderId="7" xfId="0" quotePrefix="1" applyNumberFormat="1" applyFont="1" applyFill="1" applyBorder="1" applyAlignment="1">
      <alignment horizontal="center" vertical="top" shrinkToFit="1"/>
    </xf>
    <xf numFmtId="44" fontId="25" fillId="0" borderId="0" xfId="2" applyFont="1" applyFill="1" applyBorder="1" applyAlignment="1">
      <alignment vertical="top" shrinkToFit="1"/>
    </xf>
    <xf numFmtId="1" fontId="12" fillId="2" borderId="7" xfId="3" applyNumberFormat="1" applyFont="1" applyFill="1" applyBorder="1" applyAlignment="1">
      <alignment horizontal="center" vertical="top" shrinkToFi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44" fontId="30" fillId="0" borderId="7" xfId="2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4" fontId="1" fillId="0" borderId="7" xfId="0" applyNumberFormat="1" applyFont="1" applyBorder="1" applyAlignment="1">
      <alignment horizontal="left" vertical="top" wrapText="1"/>
    </xf>
    <xf numFmtId="44" fontId="1" fillId="0" borderId="7" xfId="0" applyNumberFormat="1" applyFont="1" applyBorder="1" applyAlignment="1">
      <alignment horizontal="left" vertical="top" wrapText="1" indent="2"/>
    </xf>
    <xf numFmtId="44" fontId="1" fillId="0" borderId="7" xfId="0" applyNumberFormat="1" applyFont="1" applyBorder="1" applyAlignment="1">
      <alignment horizontal="right" vertical="top" wrapText="1"/>
    </xf>
    <xf numFmtId="10" fontId="3" fillId="0" borderId="7" xfId="4" applyNumberFormat="1" applyFont="1" applyFill="1" applyBorder="1" applyAlignment="1">
      <alignment horizontal="right" vertical="top" shrinkToFit="1"/>
    </xf>
    <xf numFmtId="44" fontId="1" fillId="3" borderId="7" xfId="0" applyNumberFormat="1" applyFont="1" applyFill="1" applyBorder="1" applyAlignment="1">
      <alignment horizontal="left" vertical="top" wrapText="1" indent="2"/>
    </xf>
    <xf numFmtId="44" fontId="1" fillId="3" borderId="7" xfId="0" applyNumberFormat="1" applyFont="1" applyFill="1" applyBorder="1" applyAlignment="1">
      <alignment horizontal="right" vertical="top" wrapText="1"/>
    </xf>
    <xf numFmtId="10" fontId="3" fillId="3" borderId="7" xfId="0" applyNumberFormat="1" applyFont="1" applyFill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center" wrapText="1"/>
    </xf>
    <xf numFmtId="44" fontId="36" fillId="0" borderId="3" xfId="0" applyNumberFormat="1" applyFont="1" applyBorder="1" applyAlignment="1">
      <alignment horizontal="left" vertical="top" wrapText="1"/>
    </xf>
    <xf numFmtId="44" fontId="36" fillId="0" borderId="10" xfId="0" applyNumberFormat="1" applyFont="1" applyBorder="1" applyAlignment="1">
      <alignment horizontal="left" vertical="top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2" fontId="14" fillId="0" borderId="7" xfId="0" applyNumberFormat="1" applyFont="1" applyBorder="1" applyAlignment="1">
      <alignment horizontal="center" vertical="center" shrinkToFit="1"/>
    </xf>
    <xf numFmtId="2" fontId="2" fillId="0" borderId="7" xfId="0" applyNumberFormat="1" applyFont="1" applyBorder="1" applyAlignment="1">
      <alignment horizontal="center" vertical="center" shrinkToFit="1"/>
    </xf>
    <xf numFmtId="2" fontId="14" fillId="0" borderId="7" xfId="3" applyNumberFormat="1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left" wrapText="1"/>
    </xf>
    <xf numFmtId="2" fontId="2" fillId="0" borderId="7" xfId="0" applyNumberFormat="1" applyFont="1" applyBorder="1" applyAlignment="1">
      <alignment horizontal="center" vertical="center" wrapText="1"/>
    </xf>
    <xf numFmtId="2" fontId="14" fillId="0" borderId="7" xfId="3" quotePrefix="1" applyNumberFormat="1" applyFont="1" applyBorder="1" applyAlignment="1">
      <alignment horizontal="center" vertical="center" shrinkToFit="1"/>
    </xf>
    <xf numFmtId="43" fontId="39" fillId="0" borderId="0" xfId="1" applyFont="1" applyFill="1" applyBorder="1" applyAlignment="1">
      <alignment horizontal="left" vertical="top"/>
    </xf>
    <xf numFmtId="2" fontId="14" fillId="0" borderId="3" xfId="0" applyNumberFormat="1" applyFont="1" applyBorder="1" applyAlignment="1">
      <alignment horizontal="center" vertical="center" shrinkToFit="1"/>
    </xf>
    <xf numFmtId="2" fontId="14" fillId="0" borderId="28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0" fontId="40" fillId="4" borderId="7" xfId="0" applyFont="1" applyFill="1" applyBorder="1" applyAlignment="1">
      <alignment horizontal="center" vertical="top" wrapText="1"/>
    </xf>
    <xf numFmtId="0" fontId="40" fillId="4" borderId="7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left" vertical="top" wrapText="1"/>
    </xf>
    <xf numFmtId="0" fontId="14" fillId="0" borderId="7" xfId="3" applyFont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left" vertical="center" wrapText="1"/>
    </xf>
    <xf numFmtId="44" fontId="10" fillId="5" borderId="16" xfId="2" applyFont="1" applyFill="1" applyBorder="1" applyAlignment="1">
      <alignment vertical="center" shrinkToFit="1"/>
    </xf>
    <xf numFmtId="0" fontId="0" fillId="5" borderId="7" xfId="0" applyFill="1" applyBorder="1" applyAlignment="1">
      <alignment horizontal="center" wrapText="1"/>
    </xf>
    <xf numFmtId="0" fontId="14" fillId="0" borderId="7" xfId="3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center" vertical="center" shrinkToFit="1"/>
    </xf>
    <xf numFmtId="164" fontId="13" fillId="0" borderId="28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44" fontId="13" fillId="0" borderId="7" xfId="2" applyFont="1" applyFill="1" applyBorder="1" applyAlignment="1">
      <alignment horizontal="left" vertical="center" shrinkToFit="1"/>
    </xf>
    <xf numFmtId="44" fontId="14" fillId="0" borderId="7" xfId="2" applyFont="1" applyFill="1" applyBorder="1" applyAlignment="1">
      <alignment horizontal="left" vertical="center" shrinkToFit="1"/>
    </xf>
    <xf numFmtId="44" fontId="0" fillId="0" borderId="7" xfId="2" applyFont="1" applyFill="1" applyBorder="1" applyAlignment="1">
      <alignment horizontal="left" vertical="center" wrapText="1"/>
    </xf>
    <xf numFmtId="44" fontId="0" fillId="0" borderId="7" xfId="2" applyFont="1" applyFill="1" applyBorder="1" applyAlignment="1">
      <alignment horizontal="left" wrapText="1"/>
    </xf>
    <xf numFmtId="44" fontId="2" fillId="0" borderId="7" xfId="2" applyFont="1" applyFill="1" applyBorder="1" applyAlignment="1">
      <alignment horizontal="left" vertical="top" wrapText="1"/>
    </xf>
    <xf numFmtId="44" fontId="2" fillId="0" borderId="7" xfId="2" applyFont="1" applyFill="1" applyBorder="1" applyAlignment="1">
      <alignment horizontal="left" vertical="center" shrinkToFit="1"/>
    </xf>
    <xf numFmtId="44" fontId="2" fillId="0" borderId="7" xfId="2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4" fontId="33" fillId="0" borderId="7" xfId="0" applyNumberFormat="1" applyFont="1" applyBorder="1" applyAlignment="1">
      <alignment horizontal="left" vertical="center" shrinkToFit="1"/>
    </xf>
    <xf numFmtId="4" fontId="33" fillId="0" borderId="7" xfId="0" applyNumberFormat="1" applyFont="1" applyBorder="1" applyAlignment="1">
      <alignment horizontal="left" shrinkToFit="1"/>
    </xf>
    <xf numFmtId="3" fontId="29" fillId="0" borderId="7" xfId="0" applyNumberFormat="1" applyFont="1" applyBorder="1" applyAlignment="1">
      <alignment horizontal="left" wrapText="1"/>
    </xf>
    <xf numFmtId="44" fontId="13" fillId="0" borderId="7" xfId="2" applyFont="1" applyFill="1" applyBorder="1" applyAlignment="1">
      <alignment horizontal="left" shrinkToFit="1"/>
    </xf>
    <xf numFmtId="44" fontId="13" fillId="0" borderId="3" xfId="2" applyFont="1" applyFill="1" applyBorder="1" applyAlignment="1">
      <alignment horizontal="left" shrinkToFit="1"/>
    </xf>
    <xf numFmtId="44" fontId="13" fillId="0" borderId="3" xfId="2" applyFont="1" applyFill="1" applyBorder="1" applyAlignment="1">
      <alignment horizontal="left" vertical="center" shrinkToFit="1"/>
    </xf>
    <xf numFmtId="44" fontId="13" fillId="0" borderId="28" xfId="2" applyFont="1" applyFill="1" applyBorder="1" applyAlignment="1">
      <alignment horizontal="left" vertical="center" shrinkToFit="1"/>
    </xf>
    <xf numFmtId="44" fontId="14" fillId="0" borderId="3" xfId="2" applyFont="1" applyFill="1" applyBorder="1" applyAlignment="1">
      <alignment horizontal="left" vertical="center" shrinkToFit="1"/>
    </xf>
    <xf numFmtId="44" fontId="2" fillId="0" borderId="3" xfId="2" applyFont="1" applyFill="1" applyBorder="1" applyAlignment="1">
      <alignment horizontal="left" vertical="center" shrinkToFit="1"/>
    </xf>
    <xf numFmtId="44" fontId="2" fillId="0" borderId="17" xfId="2" applyFont="1" applyFill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wrapText="1"/>
    </xf>
    <xf numFmtId="1" fontId="43" fillId="0" borderId="7" xfId="0" applyNumberFormat="1" applyFont="1" applyBorder="1" applyAlignment="1">
      <alignment horizontal="center" vertical="center" shrinkToFit="1"/>
    </xf>
    <xf numFmtId="44" fontId="13" fillId="0" borderId="7" xfId="2" applyFont="1" applyFill="1" applyBorder="1" applyAlignment="1">
      <alignment vertical="center" shrinkToFit="1"/>
    </xf>
    <xf numFmtId="2" fontId="14" fillId="6" borderId="7" xfId="0" applyNumberFormat="1" applyFont="1" applyFill="1" applyBorder="1" applyAlignment="1">
      <alignment horizontal="center" vertical="center" shrinkToFit="1"/>
    </xf>
    <xf numFmtId="1" fontId="12" fillId="2" borderId="7" xfId="0" applyNumberFormat="1" applyFont="1" applyFill="1" applyBorder="1" applyAlignment="1">
      <alignment horizontal="center" vertical="center" shrinkToFit="1"/>
    </xf>
    <xf numFmtId="0" fontId="40" fillId="4" borderId="7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1" fontId="12" fillId="2" borderId="8" xfId="0" applyNumberFormat="1" applyFont="1" applyFill="1" applyBorder="1" applyAlignment="1">
      <alignment horizontal="center" vertical="center" shrinkToFit="1"/>
    </xf>
    <xf numFmtId="1" fontId="12" fillId="2" borderId="3" xfId="0" applyNumberFormat="1" applyFont="1" applyFill="1" applyBorder="1" applyAlignment="1">
      <alignment horizontal="center" vertical="center" shrinkToFit="1"/>
    </xf>
    <xf numFmtId="1" fontId="12" fillId="2" borderId="10" xfId="0" applyNumberFormat="1" applyFont="1" applyFill="1" applyBorder="1" applyAlignment="1">
      <alignment horizontal="center" vertical="center" shrinkToFit="1"/>
    </xf>
    <xf numFmtId="1" fontId="12" fillId="2" borderId="7" xfId="0" quotePrefix="1" applyNumberFormat="1" applyFont="1" applyFill="1" applyBorder="1" applyAlignment="1">
      <alignment horizontal="center" vertical="center" shrinkToFit="1"/>
    </xf>
    <xf numFmtId="1" fontId="12" fillId="2" borderId="7" xfId="3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1" fontId="13" fillId="5" borderId="10" xfId="0" applyNumberFormat="1" applyFont="1" applyFill="1" applyBorder="1" applyAlignment="1">
      <alignment horizontal="center" vertical="center" shrinkToFit="1"/>
    </xf>
    <xf numFmtId="0" fontId="14" fillId="5" borderId="7" xfId="0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shrinkToFit="1"/>
    </xf>
    <xf numFmtId="1" fontId="14" fillId="5" borderId="7" xfId="0" applyNumberFormat="1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left" vertical="center" wrapText="1"/>
    </xf>
    <xf numFmtId="2" fontId="14" fillId="5" borderId="7" xfId="0" applyNumberFormat="1" applyFont="1" applyFill="1" applyBorder="1" applyAlignment="1">
      <alignment horizontal="center" vertical="center" shrinkToFit="1"/>
    </xf>
    <xf numFmtId="1" fontId="13" fillId="5" borderId="7" xfId="0" applyNumberFormat="1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left" vertical="center" wrapText="1"/>
    </xf>
    <xf numFmtId="164" fontId="13" fillId="5" borderId="7" xfId="0" applyNumberFormat="1" applyFont="1" applyFill="1" applyBorder="1" applyAlignment="1">
      <alignment horizontal="center" vertical="center" shrinkToFit="1"/>
    </xf>
    <xf numFmtId="0" fontId="14" fillId="5" borderId="7" xfId="0" applyFont="1" applyFill="1" applyBorder="1" applyAlignment="1">
      <alignment horizontal="left" vertical="center" wrapText="1"/>
    </xf>
    <xf numFmtId="1" fontId="13" fillId="5" borderId="7" xfId="3" applyNumberFormat="1" applyFont="1" applyFill="1" applyBorder="1" applyAlignment="1">
      <alignment horizontal="center" vertical="center" shrinkToFit="1"/>
    </xf>
    <xf numFmtId="0" fontId="14" fillId="5" borderId="7" xfId="3" applyFont="1" applyFill="1" applyBorder="1" applyAlignment="1">
      <alignment horizontal="left" vertical="center" wrapText="1"/>
    </xf>
    <xf numFmtId="0" fontId="14" fillId="5" borderId="7" xfId="3" applyFont="1" applyFill="1" applyBorder="1" applyAlignment="1">
      <alignment horizontal="center" vertical="center" wrapText="1"/>
    </xf>
    <xf numFmtId="2" fontId="14" fillId="5" borderId="7" xfId="3" quotePrefix="1" applyNumberFormat="1" applyFont="1" applyFill="1" applyBorder="1" applyAlignment="1">
      <alignment horizontal="center" vertical="center" shrinkToFit="1"/>
    </xf>
    <xf numFmtId="2" fontId="14" fillId="5" borderId="7" xfId="3" applyNumberFormat="1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wrapText="1"/>
    </xf>
    <xf numFmtId="2" fontId="14" fillId="5" borderId="3" xfId="0" applyNumberFormat="1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9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2" fillId="0" borderId="8" xfId="0" applyFont="1" applyBorder="1" applyAlignment="1">
      <alignment horizontal="left" vertical="top" wrapText="1"/>
    </xf>
    <xf numFmtId="0" fontId="42" fillId="0" borderId="9" xfId="0" applyFont="1" applyBorder="1" applyAlignment="1">
      <alignment horizontal="left" vertical="top" wrapText="1"/>
    </xf>
    <xf numFmtId="0" fontId="41" fillId="0" borderId="8" xfId="0" applyFont="1" applyBorder="1" applyAlignment="1">
      <alignment wrapText="1"/>
    </xf>
    <xf numFmtId="0" fontId="41" fillId="0" borderId="15" xfId="0" applyFont="1" applyBorder="1" applyAlignment="1">
      <alignment wrapText="1"/>
    </xf>
    <xf numFmtId="0" fontId="41" fillId="0" borderId="9" xfId="0" applyFont="1" applyBorder="1" applyAlignment="1">
      <alignment wrapText="1"/>
    </xf>
    <xf numFmtId="0" fontId="41" fillId="0" borderId="8" xfId="0" applyFont="1" applyBorder="1"/>
    <xf numFmtId="0" fontId="41" fillId="0" borderId="15" xfId="0" applyFont="1" applyBorder="1"/>
    <xf numFmtId="0" fontId="41" fillId="0" borderId="9" xfId="0" applyFont="1" applyBorder="1"/>
    <xf numFmtId="0" fontId="10" fillId="5" borderId="8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44" fontId="10" fillId="3" borderId="8" xfId="2" applyFont="1" applyFill="1" applyBorder="1" applyAlignment="1">
      <alignment horizontal="center" vertical="center" wrapText="1" shrinkToFit="1"/>
    </xf>
    <xf numFmtId="44" fontId="10" fillId="3" borderId="9" xfId="2" applyFont="1" applyFill="1" applyBorder="1" applyAlignment="1">
      <alignment horizontal="center" vertical="center" wrapText="1" shrinkToFit="1"/>
    </xf>
    <xf numFmtId="0" fontId="11" fillId="2" borderId="14" xfId="3" applyFon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vertical="top"/>
    </xf>
    <xf numFmtId="0" fontId="11" fillId="2" borderId="1" xfId="3" applyFont="1" applyFill="1" applyBorder="1" applyAlignment="1">
      <alignment horizontal="center" vertical="top"/>
    </xf>
    <xf numFmtId="0" fontId="10" fillId="5" borderId="2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right" vertical="top" shrinkToFi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" fontId="4" fillId="0" borderId="30" xfId="0" applyNumberFormat="1" applyFont="1" applyBorder="1" applyAlignment="1">
      <alignment horizontal="center" vertical="top" shrinkToFit="1"/>
    </xf>
    <xf numFmtId="1" fontId="4" fillId="0" borderId="31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0" fontId="15" fillId="0" borderId="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0" fillId="3" borderId="22" xfId="0" applyFill="1" applyBorder="1" applyAlignment="1">
      <alignment horizontal="left" wrapText="1"/>
    </xf>
    <xf numFmtId="0" fontId="0" fillId="3" borderId="27" xfId="0" applyFill="1" applyBorder="1" applyAlignment="1">
      <alignment horizontal="left" wrapText="1"/>
    </xf>
    <xf numFmtId="0" fontId="0" fillId="3" borderId="23" xfId="0" applyFill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73570</xdr:colOff>
      <xdr:row>0</xdr:row>
      <xdr:rowOff>0</xdr:rowOff>
    </xdr:from>
    <xdr:to>
      <xdr:col>0</xdr:col>
      <xdr:colOff>664120</xdr:colOff>
      <xdr:row>2</xdr:row>
      <xdr:rowOff>123825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73570" y="0"/>
          <a:ext cx="590550" cy="470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73570</xdr:colOff>
      <xdr:row>0</xdr:row>
      <xdr:rowOff>0</xdr:rowOff>
    </xdr:from>
    <xdr:to>
      <xdr:col>0</xdr:col>
      <xdr:colOff>664120</xdr:colOff>
      <xdr:row>2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39FCA6-7872-4417-BE91-2BDBDC6D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73570" y="0"/>
          <a:ext cx="59055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5"/>
  <sheetViews>
    <sheetView tabSelected="1" topLeftCell="B154" zoomScale="115" zoomScaleNormal="115" workbookViewId="0">
      <selection activeCell="C213" sqref="C213"/>
    </sheetView>
  </sheetViews>
  <sheetFormatPr defaultRowHeight="12.75"/>
  <cols>
    <col min="1" max="1" width="11" style="55" customWidth="1"/>
    <col min="2" max="2" width="54.5" customWidth="1"/>
    <col min="3" max="3" width="6" style="55" customWidth="1"/>
    <col min="4" max="4" width="8.33203125" customWidth="1"/>
    <col min="5" max="5" width="10.6640625" style="73" customWidth="1"/>
    <col min="6" max="6" width="9.6640625" style="73" customWidth="1"/>
    <col min="7" max="7" width="11.6640625" style="73" customWidth="1"/>
    <col min="8" max="8" width="9.33203125" style="17"/>
    <col min="9" max="9" width="9.33203125" style="18"/>
    <col min="10" max="10" width="13.83203125" style="18" bestFit="1" customWidth="1"/>
    <col min="11" max="11" width="11.5" customWidth="1"/>
    <col min="12" max="12" width="7.5" style="21" customWidth="1"/>
    <col min="13" max="13" width="10.5" bestFit="1" customWidth="1"/>
  </cols>
  <sheetData>
    <row r="1" spans="1:12" ht="14.25" customHeight="1">
      <c r="A1" s="200"/>
      <c r="B1" s="211" t="s">
        <v>68</v>
      </c>
      <c r="C1" s="212"/>
      <c r="D1" s="2"/>
      <c r="E1" s="68"/>
      <c r="F1" s="68"/>
      <c r="G1" s="69" t="s">
        <v>9</v>
      </c>
    </row>
    <row r="2" spans="1:12" ht="14.25" customHeight="1">
      <c r="A2" s="201"/>
      <c r="B2" s="211" t="s">
        <v>58</v>
      </c>
      <c r="C2" s="212"/>
      <c r="D2" s="2"/>
      <c r="E2" s="68"/>
      <c r="F2" s="68"/>
      <c r="G2" s="69" t="s">
        <v>9</v>
      </c>
    </row>
    <row r="3" spans="1:12" ht="14.25" customHeight="1">
      <c r="A3" s="202"/>
      <c r="B3" s="211"/>
      <c r="C3" s="212"/>
      <c r="D3" s="2"/>
      <c r="E3" s="213" t="s">
        <v>173</v>
      </c>
      <c r="F3" s="214"/>
      <c r="G3" s="215"/>
    </row>
    <row r="4" spans="1:12" ht="12.75" customHeight="1">
      <c r="A4" s="203"/>
      <c r="B4" s="204"/>
      <c r="C4" s="204"/>
      <c r="D4" s="205"/>
      <c r="E4" s="213" t="s">
        <v>131</v>
      </c>
      <c r="F4" s="214"/>
      <c r="G4" s="215"/>
    </row>
    <row r="5" spans="1:12">
      <c r="A5" s="206" t="s">
        <v>10</v>
      </c>
      <c r="B5" s="207"/>
      <c r="C5" s="207"/>
      <c r="D5" s="208"/>
      <c r="E5" s="216" t="s">
        <v>130</v>
      </c>
      <c r="F5" s="217"/>
      <c r="G5" s="218"/>
    </row>
    <row r="6" spans="1:12" ht="9" customHeight="1">
      <c r="A6" s="14" t="s">
        <v>11</v>
      </c>
      <c r="B6" s="209" t="s">
        <v>12</v>
      </c>
      <c r="C6" s="210"/>
      <c r="D6" s="2"/>
      <c r="E6" s="68"/>
      <c r="F6" s="68"/>
      <c r="G6" s="68"/>
    </row>
    <row r="7" spans="1:12" ht="9" customHeight="1">
      <c r="A7" s="48"/>
      <c r="B7" s="2"/>
      <c r="C7" s="48"/>
      <c r="D7" s="2"/>
      <c r="E7" s="68"/>
      <c r="F7" s="68"/>
      <c r="G7" s="68"/>
      <c r="K7" s="196"/>
      <c r="L7" s="196"/>
    </row>
    <row r="8" spans="1:12" ht="10.15" customHeight="1">
      <c r="A8" s="49">
        <v>1</v>
      </c>
      <c r="B8" s="197" t="s">
        <v>63</v>
      </c>
      <c r="C8" s="198"/>
      <c r="D8" s="198"/>
      <c r="E8" s="198"/>
      <c r="F8" s="198"/>
      <c r="G8" s="199"/>
      <c r="K8" s="196"/>
      <c r="L8" s="196"/>
    </row>
    <row r="9" spans="1:12" ht="10.15" customHeight="1">
      <c r="A9" s="118" t="s">
        <v>55</v>
      </c>
      <c r="B9" s="119" t="s">
        <v>54</v>
      </c>
      <c r="C9" s="118" t="s">
        <v>29</v>
      </c>
      <c r="D9" s="118" t="s">
        <v>57</v>
      </c>
      <c r="E9" s="118" t="s">
        <v>42</v>
      </c>
      <c r="F9" s="118" t="s">
        <v>56</v>
      </c>
      <c r="G9" s="118" t="s">
        <v>25</v>
      </c>
      <c r="I9" s="26"/>
      <c r="J9" s="27"/>
      <c r="K9" s="196"/>
      <c r="L9" s="196"/>
    </row>
    <row r="10" spans="1:12">
      <c r="A10" s="51">
        <v>101000101</v>
      </c>
      <c r="B10" s="38" t="s">
        <v>84</v>
      </c>
      <c r="C10" s="67" t="s">
        <v>59</v>
      </c>
      <c r="D10" s="106">
        <v>4</v>
      </c>
      <c r="E10" s="138">
        <v>526.61</v>
      </c>
      <c r="F10" s="138">
        <f>E10*D10</f>
        <v>2106.44</v>
      </c>
      <c r="G10" s="138">
        <f t="shared" ref="G10:G73" si="0">F10*1.2834</f>
        <v>2703.4050960000004</v>
      </c>
      <c r="I10" s="31"/>
      <c r="J10" s="31"/>
      <c r="K10" s="19"/>
      <c r="L10" s="22"/>
    </row>
    <row r="11" spans="1:12" ht="18">
      <c r="A11" s="50">
        <v>97622</v>
      </c>
      <c r="B11" s="38" t="s">
        <v>119</v>
      </c>
      <c r="C11" s="67" t="s">
        <v>64</v>
      </c>
      <c r="D11" s="106">
        <v>20.23</v>
      </c>
      <c r="E11" s="138">
        <v>45.34</v>
      </c>
      <c r="F11" s="138">
        <f t="shared" ref="F11:F19" si="1">E11*D11</f>
        <v>917.22820000000013</v>
      </c>
      <c r="G11" s="138">
        <f t="shared" si="0"/>
        <v>1177.1706718800003</v>
      </c>
      <c r="I11" s="31"/>
      <c r="J11" s="31"/>
      <c r="K11" s="19"/>
      <c r="L11" s="22"/>
    </row>
    <row r="12" spans="1:12">
      <c r="A12" s="51">
        <v>201002012</v>
      </c>
      <c r="B12" s="38" t="s">
        <v>120</v>
      </c>
      <c r="C12" s="67" t="s">
        <v>59</v>
      </c>
      <c r="D12" s="106">
        <v>197.49</v>
      </c>
      <c r="E12" s="138">
        <v>4.55</v>
      </c>
      <c r="F12" s="138">
        <f t="shared" si="1"/>
        <v>898.57950000000005</v>
      </c>
      <c r="G12" s="138">
        <f t="shared" si="0"/>
        <v>1153.2369303000003</v>
      </c>
      <c r="I12" s="31"/>
      <c r="J12" s="31"/>
      <c r="K12" s="19"/>
      <c r="L12" s="22"/>
    </row>
    <row r="13" spans="1:12" ht="18">
      <c r="A13" s="50">
        <v>97635</v>
      </c>
      <c r="B13" s="38" t="s">
        <v>121</v>
      </c>
      <c r="C13" s="67" t="s">
        <v>59</v>
      </c>
      <c r="D13" s="106">
        <v>26.04</v>
      </c>
      <c r="E13" s="138">
        <v>11.87</v>
      </c>
      <c r="F13" s="138">
        <f t="shared" si="1"/>
        <v>309.09479999999996</v>
      </c>
      <c r="G13" s="138">
        <f t="shared" si="0"/>
        <v>396.69226631999999</v>
      </c>
      <c r="I13" s="31"/>
      <c r="J13" s="31"/>
      <c r="K13" s="19"/>
      <c r="L13" s="22"/>
    </row>
    <row r="14" spans="1:12">
      <c r="A14" s="50">
        <v>201002051</v>
      </c>
      <c r="B14" s="38" t="s">
        <v>122</v>
      </c>
      <c r="C14" s="67" t="s">
        <v>59</v>
      </c>
      <c r="D14" s="106">
        <v>321.93</v>
      </c>
      <c r="E14" s="138">
        <v>12.8</v>
      </c>
      <c r="F14" s="138">
        <f t="shared" si="1"/>
        <v>4120.7040000000006</v>
      </c>
      <c r="G14" s="138">
        <f t="shared" si="0"/>
        <v>5288.5115136000013</v>
      </c>
      <c r="I14" s="31"/>
      <c r="J14" s="31"/>
      <c r="K14" s="19"/>
      <c r="L14" s="22"/>
    </row>
    <row r="15" spans="1:12">
      <c r="A15" s="51">
        <v>101000110</v>
      </c>
      <c r="B15" s="38" t="s">
        <v>83</v>
      </c>
      <c r="C15" s="67" t="s">
        <v>59</v>
      </c>
      <c r="D15" s="106">
        <v>349.68</v>
      </c>
      <c r="E15" s="138">
        <v>6.52</v>
      </c>
      <c r="F15" s="138">
        <f t="shared" si="1"/>
        <v>2279.9135999999999</v>
      </c>
      <c r="G15" s="138">
        <f t="shared" si="0"/>
        <v>2926.0411142399998</v>
      </c>
      <c r="I15" s="31"/>
      <c r="J15" s="31"/>
      <c r="K15" s="19"/>
      <c r="L15" s="24"/>
    </row>
    <row r="16" spans="1:12" ht="18">
      <c r="A16" s="50">
        <v>99059</v>
      </c>
      <c r="B16" s="38" t="s">
        <v>82</v>
      </c>
      <c r="C16" s="67" t="s">
        <v>60</v>
      </c>
      <c r="D16" s="106">
        <v>120.39</v>
      </c>
      <c r="E16" s="138">
        <v>53.65</v>
      </c>
      <c r="F16" s="138">
        <f t="shared" si="1"/>
        <v>6458.9234999999999</v>
      </c>
      <c r="G16" s="138">
        <f t="shared" si="0"/>
        <v>8289.382419900001</v>
      </c>
      <c r="I16" s="31"/>
      <c r="J16" s="31"/>
      <c r="K16" s="19"/>
      <c r="L16" s="24"/>
    </row>
    <row r="17" spans="1:12" ht="22.15" customHeight="1">
      <c r="A17" s="60">
        <v>101000210</v>
      </c>
      <c r="B17" s="125" t="s">
        <v>81</v>
      </c>
      <c r="C17" s="120" t="s">
        <v>62</v>
      </c>
      <c r="D17" s="108">
        <v>6</v>
      </c>
      <c r="E17" s="138">
        <v>648.42999999999995</v>
      </c>
      <c r="F17" s="138">
        <f t="shared" si="1"/>
        <v>3890.58</v>
      </c>
      <c r="G17" s="138">
        <f t="shared" si="0"/>
        <v>4993.1703720000005</v>
      </c>
      <c r="I17" s="31"/>
      <c r="J17" s="31"/>
      <c r="K17" s="19"/>
      <c r="L17" s="24"/>
    </row>
    <row r="18" spans="1:12" ht="29.25" customHeight="1">
      <c r="A18" s="60">
        <v>101000215</v>
      </c>
      <c r="B18" s="125" t="s">
        <v>80</v>
      </c>
      <c r="C18" s="120" t="s">
        <v>62</v>
      </c>
      <c r="D18" s="108">
        <v>6</v>
      </c>
      <c r="E18" s="138">
        <v>830</v>
      </c>
      <c r="F18" s="138">
        <f t="shared" si="1"/>
        <v>4980</v>
      </c>
      <c r="G18" s="138">
        <f t="shared" si="0"/>
        <v>6391.3320000000003</v>
      </c>
      <c r="I18" s="31"/>
      <c r="J18" s="31"/>
      <c r="K18" s="19"/>
      <c r="L18" s="24"/>
    </row>
    <row r="19" spans="1:12" ht="29.25" customHeight="1" thickBot="1">
      <c r="A19" s="60">
        <v>101000220</v>
      </c>
      <c r="B19" s="125" t="s">
        <v>79</v>
      </c>
      <c r="C19" s="120" t="s">
        <v>62</v>
      </c>
      <c r="D19" s="108">
        <v>6</v>
      </c>
      <c r="E19" s="138">
        <v>942.39</v>
      </c>
      <c r="F19" s="138">
        <f t="shared" si="1"/>
        <v>5654.34</v>
      </c>
      <c r="G19" s="138">
        <f t="shared" si="0"/>
        <v>7256.7799560000003</v>
      </c>
      <c r="I19" s="31"/>
      <c r="J19" s="31"/>
      <c r="K19" s="19"/>
      <c r="L19" s="24"/>
    </row>
    <row r="20" spans="1:12" ht="17.25" customHeight="1" thickBot="1">
      <c r="A20" s="124"/>
      <c r="B20" s="122" t="s">
        <v>26</v>
      </c>
      <c r="C20" s="219" t="s">
        <v>25</v>
      </c>
      <c r="D20" s="220"/>
      <c r="E20" s="220"/>
      <c r="F20" s="220"/>
      <c r="G20" s="123">
        <f>SUM(G10:G19)</f>
        <v>40575.722340240005</v>
      </c>
      <c r="I20" s="29"/>
      <c r="J20" s="30"/>
      <c r="K20" s="20"/>
      <c r="L20" s="23"/>
    </row>
    <row r="21" spans="1:12" ht="9.75" customHeight="1">
      <c r="A21" s="49">
        <v>2</v>
      </c>
      <c r="B21" s="224" t="s">
        <v>13</v>
      </c>
      <c r="C21" s="225"/>
      <c r="D21" s="225"/>
      <c r="E21" s="225"/>
      <c r="F21" s="225"/>
      <c r="G21" s="226"/>
      <c r="J21" s="30"/>
      <c r="K21" s="19"/>
      <c r="L21" s="24"/>
    </row>
    <row r="22" spans="1:12" ht="10.15" customHeight="1">
      <c r="A22" s="116" t="s">
        <v>55</v>
      </c>
      <c r="B22" s="117" t="s">
        <v>54</v>
      </c>
      <c r="C22" s="116" t="s">
        <v>29</v>
      </c>
      <c r="D22" s="116" t="s">
        <v>57</v>
      </c>
      <c r="E22" s="116" t="s">
        <v>42</v>
      </c>
      <c r="F22" s="116" t="s">
        <v>56</v>
      </c>
      <c r="G22" s="116" t="s">
        <v>25</v>
      </c>
      <c r="J22" s="30"/>
      <c r="K22" s="19"/>
      <c r="L22" s="24"/>
    </row>
    <row r="23" spans="1:12">
      <c r="A23" s="48"/>
      <c r="B23" s="58" t="s">
        <v>50</v>
      </c>
      <c r="C23" s="48"/>
      <c r="D23" s="2"/>
      <c r="E23" s="68"/>
      <c r="F23" s="68"/>
      <c r="G23" s="69" t="s">
        <v>9</v>
      </c>
      <c r="J23" s="30"/>
      <c r="K23" s="19"/>
      <c r="L23" s="24"/>
    </row>
    <row r="24" spans="1:12" ht="18">
      <c r="A24" s="51">
        <v>401001100</v>
      </c>
      <c r="B24" s="38" t="s">
        <v>74</v>
      </c>
      <c r="C24" s="67" t="s">
        <v>64</v>
      </c>
      <c r="D24" s="106">
        <v>6</v>
      </c>
      <c r="E24" s="138">
        <v>65.2</v>
      </c>
      <c r="F24" s="138">
        <f t="shared" ref="F24:F25" si="2">E24*D24</f>
        <v>391.20000000000005</v>
      </c>
      <c r="G24" s="153">
        <f t="shared" si="0"/>
        <v>502.06608000000011</v>
      </c>
      <c r="J24" s="30"/>
      <c r="K24" s="19"/>
      <c r="L24" s="24"/>
    </row>
    <row r="25" spans="1:12" ht="16.5" customHeight="1" thickBot="1">
      <c r="A25" s="50">
        <v>96995</v>
      </c>
      <c r="B25" s="38" t="s">
        <v>73</v>
      </c>
      <c r="C25" s="67" t="s">
        <v>64</v>
      </c>
      <c r="D25" s="106">
        <v>2</v>
      </c>
      <c r="E25" s="138">
        <v>41.8</v>
      </c>
      <c r="F25" s="138">
        <f t="shared" si="2"/>
        <v>83.6</v>
      </c>
      <c r="G25" s="153">
        <f t="shared" si="0"/>
        <v>107.29224000000001</v>
      </c>
      <c r="J25" s="30"/>
      <c r="K25" s="19"/>
      <c r="L25" s="24"/>
    </row>
    <row r="26" spans="1:12" ht="13.5" thickBot="1">
      <c r="A26" s="121"/>
      <c r="B26" s="122" t="s">
        <v>26</v>
      </c>
      <c r="C26" s="219" t="s">
        <v>25</v>
      </c>
      <c r="D26" s="220"/>
      <c r="E26" s="220"/>
      <c r="F26" s="220"/>
      <c r="G26" s="123">
        <f>SUM(G24:G25)</f>
        <v>609.35832000000016</v>
      </c>
      <c r="J26" s="30"/>
      <c r="K26" s="19"/>
      <c r="L26" s="24"/>
    </row>
    <row r="27" spans="1:12" ht="10.5" customHeight="1">
      <c r="A27" s="49">
        <v>3</v>
      </c>
      <c r="B27" s="197" t="s">
        <v>38</v>
      </c>
      <c r="C27" s="198"/>
      <c r="D27" s="198"/>
      <c r="E27" s="198"/>
      <c r="F27" s="198"/>
      <c r="G27" s="199"/>
      <c r="J27" s="30"/>
      <c r="K27" s="19"/>
      <c r="L27" s="24"/>
    </row>
    <row r="28" spans="1:12" ht="10.15" customHeight="1">
      <c r="A28" s="116" t="s">
        <v>55</v>
      </c>
      <c r="B28" s="117" t="s">
        <v>54</v>
      </c>
      <c r="C28" s="116" t="s">
        <v>29</v>
      </c>
      <c r="D28" s="116" t="s">
        <v>57</v>
      </c>
      <c r="E28" s="116" t="s">
        <v>42</v>
      </c>
      <c r="F28" s="116" t="s">
        <v>56</v>
      </c>
      <c r="G28" s="116" t="s">
        <v>25</v>
      </c>
      <c r="J28" s="30"/>
      <c r="K28" s="19"/>
      <c r="L28" s="24"/>
    </row>
    <row r="29" spans="1:12">
      <c r="A29" s="48"/>
      <c r="B29" s="58" t="s">
        <v>39</v>
      </c>
      <c r="C29" s="48"/>
      <c r="D29" s="2"/>
      <c r="E29" s="68"/>
      <c r="F29" s="68"/>
      <c r="G29" s="69"/>
      <c r="J29" s="30"/>
      <c r="K29" s="19"/>
      <c r="L29" s="24"/>
    </row>
    <row r="30" spans="1:12" ht="18">
      <c r="A30" s="103">
        <v>92265</v>
      </c>
      <c r="B30" s="38" t="s">
        <v>178</v>
      </c>
      <c r="C30" s="67" t="s">
        <v>59</v>
      </c>
      <c r="D30" s="106">
        <v>174.4</v>
      </c>
      <c r="E30" s="139">
        <v>117.61</v>
      </c>
      <c r="F30" s="139">
        <f t="shared" ref="F30:F37" si="3">E30*D30</f>
        <v>20511.184000000001</v>
      </c>
      <c r="G30" s="139">
        <f t="shared" si="0"/>
        <v>26324.053545600003</v>
      </c>
      <c r="J30" s="30"/>
      <c r="K30" s="19"/>
      <c r="L30" s="24"/>
    </row>
    <row r="31" spans="1:12" ht="27">
      <c r="A31" s="103">
        <v>92448</v>
      </c>
      <c r="B31" s="38" t="s">
        <v>182</v>
      </c>
      <c r="C31" s="67" t="s">
        <v>59</v>
      </c>
      <c r="D31" s="106">
        <v>174.4</v>
      </c>
      <c r="E31" s="139">
        <v>152.69999999999999</v>
      </c>
      <c r="F31" s="139">
        <f t="shared" ref="F31" si="4">E31*D31</f>
        <v>26630.879999999997</v>
      </c>
      <c r="G31" s="139">
        <f t="shared" ref="G31" si="5">F31*1.2834</f>
        <v>34178.071391999998</v>
      </c>
      <c r="J31" s="30"/>
      <c r="K31" s="19"/>
      <c r="L31" s="24"/>
    </row>
    <row r="32" spans="1:12" ht="27">
      <c r="A32" s="103">
        <v>92263</v>
      </c>
      <c r="B32" s="38" t="s">
        <v>183</v>
      </c>
      <c r="C32" s="67" t="s">
        <v>59</v>
      </c>
      <c r="D32" s="106">
        <v>96.9</v>
      </c>
      <c r="E32" s="139">
        <v>161.80000000000001</v>
      </c>
      <c r="F32" s="139">
        <f t="shared" ref="F32" si="6">E32*D32</f>
        <v>15678.420000000002</v>
      </c>
      <c r="G32" s="139">
        <f t="shared" ref="G32" si="7">F32*1.2834</f>
        <v>20121.684228000006</v>
      </c>
      <c r="J32" s="30"/>
      <c r="K32" s="19"/>
      <c r="L32" s="24"/>
    </row>
    <row r="33" spans="1:12" ht="23.45" customHeight="1">
      <c r="A33" s="50">
        <v>92413</v>
      </c>
      <c r="B33" s="38" t="s">
        <v>176</v>
      </c>
      <c r="C33" s="67" t="s">
        <v>59</v>
      </c>
      <c r="D33" s="106">
        <v>96.9</v>
      </c>
      <c r="E33" s="138">
        <v>115.56</v>
      </c>
      <c r="F33" s="138">
        <f t="shared" si="3"/>
        <v>11197.764000000001</v>
      </c>
      <c r="G33" s="138">
        <f t="shared" si="0"/>
        <v>14371.210317600002</v>
      </c>
      <c r="J33" s="30"/>
      <c r="K33" s="19"/>
      <c r="L33" s="24"/>
    </row>
    <row r="34" spans="1:12">
      <c r="A34" s="61"/>
      <c r="B34" s="58" t="s">
        <v>41</v>
      </c>
      <c r="C34" s="67"/>
      <c r="D34" s="104"/>
      <c r="E34" s="140"/>
      <c r="F34" s="138"/>
      <c r="G34" s="138"/>
      <c r="J34" s="30"/>
      <c r="K34" s="19"/>
      <c r="L34" s="24"/>
    </row>
    <row r="35" spans="1:12" ht="18">
      <c r="A35" s="51">
        <v>601002003</v>
      </c>
      <c r="B35" s="38" t="s">
        <v>180</v>
      </c>
      <c r="C35" s="67" t="s">
        <v>71</v>
      </c>
      <c r="D35" s="106">
        <v>2170.6</v>
      </c>
      <c r="E35" s="138">
        <v>14.9</v>
      </c>
      <c r="F35" s="138">
        <f t="shared" ref="F35:F36" si="8">E35*D35</f>
        <v>32341.94</v>
      </c>
      <c r="G35" s="138">
        <f t="shared" ref="G35:G36" si="9">F35*1.2834</f>
        <v>41507.645796000004</v>
      </c>
      <c r="J35" s="30"/>
      <c r="K35" s="19"/>
      <c r="L35" s="24"/>
    </row>
    <row r="36" spans="1:12" ht="18">
      <c r="A36" s="51">
        <v>601002002</v>
      </c>
      <c r="B36" s="38" t="s">
        <v>181</v>
      </c>
      <c r="C36" s="67" t="s">
        <v>71</v>
      </c>
      <c r="D36" s="106">
        <v>345.3</v>
      </c>
      <c r="E36" s="138">
        <v>18.87</v>
      </c>
      <c r="F36" s="138">
        <f t="shared" si="8"/>
        <v>6515.8110000000006</v>
      </c>
      <c r="G36" s="138">
        <f t="shared" si="9"/>
        <v>8362.3918374000023</v>
      </c>
      <c r="J36" s="30"/>
      <c r="K36" s="19"/>
      <c r="L36" s="24"/>
    </row>
    <row r="37" spans="1:12" ht="18">
      <c r="A37" s="51">
        <v>601002000</v>
      </c>
      <c r="B37" s="38" t="s">
        <v>177</v>
      </c>
      <c r="C37" s="67" t="s">
        <v>71</v>
      </c>
      <c r="D37" s="106">
        <v>561.1</v>
      </c>
      <c r="E37" s="138">
        <v>14.9</v>
      </c>
      <c r="F37" s="138">
        <f t="shared" si="3"/>
        <v>8360.3900000000012</v>
      </c>
      <c r="G37" s="138">
        <f t="shared" si="0"/>
        <v>10729.724526000002</v>
      </c>
      <c r="J37" s="30"/>
      <c r="K37" s="19"/>
      <c r="L37" s="24"/>
    </row>
    <row r="38" spans="1:12">
      <c r="A38" s="61"/>
      <c r="B38" s="58" t="s">
        <v>40</v>
      </c>
      <c r="C38" s="48"/>
      <c r="D38" s="109"/>
      <c r="E38" s="141"/>
      <c r="F38" s="138"/>
      <c r="G38" s="138"/>
      <c r="J38" s="30"/>
      <c r="K38" s="19"/>
      <c r="L38" s="24"/>
    </row>
    <row r="39" spans="1:12" ht="18">
      <c r="A39" s="50">
        <v>94965</v>
      </c>
      <c r="B39" s="38" t="s">
        <v>75</v>
      </c>
      <c r="C39" s="67" t="s">
        <v>64</v>
      </c>
      <c r="D39" s="106">
        <v>24.6</v>
      </c>
      <c r="E39" s="138">
        <v>499.49</v>
      </c>
      <c r="F39" s="138">
        <f t="shared" ref="F39" si="10">E39*D39</f>
        <v>12287.454000000002</v>
      </c>
      <c r="G39" s="138">
        <f t="shared" ref="G39" si="11">F39*1.2834</f>
        <v>15769.718463600004</v>
      </c>
      <c r="J39" s="30"/>
      <c r="K39" s="19"/>
      <c r="L39" s="24"/>
    </row>
    <row r="40" spans="1:12" ht="18">
      <c r="A40" s="51">
        <v>601003008</v>
      </c>
      <c r="B40" s="38" t="s">
        <v>78</v>
      </c>
      <c r="C40" s="67" t="s">
        <v>64</v>
      </c>
      <c r="D40" s="106">
        <v>24.6</v>
      </c>
      <c r="E40" s="138">
        <v>107.2</v>
      </c>
      <c r="F40" s="138">
        <f t="shared" ref="F40:F42" si="12">E40*D40</f>
        <v>2637.1200000000003</v>
      </c>
      <c r="G40" s="138">
        <f t="shared" si="0"/>
        <v>3384.4798080000005</v>
      </c>
      <c r="J40" s="30"/>
      <c r="K40" s="19"/>
      <c r="L40" s="24"/>
    </row>
    <row r="41" spans="1:12" ht="45">
      <c r="A41" s="128">
        <v>601003186</v>
      </c>
      <c r="B41" s="126" t="s">
        <v>77</v>
      </c>
      <c r="C41" s="134" t="s">
        <v>59</v>
      </c>
      <c r="D41" s="113">
        <v>224.08</v>
      </c>
      <c r="E41" s="151">
        <v>212.73</v>
      </c>
      <c r="F41" s="151">
        <f t="shared" si="12"/>
        <v>47668.538399999998</v>
      </c>
      <c r="G41" s="151">
        <f t="shared" si="0"/>
        <v>61177.802182560001</v>
      </c>
      <c r="K41" s="19"/>
      <c r="L41" s="22"/>
    </row>
    <row r="42" spans="1:12" ht="13.5" thickBot="1">
      <c r="A42" s="129">
        <v>601003215</v>
      </c>
      <c r="B42" s="127" t="s">
        <v>51</v>
      </c>
      <c r="C42" s="135" t="s">
        <v>59</v>
      </c>
      <c r="D42" s="114">
        <v>224.08</v>
      </c>
      <c r="E42" s="152">
        <v>21.76</v>
      </c>
      <c r="F42" s="152">
        <f t="shared" si="12"/>
        <v>4875.9808000000003</v>
      </c>
      <c r="G42" s="152">
        <f t="shared" si="0"/>
        <v>6257.8337587200012</v>
      </c>
      <c r="K42" s="19"/>
      <c r="L42" s="22"/>
    </row>
    <row r="43" spans="1:12" ht="13.5" thickBot="1">
      <c r="A43" s="121"/>
      <c r="B43" s="122" t="s">
        <v>26</v>
      </c>
      <c r="C43" s="219" t="s">
        <v>25</v>
      </c>
      <c r="D43" s="220"/>
      <c r="E43" s="220"/>
      <c r="F43" s="220"/>
      <c r="G43" s="123">
        <f>SUM(G29:G42)</f>
        <v>242184.61585548002</v>
      </c>
      <c r="K43" s="19"/>
      <c r="L43" s="22"/>
    </row>
    <row r="44" spans="1:12" ht="11.25" customHeight="1">
      <c r="A44" s="74">
        <v>4</v>
      </c>
      <c r="B44" s="197" t="s">
        <v>69</v>
      </c>
      <c r="C44" s="198"/>
      <c r="D44" s="198"/>
      <c r="E44" s="198"/>
      <c r="F44" s="198"/>
      <c r="G44" s="199"/>
      <c r="J44" s="30"/>
      <c r="K44" s="19"/>
      <c r="L44" s="24"/>
    </row>
    <row r="45" spans="1:12" ht="10.15" customHeight="1">
      <c r="A45" s="116" t="s">
        <v>55</v>
      </c>
      <c r="B45" s="117" t="s">
        <v>54</v>
      </c>
      <c r="C45" s="116" t="s">
        <v>29</v>
      </c>
      <c r="D45" s="116" t="s">
        <v>57</v>
      </c>
      <c r="E45" s="116" t="s">
        <v>42</v>
      </c>
      <c r="F45" s="116" t="s">
        <v>56</v>
      </c>
      <c r="G45" s="116" t="s">
        <v>25</v>
      </c>
      <c r="J45" s="30"/>
      <c r="K45" s="19"/>
      <c r="L45" s="24"/>
    </row>
    <row r="46" spans="1:12" ht="36">
      <c r="A46" s="51">
        <v>801000102</v>
      </c>
      <c r="B46" s="38" t="s">
        <v>76</v>
      </c>
      <c r="C46" s="67" t="s">
        <v>59</v>
      </c>
      <c r="D46" s="106">
        <v>423.55</v>
      </c>
      <c r="E46" s="138">
        <v>49.79</v>
      </c>
      <c r="F46" s="138">
        <f t="shared" ref="F46:F52" si="13">E46*D46</f>
        <v>21088.554500000002</v>
      </c>
      <c r="G46" s="138">
        <f t="shared" si="0"/>
        <v>27065.050845300004</v>
      </c>
      <c r="J46" s="30"/>
      <c r="K46" s="19"/>
      <c r="L46" s="24"/>
    </row>
    <row r="47" spans="1:12" ht="18">
      <c r="A47" s="50">
        <v>93184</v>
      </c>
      <c r="B47" s="38" t="s">
        <v>85</v>
      </c>
      <c r="C47" s="67" t="s">
        <v>60</v>
      </c>
      <c r="D47" s="106">
        <v>6.8</v>
      </c>
      <c r="E47" s="138">
        <v>36.770000000000003</v>
      </c>
      <c r="F47" s="138">
        <f t="shared" ref="F47" si="14">E47*D47</f>
        <v>250.036</v>
      </c>
      <c r="G47" s="138">
        <f t="shared" ref="G47" si="15">F47*1.2834</f>
        <v>320.89620240000005</v>
      </c>
      <c r="J47" s="30"/>
      <c r="K47" s="19"/>
      <c r="L47" s="24"/>
    </row>
    <row r="48" spans="1:12" ht="18">
      <c r="A48" s="50">
        <v>93185</v>
      </c>
      <c r="B48" s="38" t="s">
        <v>123</v>
      </c>
      <c r="C48" s="67" t="s">
        <v>60</v>
      </c>
      <c r="D48" s="106">
        <v>4.2</v>
      </c>
      <c r="E48" s="138">
        <v>63.4</v>
      </c>
      <c r="F48" s="138">
        <f t="shared" si="13"/>
        <v>266.28000000000003</v>
      </c>
      <c r="G48" s="138">
        <f t="shared" si="0"/>
        <v>341.74375200000009</v>
      </c>
      <c r="J48" s="30"/>
      <c r="K48" s="19"/>
      <c r="L48" s="24"/>
    </row>
    <row r="49" spans="1:12" ht="18">
      <c r="A49" s="50">
        <v>93186</v>
      </c>
      <c r="B49" s="38" t="s">
        <v>189</v>
      </c>
      <c r="C49" s="67" t="s">
        <v>60</v>
      </c>
      <c r="D49" s="106">
        <v>5.75</v>
      </c>
      <c r="E49" s="138">
        <v>91.68</v>
      </c>
      <c r="F49" s="138">
        <f t="shared" ref="F49" si="16">E49*D49</f>
        <v>527.16000000000008</v>
      </c>
      <c r="G49" s="138">
        <f t="shared" ref="G49" si="17">F49*1.2834</f>
        <v>676.55714400000011</v>
      </c>
      <c r="J49" s="30"/>
      <c r="K49" s="19"/>
      <c r="L49" s="24"/>
    </row>
    <row r="50" spans="1:12" ht="18">
      <c r="A50" s="50">
        <v>93187</v>
      </c>
      <c r="B50" s="38" t="s">
        <v>190</v>
      </c>
      <c r="C50" s="67" t="s">
        <v>60</v>
      </c>
      <c r="D50" s="106">
        <v>26</v>
      </c>
      <c r="E50" s="138">
        <v>105.33</v>
      </c>
      <c r="F50" s="138">
        <f t="shared" si="13"/>
        <v>2738.58</v>
      </c>
      <c r="G50" s="138">
        <f t="shared" si="0"/>
        <v>3514.6935720000001</v>
      </c>
      <c r="J50" s="30"/>
      <c r="K50" s="19"/>
      <c r="L50" s="24"/>
    </row>
    <row r="51" spans="1:12" ht="18">
      <c r="A51" s="50">
        <v>93196</v>
      </c>
      <c r="B51" s="38" t="s">
        <v>191</v>
      </c>
      <c r="C51" s="67" t="s">
        <v>60</v>
      </c>
      <c r="D51" s="106">
        <v>5.75</v>
      </c>
      <c r="E51" s="138">
        <v>88.64</v>
      </c>
      <c r="F51" s="138">
        <f t="shared" si="13"/>
        <v>509.68</v>
      </c>
      <c r="G51" s="138">
        <f t="shared" si="0"/>
        <v>654.12331200000006</v>
      </c>
      <c r="J51" s="30"/>
      <c r="K51" s="19"/>
      <c r="L51" s="24"/>
    </row>
    <row r="52" spans="1:12" ht="18.75" thickBot="1">
      <c r="A52" s="50">
        <v>93197</v>
      </c>
      <c r="B52" s="38" t="s">
        <v>192</v>
      </c>
      <c r="C52" s="67" t="s">
        <v>60</v>
      </c>
      <c r="D52" s="106">
        <v>26</v>
      </c>
      <c r="E52" s="138">
        <v>99.8</v>
      </c>
      <c r="F52" s="138">
        <f t="shared" si="13"/>
        <v>2594.7999999999997</v>
      </c>
      <c r="G52" s="138">
        <f t="shared" si="0"/>
        <v>3330.1663199999998</v>
      </c>
      <c r="J52" s="30"/>
      <c r="K52" s="19"/>
      <c r="L52" s="24"/>
    </row>
    <row r="53" spans="1:12" ht="17.25" customHeight="1" thickBot="1">
      <c r="A53" s="121"/>
      <c r="B53" s="122" t="s">
        <v>26</v>
      </c>
      <c r="C53" s="219" t="s">
        <v>25</v>
      </c>
      <c r="D53" s="220"/>
      <c r="E53" s="220"/>
      <c r="F53" s="220"/>
      <c r="G53" s="123">
        <f>SUM(G46:G52)</f>
        <v>35903.231147699997</v>
      </c>
      <c r="J53" s="30"/>
      <c r="K53" s="19"/>
      <c r="L53" s="24"/>
    </row>
    <row r="54" spans="1:12" ht="9" customHeight="1">
      <c r="A54" s="49">
        <v>5</v>
      </c>
      <c r="B54" s="221" t="s">
        <v>14</v>
      </c>
      <c r="C54" s="222"/>
      <c r="D54" s="222"/>
      <c r="E54" s="222"/>
      <c r="F54" s="222"/>
      <c r="G54" s="223"/>
      <c r="K54" s="19"/>
      <c r="L54" s="24"/>
    </row>
    <row r="55" spans="1:12" ht="9" customHeight="1">
      <c r="A55" s="116" t="s">
        <v>55</v>
      </c>
      <c r="B55" s="117" t="s">
        <v>54</v>
      </c>
      <c r="C55" s="116" t="s">
        <v>29</v>
      </c>
      <c r="D55" s="116" t="s">
        <v>57</v>
      </c>
      <c r="E55" s="116" t="s">
        <v>42</v>
      </c>
      <c r="F55" s="116" t="s">
        <v>56</v>
      </c>
      <c r="G55" s="116" t="s">
        <v>25</v>
      </c>
      <c r="K55" s="19"/>
      <c r="L55" s="24"/>
    </row>
    <row r="56" spans="1:12" ht="36">
      <c r="A56" s="50">
        <v>100775</v>
      </c>
      <c r="B56" s="38" t="s">
        <v>174</v>
      </c>
      <c r="C56" s="67" t="s">
        <v>71</v>
      </c>
      <c r="D56" s="159">
        <v>5840.72</v>
      </c>
      <c r="E56" s="138">
        <v>13.17</v>
      </c>
      <c r="F56" s="138">
        <f>E56*D56</f>
        <v>76922.282399999996</v>
      </c>
      <c r="G56" s="151">
        <f t="shared" ref="G56" si="18">F56*1.2834</f>
        <v>98722.057232160005</v>
      </c>
      <c r="I56" s="32"/>
      <c r="J56" s="33"/>
      <c r="K56" s="19"/>
      <c r="L56" s="24"/>
    </row>
    <row r="57" spans="1:12" ht="36.75" thickBot="1">
      <c r="A57" s="50">
        <v>92580</v>
      </c>
      <c r="B57" s="38" t="s">
        <v>179</v>
      </c>
      <c r="C57" s="67" t="s">
        <v>71</v>
      </c>
      <c r="D57" s="159">
        <v>1356.23</v>
      </c>
      <c r="E57" s="138">
        <v>55.38</v>
      </c>
      <c r="F57" s="138">
        <f>E57*D57</f>
        <v>75108.017400000012</v>
      </c>
      <c r="G57" s="151">
        <f t="shared" ref="G57" si="19">F57*1.2834</f>
        <v>96393.629531160026</v>
      </c>
      <c r="I57" s="32"/>
      <c r="J57" s="33"/>
      <c r="K57" s="19"/>
      <c r="L57" s="24"/>
    </row>
    <row r="58" spans="1:12" ht="18.75" customHeight="1" thickBot="1">
      <c r="A58" s="121"/>
      <c r="B58" s="122" t="s">
        <v>26</v>
      </c>
      <c r="C58" s="219" t="s">
        <v>25</v>
      </c>
      <c r="D58" s="220"/>
      <c r="E58" s="220"/>
      <c r="F58" s="220"/>
      <c r="G58" s="123">
        <f>SUM(G56:G57)</f>
        <v>195115.68676332003</v>
      </c>
      <c r="J58" s="30"/>
      <c r="K58" s="19"/>
      <c r="L58" s="24"/>
    </row>
    <row r="59" spans="1:12" ht="9" customHeight="1">
      <c r="A59" s="49">
        <v>6</v>
      </c>
      <c r="B59" s="221" t="s">
        <v>65</v>
      </c>
      <c r="C59" s="222"/>
      <c r="D59" s="222"/>
      <c r="E59" s="222"/>
      <c r="F59" s="222"/>
      <c r="G59" s="223"/>
      <c r="K59" s="19"/>
      <c r="L59" s="24"/>
    </row>
    <row r="60" spans="1:12" ht="9" customHeight="1">
      <c r="A60" s="116" t="s">
        <v>55</v>
      </c>
      <c r="B60" s="117" t="s">
        <v>54</v>
      </c>
      <c r="C60" s="116" t="s">
        <v>29</v>
      </c>
      <c r="D60" s="116" t="s">
        <v>57</v>
      </c>
      <c r="E60" s="116" t="s">
        <v>42</v>
      </c>
      <c r="F60" s="116" t="s">
        <v>56</v>
      </c>
      <c r="G60" s="116" t="s">
        <v>25</v>
      </c>
      <c r="K60" s="19"/>
      <c r="L60" s="24"/>
    </row>
    <row r="61" spans="1:12" ht="18">
      <c r="A61" s="50">
        <v>94213</v>
      </c>
      <c r="B61" s="38" t="s">
        <v>175</v>
      </c>
      <c r="C61" s="67" t="s">
        <v>59</v>
      </c>
      <c r="D61" s="159">
        <v>362.05</v>
      </c>
      <c r="E61" s="138">
        <v>81.19</v>
      </c>
      <c r="F61" s="138">
        <f>E61*D61</f>
        <v>29394.839500000002</v>
      </c>
      <c r="G61" s="138">
        <f t="shared" ref="G61:G63" si="20">F61*1.2834</f>
        <v>37725.337014300007</v>
      </c>
      <c r="I61" s="32"/>
      <c r="J61" s="33"/>
      <c r="K61" s="19"/>
      <c r="L61" s="24"/>
    </row>
    <row r="62" spans="1:12">
      <c r="A62" s="50">
        <v>94231</v>
      </c>
      <c r="B62" s="38" t="s">
        <v>86</v>
      </c>
      <c r="C62" s="62" t="s">
        <v>60</v>
      </c>
      <c r="D62" s="159">
        <v>93.17</v>
      </c>
      <c r="E62" s="138">
        <v>52.61</v>
      </c>
      <c r="F62" s="138">
        <f t="shared" ref="F62:F63" si="21">E62*D62</f>
        <v>4901.6737000000003</v>
      </c>
      <c r="G62" s="149">
        <f t="shared" si="20"/>
        <v>6290.8080265800008</v>
      </c>
      <c r="I62" s="32"/>
      <c r="J62" s="33"/>
      <c r="K62" s="19"/>
      <c r="L62" s="24"/>
    </row>
    <row r="63" spans="1:12" ht="13.5" thickBot="1">
      <c r="A63" s="50">
        <v>94227</v>
      </c>
      <c r="B63" s="38" t="s">
        <v>87</v>
      </c>
      <c r="C63" s="62" t="s">
        <v>60</v>
      </c>
      <c r="D63" s="159">
        <v>41.55</v>
      </c>
      <c r="E63" s="138">
        <v>65.5</v>
      </c>
      <c r="F63" s="138">
        <f t="shared" si="21"/>
        <v>2721.5249999999996</v>
      </c>
      <c r="G63" s="150">
        <f t="shared" si="20"/>
        <v>3492.8051849999997</v>
      </c>
      <c r="I63" s="32"/>
      <c r="J63" s="33"/>
      <c r="K63" s="19"/>
      <c r="L63" s="22"/>
    </row>
    <row r="64" spans="1:12" ht="18" customHeight="1" thickBot="1">
      <c r="A64" s="121"/>
      <c r="B64" s="122" t="s">
        <v>26</v>
      </c>
      <c r="C64" s="219" t="s">
        <v>25</v>
      </c>
      <c r="D64" s="220"/>
      <c r="E64" s="220"/>
      <c r="F64" s="220"/>
      <c r="G64" s="123">
        <f>SUM(G61:G63)</f>
        <v>47508.950225880006</v>
      </c>
      <c r="J64" s="30"/>
      <c r="K64" s="19"/>
      <c r="L64" s="24"/>
    </row>
    <row r="65" spans="1:12" ht="9.75" customHeight="1">
      <c r="A65" s="49">
        <v>7</v>
      </c>
      <c r="B65" s="197" t="s">
        <v>15</v>
      </c>
      <c r="C65" s="198"/>
      <c r="D65" s="198"/>
      <c r="E65" s="198"/>
      <c r="F65" s="198"/>
      <c r="G65" s="226"/>
      <c r="K65" s="19"/>
      <c r="L65" s="24"/>
    </row>
    <row r="66" spans="1:12" ht="9" customHeight="1">
      <c r="A66" s="116" t="s">
        <v>55</v>
      </c>
      <c r="B66" s="117" t="s">
        <v>54</v>
      </c>
      <c r="C66" s="116" t="s">
        <v>29</v>
      </c>
      <c r="D66" s="116" t="s">
        <v>57</v>
      </c>
      <c r="E66" s="116" t="s">
        <v>42</v>
      </c>
      <c r="F66" s="116" t="s">
        <v>56</v>
      </c>
      <c r="G66" s="116" t="s">
        <v>25</v>
      </c>
      <c r="K66" s="19"/>
      <c r="L66" s="24"/>
    </row>
    <row r="67" spans="1:12" ht="27">
      <c r="A67" s="130">
        <v>100700</v>
      </c>
      <c r="B67" s="132" t="s">
        <v>184</v>
      </c>
      <c r="C67" s="62" t="s">
        <v>61</v>
      </c>
      <c r="D67" s="110">
        <v>2</v>
      </c>
      <c r="E67" s="144">
        <v>892.82</v>
      </c>
      <c r="F67" s="143">
        <f t="shared" ref="F67" si="22">E67*D67</f>
        <v>1785.64</v>
      </c>
      <c r="G67" s="143">
        <f t="shared" si="0"/>
        <v>2291.6903760000005</v>
      </c>
      <c r="K67" s="19"/>
      <c r="L67" s="24"/>
    </row>
    <row r="68" spans="1:12" ht="36">
      <c r="A68" s="131">
        <v>91341</v>
      </c>
      <c r="B68" s="132" t="s">
        <v>185</v>
      </c>
      <c r="C68" s="67" t="s">
        <v>59</v>
      </c>
      <c r="D68" s="107">
        <v>6.72</v>
      </c>
      <c r="E68" s="138">
        <v>751</v>
      </c>
      <c r="F68" s="138">
        <f t="shared" ref="F68:F73" si="23">E68*D68</f>
        <v>5046.72</v>
      </c>
      <c r="G68" s="138">
        <f t="shared" si="0"/>
        <v>6476.9604480000007</v>
      </c>
      <c r="I68" s="32"/>
      <c r="J68" s="33"/>
      <c r="K68" s="19"/>
      <c r="L68" s="24"/>
    </row>
    <row r="69" spans="1:12" ht="27">
      <c r="A69" s="103">
        <v>90823</v>
      </c>
      <c r="B69" s="133" t="s">
        <v>186</v>
      </c>
      <c r="C69" s="67" t="s">
        <v>61</v>
      </c>
      <c r="D69" s="106">
        <v>3</v>
      </c>
      <c r="E69" s="139">
        <v>446.88</v>
      </c>
      <c r="F69" s="139">
        <f t="shared" si="23"/>
        <v>1340.6399999999999</v>
      </c>
      <c r="G69" s="139">
        <f t="shared" si="0"/>
        <v>1720.577376</v>
      </c>
      <c r="I69" s="34"/>
      <c r="J69" s="33"/>
      <c r="K69" s="19"/>
      <c r="L69" s="24"/>
    </row>
    <row r="70" spans="1:12" ht="27">
      <c r="A70" s="103">
        <v>91306</v>
      </c>
      <c r="B70" s="133" t="s">
        <v>188</v>
      </c>
      <c r="C70" s="67" t="s">
        <v>61</v>
      </c>
      <c r="D70" s="106">
        <v>4</v>
      </c>
      <c r="E70" s="139">
        <v>144.11000000000001</v>
      </c>
      <c r="F70" s="139">
        <f t="shared" ref="F70" si="24">E70*D70</f>
        <v>576.44000000000005</v>
      </c>
      <c r="G70" s="139">
        <f t="shared" ref="G70" si="25">F70*1.2834</f>
        <v>739.8030960000001</v>
      </c>
      <c r="I70" s="34"/>
      <c r="J70" s="33"/>
      <c r="K70" s="19"/>
      <c r="L70" s="24"/>
    </row>
    <row r="71" spans="1:12" ht="27">
      <c r="A71" s="103">
        <v>90831</v>
      </c>
      <c r="B71" s="133" t="s">
        <v>187</v>
      </c>
      <c r="C71" s="67" t="s">
        <v>61</v>
      </c>
      <c r="D71" s="106">
        <v>3</v>
      </c>
      <c r="E71" s="139">
        <v>144.11000000000001</v>
      </c>
      <c r="F71" s="139">
        <f t="shared" ref="F71" si="26">E71*D71</f>
        <v>432.33000000000004</v>
      </c>
      <c r="G71" s="139">
        <f t="shared" ref="G71" si="27">F71*1.2834</f>
        <v>554.85232200000007</v>
      </c>
      <c r="I71" s="34"/>
      <c r="J71" s="33"/>
      <c r="K71" s="19"/>
      <c r="L71" s="24"/>
    </row>
    <row r="72" spans="1:12" ht="18">
      <c r="A72" s="50">
        <v>94562</v>
      </c>
      <c r="B72" s="8" t="s">
        <v>124</v>
      </c>
      <c r="C72" s="62" t="s">
        <v>59</v>
      </c>
      <c r="D72" s="107">
        <v>15.89</v>
      </c>
      <c r="E72" s="138">
        <v>771.42</v>
      </c>
      <c r="F72" s="138">
        <f t="shared" si="23"/>
        <v>12257.863799999999</v>
      </c>
      <c r="G72" s="138">
        <f t="shared" si="0"/>
        <v>15731.74240092</v>
      </c>
      <c r="I72" s="32"/>
      <c r="J72" s="33"/>
      <c r="K72" s="19"/>
      <c r="L72" s="24"/>
    </row>
    <row r="73" spans="1:12" ht="18.75" thickBot="1">
      <c r="A73" s="50">
        <v>94559</v>
      </c>
      <c r="B73" s="8" t="s">
        <v>125</v>
      </c>
      <c r="C73" s="62" t="s">
        <v>59</v>
      </c>
      <c r="D73" s="107">
        <v>0.64</v>
      </c>
      <c r="E73" s="138">
        <v>778</v>
      </c>
      <c r="F73" s="138">
        <f t="shared" si="23"/>
        <v>497.92</v>
      </c>
      <c r="G73" s="138">
        <f t="shared" si="0"/>
        <v>639.03052800000012</v>
      </c>
      <c r="I73" s="32"/>
      <c r="J73" s="33"/>
      <c r="K73" s="19"/>
      <c r="L73" s="24"/>
    </row>
    <row r="74" spans="1:12" ht="17.25" customHeight="1" thickBot="1">
      <c r="A74" s="121"/>
      <c r="B74" s="122" t="s">
        <v>26</v>
      </c>
      <c r="C74" s="219" t="s">
        <v>25</v>
      </c>
      <c r="D74" s="220"/>
      <c r="E74" s="220"/>
      <c r="F74" s="220"/>
      <c r="G74" s="123">
        <f>SUM(G67:G73)</f>
        <v>28154.65654692</v>
      </c>
      <c r="J74" s="30"/>
      <c r="K74" s="20"/>
      <c r="L74" s="25"/>
    </row>
    <row r="75" spans="1:12" ht="9" customHeight="1">
      <c r="A75" s="49">
        <v>8</v>
      </c>
      <c r="B75" s="227" t="s">
        <v>16</v>
      </c>
      <c r="C75" s="228"/>
      <c r="D75" s="228"/>
      <c r="E75" s="228"/>
      <c r="F75" s="228"/>
      <c r="G75" s="223"/>
      <c r="K75" s="19"/>
      <c r="L75" s="22"/>
    </row>
    <row r="76" spans="1:12" ht="9" customHeight="1">
      <c r="A76" s="116" t="s">
        <v>55</v>
      </c>
      <c r="B76" s="117" t="s">
        <v>54</v>
      </c>
      <c r="C76" s="116" t="s">
        <v>29</v>
      </c>
      <c r="D76" s="116" t="s">
        <v>57</v>
      </c>
      <c r="E76" s="116" t="s">
        <v>42</v>
      </c>
      <c r="F76" s="116" t="s">
        <v>56</v>
      </c>
      <c r="G76" s="116" t="s">
        <v>25</v>
      </c>
      <c r="K76" s="19"/>
      <c r="L76" s="22"/>
    </row>
    <row r="77" spans="1:12">
      <c r="A77" s="14"/>
      <c r="B77" s="58" t="s">
        <v>129</v>
      </c>
      <c r="C77" s="14"/>
      <c r="D77" s="14"/>
      <c r="E77" s="1"/>
      <c r="F77" s="1"/>
      <c r="G77" s="1"/>
      <c r="K77" s="19"/>
      <c r="L77" s="22"/>
    </row>
    <row r="78" spans="1:12" ht="18">
      <c r="A78" s="62">
        <v>2002005237</v>
      </c>
      <c r="B78" s="8" t="s">
        <v>134</v>
      </c>
      <c r="C78" s="67" t="s">
        <v>61</v>
      </c>
      <c r="D78" s="62">
        <v>35</v>
      </c>
      <c r="E78" s="138">
        <v>101.59</v>
      </c>
      <c r="F78" s="143">
        <f t="shared" ref="F78:F79" si="28">E78*D78</f>
        <v>3555.65</v>
      </c>
      <c r="G78" s="143">
        <f t="shared" ref="G78:G79" si="29">F78*1.2834</f>
        <v>4563.3212100000001</v>
      </c>
      <c r="K78" s="19"/>
      <c r="L78" s="22"/>
    </row>
    <row r="79" spans="1:12" ht="18">
      <c r="A79" s="50">
        <v>97589</v>
      </c>
      <c r="B79" s="35" t="s">
        <v>135</v>
      </c>
      <c r="C79" s="67" t="s">
        <v>61</v>
      </c>
      <c r="D79" s="62">
        <v>30</v>
      </c>
      <c r="E79" s="138">
        <v>32.71</v>
      </c>
      <c r="F79" s="143">
        <f t="shared" si="28"/>
        <v>981.30000000000007</v>
      </c>
      <c r="G79" s="143">
        <f t="shared" si="29"/>
        <v>1259.4004200000002</v>
      </c>
      <c r="I79" s="32"/>
      <c r="J79" s="33"/>
      <c r="K79" s="19"/>
      <c r="L79" s="22"/>
    </row>
    <row r="80" spans="1:12">
      <c r="A80" s="48"/>
      <c r="B80" s="58" t="s">
        <v>48</v>
      </c>
      <c r="C80" s="137"/>
      <c r="D80" s="104"/>
      <c r="E80" s="145"/>
      <c r="F80" s="146"/>
      <c r="G80" s="146"/>
      <c r="K80" s="19"/>
      <c r="L80" s="22"/>
    </row>
    <row r="81" spans="1:12" ht="18">
      <c r="A81" s="103">
        <v>91953</v>
      </c>
      <c r="B81" s="38" t="s">
        <v>88</v>
      </c>
      <c r="C81" s="67" t="s">
        <v>61</v>
      </c>
      <c r="D81" s="106">
        <v>41</v>
      </c>
      <c r="E81" s="138">
        <v>23.78</v>
      </c>
      <c r="F81" s="143">
        <f t="shared" ref="F81:F84" si="30">E81*D81</f>
        <v>974.98</v>
      </c>
      <c r="G81" s="143">
        <f t="shared" ref="G81:G84" si="31">F81*1.2834</f>
        <v>1251.2893320000001</v>
      </c>
      <c r="I81" s="32"/>
      <c r="J81" s="33"/>
      <c r="K81" s="19"/>
      <c r="L81" s="22"/>
    </row>
    <row r="82" spans="1:12" ht="18">
      <c r="A82" s="103">
        <v>91955</v>
      </c>
      <c r="B82" s="38" t="s">
        <v>132</v>
      </c>
      <c r="C82" s="67" t="s">
        <v>61</v>
      </c>
      <c r="D82" s="106">
        <v>2</v>
      </c>
      <c r="E82" s="138">
        <v>29.43</v>
      </c>
      <c r="F82" s="143">
        <f t="shared" si="30"/>
        <v>58.86</v>
      </c>
      <c r="G82" s="143">
        <f t="shared" si="31"/>
        <v>75.540924000000004</v>
      </c>
      <c r="I82" s="32"/>
      <c r="J82" s="33"/>
      <c r="K82" s="19"/>
      <c r="L82" s="22"/>
    </row>
    <row r="83" spans="1:12" ht="18">
      <c r="A83" s="50">
        <v>91996</v>
      </c>
      <c r="B83" s="38" t="s">
        <v>133</v>
      </c>
      <c r="C83" s="67" t="s">
        <v>61</v>
      </c>
      <c r="D83" s="106">
        <v>146</v>
      </c>
      <c r="E83" s="138">
        <v>28.33</v>
      </c>
      <c r="F83" s="143">
        <f t="shared" si="30"/>
        <v>4136.1799999999994</v>
      </c>
      <c r="G83" s="143">
        <f t="shared" si="31"/>
        <v>5308.3734119999999</v>
      </c>
      <c r="I83" s="32"/>
      <c r="J83" s="33"/>
      <c r="K83" s="19"/>
      <c r="L83" s="22"/>
    </row>
    <row r="84" spans="1:12" ht="18">
      <c r="A84" s="50">
        <v>91997</v>
      </c>
      <c r="B84" s="38" t="s">
        <v>136</v>
      </c>
      <c r="C84" s="67" t="s">
        <v>61</v>
      </c>
      <c r="D84" s="106">
        <v>28</v>
      </c>
      <c r="E84" s="138">
        <v>30.47</v>
      </c>
      <c r="F84" s="143">
        <f t="shared" si="30"/>
        <v>853.16</v>
      </c>
      <c r="G84" s="143">
        <f t="shared" si="31"/>
        <v>1094.9455440000002</v>
      </c>
      <c r="I84" s="32"/>
      <c r="J84" s="33"/>
      <c r="K84" s="19"/>
      <c r="L84" s="22"/>
    </row>
    <row r="85" spans="1:12">
      <c r="A85" s="48"/>
      <c r="B85" s="58" t="s">
        <v>46</v>
      </c>
      <c r="C85" s="66"/>
      <c r="D85" s="109"/>
      <c r="E85" s="42"/>
      <c r="F85" s="147"/>
      <c r="G85" s="147"/>
      <c r="K85" s="19"/>
      <c r="L85" s="22"/>
    </row>
    <row r="86" spans="1:12" ht="27">
      <c r="A86" s="50">
        <v>91926</v>
      </c>
      <c r="B86" s="38" t="s">
        <v>137</v>
      </c>
      <c r="C86" s="62" t="s">
        <v>60</v>
      </c>
      <c r="D86" s="107">
        <v>656</v>
      </c>
      <c r="E86" s="138">
        <v>3.99</v>
      </c>
      <c r="F86" s="143">
        <f t="shared" ref="F86:F89" si="32">E86*D86</f>
        <v>2617.44</v>
      </c>
      <c r="G86" s="143">
        <f t="shared" ref="G86:G89" si="33">F86*1.2834</f>
        <v>3359.2224960000003</v>
      </c>
      <c r="K86" s="19"/>
      <c r="L86" s="22"/>
    </row>
    <row r="87" spans="1:12" ht="27">
      <c r="A87" s="50">
        <v>91928</v>
      </c>
      <c r="B87" s="38" t="s">
        <v>140</v>
      </c>
      <c r="C87" s="62" t="s">
        <v>60</v>
      </c>
      <c r="D87" s="107">
        <v>328</v>
      </c>
      <c r="E87" s="138">
        <v>6.18</v>
      </c>
      <c r="F87" s="143">
        <f t="shared" si="32"/>
        <v>2027.04</v>
      </c>
      <c r="G87" s="143">
        <f t="shared" si="33"/>
        <v>2601.5031360000003</v>
      </c>
      <c r="I87" s="32"/>
      <c r="J87" s="33"/>
      <c r="K87" s="19"/>
      <c r="L87" s="24"/>
    </row>
    <row r="88" spans="1:12" ht="27">
      <c r="A88" s="50">
        <v>91930</v>
      </c>
      <c r="B88" s="38" t="s">
        <v>139</v>
      </c>
      <c r="C88" s="37" t="s">
        <v>60</v>
      </c>
      <c r="D88" s="107">
        <v>110</v>
      </c>
      <c r="E88" s="138">
        <v>8.65</v>
      </c>
      <c r="F88" s="143">
        <f t="shared" si="32"/>
        <v>951.5</v>
      </c>
      <c r="G88" s="143">
        <f t="shared" si="33"/>
        <v>1221.1551000000002</v>
      </c>
      <c r="I88" s="32"/>
      <c r="J88" s="33"/>
      <c r="K88" s="19"/>
      <c r="L88" s="24"/>
    </row>
    <row r="89" spans="1:12" ht="18">
      <c r="A89" s="50">
        <v>91932</v>
      </c>
      <c r="B89" s="38" t="s">
        <v>138</v>
      </c>
      <c r="C89" s="37" t="s">
        <v>60</v>
      </c>
      <c r="D89" s="107">
        <v>60</v>
      </c>
      <c r="E89" s="138">
        <v>15.56</v>
      </c>
      <c r="F89" s="143">
        <f t="shared" si="32"/>
        <v>933.6</v>
      </c>
      <c r="G89" s="143">
        <f t="shared" si="33"/>
        <v>1198.1822400000001</v>
      </c>
      <c r="I89" s="32"/>
      <c r="J89" s="33"/>
      <c r="K89" s="19"/>
      <c r="L89" s="24"/>
    </row>
    <row r="90" spans="1:12">
      <c r="A90" s="61"/>
      <c r="B90" s="58" t="s">
        <v>45</v>
      </c>
      <c r="C90" s="66"/>
      <c r="D90" s="109"/>
      <c r="E90" s="42"/>
      <c r="F90" s="147"/>
      <c r="G90" s="147"/>
      <c r="K90" s="19"/>
      <c r="L90" s="24"/>
    </row>
    <row r="91" spans="1:12" ht="18">
      <c r="A91" s="103">
        <v>91863</v>
      </c>
      <c r="B91" s="38" t="s">
        <v>141</v>
      </c>
      <c r="C91" s="67" t="s">
        <v>60</v>
      </c>
      <c r="D91" s="106">
        <v>328</v>
      </c>
      <c r="E91" s="138">
        <v>12.82</v>
      </c>
      <c r="F91" s="143">
        <f t="shared" ref="F91:F93" si="34">E91*D91</f>
        <v>4204.96</v>
      </c>
      <c r="G91" s="143">
        <f t="shared" ref="G91:G93" si="35">F91*1.2834</f>
        <v>5396.6456640000006</v>
      </c>
      <c r="I91" s="32"/>
      <c r="J91" s="33"/>
      <c r="K91" s="19"/>
      <c r="L91" s="24"/>
    </row>
    <row r="92" spans="1:12" ht="18">
      <c r="A92" s="103">
        <v>91865</v>
      </c>
      <c r="B92" s="38" t="s">
        <v>142</v>
      </c>
      <c r="C92" s="67" t="s">
        <v>60</v>
      </c>
      <c r="D92" s="106">
        <v>10</v>
      </c>
      <c r="E92" s="138">
        <v>21.94</v>
      </c>
      <c r="F92" s="143">
        <f t="shared" si="34"/>
        <v>219.4</v>
      </c>
      <c r="G92" s="143">
        <f t="shared" si="35"/>
        <v>281.57796000000002</v>
      </c>
      <c r="I92" s="32"/>
      <c r="J92" s="33"/>
      <c r="K92" s="19"/>
      <c r="L92" s="24"/>
    </row>
    <row r="93" spans="1:12" ht="36">
      <c r="A93" s="103">
        <v>96562</v>
      </c>
      <c r="B93" s="38" t="s">
        <v>143</v>
      </c>
      <c r="C93" s="67" t="s">
        <v>60</v>
      </c>
      <c r="D93" s="106">
        <v>105</v>
      </c>
      <c r="E93" s="138">
        <v>20.47</v>
      </c>
      <c r="F93" s="143">
        <f t="shared" si="34"/>
        <v>2149.35</v>
      </c>
      <c r="G93" s="143">
        <f t="shared" si="35"/>
        <v>2758.47579</v>
      </c>
      <c r="I93" s="32"/>
      <c r="J93" s="33"/>
      <c r="K93" s="19"/>
      <c r="L93" s="24"/>
    </row>
    <row r="94" spans="1:12">
      <c r="A94" s="48"/>
      <c r="B94" s="58" t="s">
        <v>47</v>
      </c>
      <c r="C94" s="66"/>
      <c r="D94" s="109"/>
      <c r="E94" s="148"/>
      <c r="F94" s="147"/>
      <c r="G94" s="147"/>
      <c r="K94" s="19"/>
      <c r="L94" s="22"/>
    </row>
    <row r="95" spans="1:12" ht="36">
      <c r="A95" s="103">
        <v>101878</v>
      </c>
      <c r="B95" s="105" t="s">
        <v>144</v>
      </c>
      <c r="C95" s="67" t="s">
        <v>61</v>
      </c>
      <c r="D95" s="106">
        <v>1</v>
      </c>
      <c r="E95" s="138">
        <v>552</v>
      </c>
      <c r="F95" s="143">
        <f t="shared" ref="F95:F105" si="36">E95*D95</f>
        <v>552</v>
      </c>
      <c r="G95" s="143">
        <f t="shared" ref="G95:G105" si="37">F95*1.2834</f>
        <v>708.43680000000006</v>
      </c>
      <c r="I95" s="34"/>
      <c r="J95" s="33"/>
      <c r="K95" s="19"/>
      <c r="L95" s="22"/>
    </row>
    <row r="96" spans="1:12" ht="18">
      <c r="A96" s="50">
        <v>93654</v>
      </c>
      <c r="B96" s="38" t="s">
        <v>145</v>
      </c>
      <c r="C96" s="67" t="s">
        <v>61</v>
      </c>
      <c r="D96" s="106">
        <v>2</v>
      </c>
      <c r="E96" s="138">
        <v>12.3</v>
      </c>
      <c r="F96" s="143">
        <f t="shared" si="36"/>
        <v>24.6</v>
      </c>
      <c r="G96" s="143">
        <f t="shared" si="37"/>
        <v>31.571640000000006</v>
      </c>
      <c r="I96" s="32"/>
      <c r="J96" s="33"/>
      <c r="K96" s="19"/>
      <c r="L96" s="22"/>
    </row>
    <row r="97" spans="1:12" ht="18">
      <c r="A97" s="50">
        <v>93661</v>
      </c>
      <c r="B97" s="38" t="s">
        <v>146</v>
      </c>
      <c r="C97" s="67" t="s">
        <v>61</v>
      </c>
      <c r="D97" s="106">
        <v>6</v>
      </c>
      <c r="E97" s="138">
        <v>58.91</v>
      </c>
      <c r="F97" s="143">
        <f t="shared" si="36"/>
        <v>353.46</v>
      </c>
      <c r="G97" s="143">
        <f t="shared" si="37"/>
        <v>453.63056399999999</v>
      </c>
      <c r="I97" s="32"/>
      <c r="J97" s="33"/>
      <c r="K97" s="19"/>
      <c r="L97" s="22"/>
    </row>
    <row r="98" spans="1:12" ht="18">
      <c r="A98" s="50">
        <v>93673</v>
      </c>
      <c r="B98" s="38" t="s">
        <v>147</v>
      </c>
      <c r="C98" s="67" t="s">
        <v>61</v>
      </c>
      <c r="D98" s="106">
        <v>2</v>
      </c>
      <c r="E98" s="138">
        <v>95.56</v>
      </c>
      <c r="F98" s="143">
        <f t="shared" si="36"/>
        <v>191.12</v>
      </c>
      <c r="G98" s="143">
        <f t="shared" si="37"/>
        <v>245.28340800000004</v>
      </c>
      <c r="I98" s="32"/>
      <c r="J98" s="33"/>
      <c r="K98" s="19"/>
      <c r="L98" s="22"/>
    </row>
    <row r="99" spans="1:12" ht="18">
      <c r="A99" s="50">
        <v>101893</v>
      </c>
      <c r="B99" s="38" t="s">
        <v>148</v>
      </c>
      <c r="C99" s="67" t="s">
        <v>61</v>
      </c>
      <c r="D99" s="106">
        <v>2</v>
      </c>
      <c r="E99" s="138">
        <v>92.62</v>
      </c>
      <c r="F99" s="143">
        <f t="shared" si="36"/>
        <v>185.24</v>
      </c>
      <c r="G99" s="143">
        <f t="shared" si="37"/>
        <v>237.73701600000004</v>
      </c>
      <c r="I99" s="32"/>
      <c r="J99" s="33"/>
      <c r="K99" s="19"/>
      <c r="L99" s="22"/>
    </row>
    <row r="100" spans="1:12" ht="18">
      <c r="A100" s="50">
        <v>101895</v>
      </c>
      <c r="B100" s="38" t="s">
        <v>149</v>
      </c>
      <c r="C100" s="67" t="s">
        <v>61</v>
      </c>
      <c r="D100" s="106">
        <v>1</v>
      </c>
      <c r="E100" s="138">
        <v>426.68</v>
      </c>
      <c r="F100" s="143">
        <f t="shared" si="36"/>
        <v>426.68</v>
      </c>
      <c r="G100" s="143">
        <f t="shared" si="37"/>
        <v>547.60111200000006</v>
      </c>
      <c r="I100" s="32"/>
      <c r="J100" s="33"/>
      <c r="K100" s="19"/>
      <c r="L100" s="22"/>
    </row>
    <row r="101" spans="1:12" ht="27">
      <c r="A101" s="50">
        <v>92867</v>
      </c>
      <c r="B101" s="38" t="s">
        <v>89</v>
      </c>
      <c r="C101" s="67" t="s">
        <v>61</v>
      </c>
      <c r="D101" s="106">
        <v>8</v>
      </c>
      <c r="E101" s="138">
        <v>24.87</v>
      </c>
      <c r="F101" s="143">
        <f t="shared" si="36"/>
        <v>198.96</v>
      </c>
      <c r="G101" s="143">
        <f t="shared" si="37"/>
        <v>255.34526400000004</v>
      </c>
      <c r="I101" s="32"/>
      <c r="J101" s="33"/>
      <c r="K101" s="19"/>
      <c r="L101" s="22"/>
    </row>
    <row r="102" spans="1:12" ht="27">
      <c r="A102" s="50">
        <v>92868</v>
      </c>
      <c r="B102" s="38" t="s">
        <v>150</v>
      </c>
      <c r="C102" s="67" t="s">
        <v>61</v>
      </c>
      <c r="D102" s="106">
        <v>5</v>
      </c>
      <c r="E102" s="138">
        <v>12.99</v>
      </c>
      <c r="F102" s="143">
        <f t="shared" si="36"/>
        <v>64.95</v>
      </c>
      <c r="G102" s="143">
        <f t="shared" si="37"/>
        <v>83.356830000000016</v>
      </c>
      <c r="I102" s="32"/>
      <c r="J102" s="33"/>
      <c r="K102" s="19"/>
      <c r="L102" s="22"/>
    </row>
    <row r="103" spans="1:12" ht="27">
      <c r="A103" s="50">
        <v>92869</v>
      </c>
      <c r="B103" s="38" t="s">
        <v>90</v>
      </c>
      <c r="C103" s="67" t="s">
        <v>61</v>
      </c>
      <c r="D103" s="106">
        <v>8</v>
      </c>
      <c r="E103" s="138">
        <v>8.5500000000000007</v>
      </c>
      <c r="F103" s="143">
        <f t="shared" si="36"/>
        <v>68.400000000000006</v>
      </c>
      <c r="G103" s="143">
        <f t="shared" si="37"/>
        <v>87.784560000000013</v>
      </c>
      <c r="I103" s="32"/>
      <c r="J103" s="63" t="s">
        <v>43</v>
      </c>
      <c r="K103" s="19"/>
      <c r="L103" s="22"/>
    </row>
    <row r="104" spans="1:12" ht="18">
      <c r="A104" s="50">
        <v>92865</v>
      </c>
      <c r="B104" s="38" t="s">
        <v>152</v>
      </c>
      <c r="C104" s="62" t="s">
        <v>61</v>
      </c>
      <c r="D104" s="107">
        <v>65</v>
      </c>
      <c r="E104" s="138">
        <v>9.7200000000000006</v>
      </c>
      <c r="F104" s="143">
        <f t="shared" si="36"/>
        <v>631.80000000000007</v>
      </c>
      <c r="G104" s="143">
        <f t="shared" si="37"/>
        <v>810.85212000000013</v>
      </c>
      <c r="I104" s="32"/>
      <c r="J104" s="33"/>
      <c r="K104" s="19"/>
      <c r="L104" s="22"/>
    </row>
    <row r="105" spans="1:12" ht="13.5" thickBot="1">
      <c r="A105" s="115">
        <v>2002005284</v>
      </c>
      <c r="B105" s="8" t="s">
        <v>153</v>
      </c>
      <c r="C105" s="62" t="s">
        <v>61</v>
      </c>
      <c r="D105" s="107">
        <v>6</v>
      </c>
      <c r="E105" s="143">
        <v>184.56</v>
      </c>
      <c r="F105" s="143">
        <f t="shared" si="36"/>
        <v>1107.3600000000001</v>
      </c>
      <c r="G105" s="143">
        <f t="shared" si="37"/>
        <v>1421.1858240000004</v>
      </c>
      <c r="I105" s="32"/>
      <c r="J105" s="33"/>
      <c r="K105" s="19"/>
      <c r="L105" s="22"/>
    </row>
    <row r="106" spans="1:12" ht="18.75" customHeight="1" thickBot="1">
      <c r="A106" s="121"/>
      <c r="B106" s="122" t="s">
        <v>26</v>
      </c>
      <c r="C106" s="219" t="s">
        <v>25</v>
      </c>
      <c r="D106" s="220"/>
      <c r="E106" s="220"/>
      <c r="F106" s="220"/>
      <c r="G106" s="123">
        <f>SUM(G77:G105)</f>
        <v>35252.418365999991</v>
      </c>
      <c r="I106" s="32"/>
      <c r="J106" s="33"/>
      <c r="K106" s="19"/>
      <c r="L106" s="22"/>
    </row>
    <row r="107" spans="1:12" ht="9" customHeight="1">
      <c r="A107" s="49">
        <v>9</v>
      </c>
      <c r="B107" s="221" t="s">
        <v>17</v>
      </c>
      <c r="C107" s="222"/>
      <c r="D107" s="222"/>
      <c r="E107" s="222"/>
      <c r="F107" s="222"/>
      <c r="G107" s="229"/>
      <c r="L107" s="24"/>
    </row>
    <row r="108" spans="1:12" ht="9" customHeight="1">
      <c r="A108" s="116" t="s">
        <v>55</v>
      </c>
      <c r="B108" s="117" t="s">
        <v>54</v>
      </c>
      <c r="C108" s="116" t="s">
        <v>29</v>
      </c>
      <c r="D108" s="116" t="s">
        <v>57</v>
      </c>
      <c r="E108" s="116" t="s">
        <v>42</v>
      </c>
      <c r="F108" s="116" t="s">
        <v>56</v>
      </c>
      <c r="G108" s="116" t="s">
        <v>25</v>
      </c>
      <c r="L108" s="24"/>
    </row>
    <row r="109" spans="1:12">
      <c r="A109" s="48"/>
      <c r="B109" s="58" t="s">
        <v>32</v>
      </c>
      <c r="C109" s="48"/>
      <c r="D109" s="2"/>
      <c r="E109" s="68"/>
      <c r="F109" s="68"/>
      <c r="G109" s="69"/>
      <c r="L109" s="24"/>
    </row>
    <row r="110" spans="1:12" ht="36">
      <c r="A110" s="50">
        <v>91785</v>
      </c>
      <c r="B110" s="38" t="s">
        <v>151</v>
      </c>
      <c r="C110" s="67" t="s">
        <v>60</v>
      </c>
      <c r="D110" s="106">
        <v>51.22</v>
      </c>
      <c r="E110" s="138">
        <v>40.53</v>
      </c>
      <c r="F110" s="138">
        <f t="shared" ref="F110:F115" si="38">D110*E110</f>
        <v>2075.9466000000002</v>
      </c>
      <c r="G110" s="138">
        <f t="shared" ref="G110:G115" si="39">F110*1.2834</f>
        <v>2664.2698664400004</v>
      </c>
      <c r="I110" s="32"/>
      <c r="J110" s="33"/>
      <c r="K110" s="19"/>
      <c r="L110" s="24"/>
    </row>
    <row r="111" spans="1:12" ht="36">
      <c r="A111" s="50">
        <v>91788</v>
      </c>
      <c r="B111" s="38" t="s">
        <v>155</v>
      </c>
      <c r="C111" s="67" t="s">
        <v>60</v>
      </c>
      <c r="D111" s="106">
        <v>34.1</v>
      </c>
      <c r="E111" s="138">
        <v>49.79</v>
      </c>
      <c r="F111" s="138">
        <f t="shared" si="38"/>
        <v>1697.8389999999999</v>
      </c>
      <c r="G111" s="138">
        <f t="shared" si="39"/>
        <v>2179.0065726000003</v>
      </c>
      <c r="I111" s="32"/>
      <c r="J111" s="33"/>
      <c r="K111" s="19"/>
      <c r="L111" s="24"/>
    </row>
    <row r="112" spans="1:12">
      <c r="A112" s="50">
        <v>102607</v>
      </c>
      <c r="B112" s="8" t="s">
        <v>33</v>
      </c>
      <c r="C112" s="67" t="s">
        <v>61</v>
      </c>
      <c r="D112" s="106">
        <v>1</v>
      </c>
      <c r="E112" s="138">
        <v>465.81</v>
      </c>
      <c r="F112" s="138">
        <f t="shared" si="38"/>
        <v>465.81</v>
      </c>
      <c r="G112" s="138">
        <f t="shared" si="39"/>
        <v>597.82055400000002</v>
      </c>
      <c r="I112" s="32"/>
      <c r="J112" s="33"/>
      <c r="K112" s="19"/>
      <c r="L112" s="24"/>
    </row>
    <row r="113" spans="1:12" ht="18">
      <c r="A113" s="50">
        <v>94796</v>
      </c>
      <c r="B113" s="8" t="s">
        <v>66</v>
      </c>
      <c r="C113" s="62" t="s">
        <v>61</v>
      </c>
      <c r="D113" s="106">
        <v>1</v>
      </c>
      <c r="E113" s="138">
        <v>46.47</v>
      </c>
      <c r="F113" s="138">
        <f t="shared" si="38"/>
        <v>46.47</v>
      </c>
      <c r="G113" s="138">
        <f t="shared" si="39"/>
        <v>59.639598000000007</v>
      </c>
      <c r="I113" s="32"/>
      <c r="J113" s="33"/>
      <c r="K113" s="19"/>
      <c r="L113" s="24"/>
    </row>
    <row r="114" spans="1:12" ht="36">
      <c r="A114" s="50">
        <v>91786</v>
      </c>
      <c r="B114" s="38" t="s">
        <v>34</v>
      </c>
      <c r="C114" s="62" t="s">
        <v>61</v>
      </c>
      <c r="D114" s="106">
        <v>5.6</v>
      </c>
      <c r="E114" s="138">
        <v>33.200000000000003</v>
      </c>
      <c r="F114" s="138">
        <f t="shared" si="38"/>
        <v>185.92000000000002</v>
      </c>
      <c r="G114" s="138">
        <f t="shared" si="39"/>
        <v>238.60972800000005</v>
      </c>
      <c r="I114" s="32"/>
      <c r="J114" s="33"/>
      <c r="K114" s="19"/>
      <c r="L114" s="24"/>
    </row>
    <row r="115" spans="1:12" ht="18">
      <c r="A115" s="50">
        <v>94500</v>
      </c>
      <c r="B115" s="38" t="s">
        <v>91</v>
      </c>
      <c r="C115" s="62" t="s">
        <v>61</v>
      </c>
      <c r="D115" s="106">
        <v>1</v>
      </c>
      <c r="E115" s="138">
        <v>205.21</v>
      </c>
      <c r="F115" s="138">
        <f t="shared" si="38"/>
        <v>205.21</v>
      </c>
      <c r="G115" s="138">
        <f t="shared" si="39"/>
        <v>263.36651400000005</v>
      </c>
      <c r="I115" s="32"/>
      <c r="J115" s="33"/>
      <c r="K115" s="19"/>
      <c r="L115" s="24"/>
    </row>
    <row r="116" spans="1:12">
      <c r="A116" s="61"/>
      <c r="B116" s="58" t="s">
        <v>37</v>
      </c>
      <c r="C116" s="48"/>
      <c r="D116" s="109"/>
      <c r="E116" s="141"/>
      <c r="F116" s="141"/>
      <c r="G116" s="142"/>
      <c r="K116" s="19"/>
      <c r="L116" s="22"/>
    </row>
    <row r="117" spans="1:12" ht="36">
      <c r="A117" s="50">
        <v>1301002000</v>
      </c>
      <c r="B117" s="35" t="s">
        <v>156</v>
      </c>
      <c r="C117" s="67" t="s">
        <v>61</v>
      </c>
      <c r="D117" s="106">
        <v>3</v>
      </c>
      <c r="E117" s="138">
        <v>516.37</v>
      </c>
      <c r="F117" s="138">
        <f t="shared" ref="F117:F120" si="40">E117*D117</f>
        <v>1549.1100000000001</v>
      </c>
      <c r="G117" s="138">
        <f t="shared" ref="G117:G123" si="41">F117*1.2834</f>
        <v>1988.1277740000003</v>
      </c>
      <c r="I117" s="32"/>
      <c r="J117" s="33"/>
      <c r="K117" s="19"/>
      <c r="L117" s="22"/>
    </row>
    <row r="118" spans="1:12" ht="18">
      <c r="A118" s="50">
        <v>1301002004</v>
      </c>
      <c r="B118" s="38" t="s">
        <v>157</v>
      </c>
      <c r="C118" s="67" t="s">
        <v>61</v>
      </c>
      <c r="D118" s="106">
        <v>3</v>
      </c>
      <c r="E118" s="138">
        <v>91.46</v>
      </c>
      <c r="F118" s="138">
        <f t="shared" si="40"/>
        <v>274.38</v>
      </c>
      <c r="G118" s="138">
        <f t="shared" si="41"/>
        <v>352.13929200000001</v>
      </c>
      <c r="I118" s="32"/>
      <c r="J118" s="33"/>
      <c r="K118" s="19"/>
      <c r="L118" s="22"/>
    </row>
    <row r="119" spans="1:12" ht="45">
      <c r="A119" s="50">
        <v>86941</v>
      </c>
      <c r="B119" s="38" t="s">
        <v>27</v>
      </c>
      <c r="C119" s="67" t="s">
        <v>61</v>
      </c>
      <c r="D119" s="106">
        <v>6</v>
      </c>
      <c r="E119" s="138">
        <v>1061.52</v>
      </c>
      <c r="F119" s="138">
        <f t="shared" si="40"/>
        <v>6369.12</v>
      </c>
      <c r="G119" s="138">
        <f t="shared" si="41"/>
        <v>8174.1286080000009</v>
      </c>
      <c r="I119" s="32"/>
      <c r="J119" s="33"/>
      <c r="K119" s="19"/>
      <c r="L119" s="22"/>
    </row>
    <row r="120" spans="1:12" ht="36">
      <c r="A120" s="50">
        <v>93441</v>
      </c>
      <c r="B120" s="38" t="s">
        <v>31</v>
      </c>
      <c r="C120" s="62" t="s">
        <v>61</v>
      </c>
      <c r="D120" s="106">
        <v>4</v>
      </c>
      <c r="E120" s="138">
        <v>1636.99</v>
      </c>
      <c r="F120" s="138">
        <f t="shared" si="40"/>
        <v>6547.96</v>
      </c>
      <c r="G120" s="143">
        <f t="shared" si="41"/>
        <v>8403.6518640000013</v>
      </c>
      <c r="I120" s="32"/>
      <c r="J120" s="33"/>
      <c r="K120" s="19"/>
      <c r="L120" s="22"/>
    </row>
    <row r="121" spans="1:12" ht="27">
      <c r="A121" s="50">
        <v>95547</v>
      </c>
      <c r="B121" s="38" t="s">
        <v>67</v>
      </c>
      <c r="C121" s="67" t="s">
        <v>61</v>
      </c>
      <c r="D121" s="106">
        <v>9</v>
      </c>
      <c r="E121" s="138">
        <v>55.21</v>
      </c>
      <c r="F121" s="138">
        <f>E121*D121</f>
        <v>496.89</v>
      </c>
      <c r="G121" s="138">
        <f t="shared" si="41"/>
        <v>637.70862599999998</v>
      </c>
      <c r="I121" s="32"/>
      <c r="J121" s="33"/>
      <c r="K121" s="19"/>
      <c r="L121" s="22"/>
    </row>
    <row r="122" spans="1:12" ht="18">
      <c r="A122" s="50">
        <v>1301002030</v>
      </c>
      <c r="B122" s="38" t="s">
        <v>158</v>
      </c>
      <c r="C122" s="67" t="s">
        <v>61</v>
      </c>
      <c r="D122" s="106">
        <v>3</v>
      </c>
      <c r="E122" s="138">
        <v>69.22</v>
      </c>
      <c r="F122" s="138">
        <f>E122*D122</f>
        <v>207.66</v>
      </c>
      <c r="G122" s="138">
        <f t="shared" si="41"/>
        <v>266.51084400000002</v>
      </c>
      <c r="I122" s="32"/>
      <c r="J122" s="33"/>
      <c r="K122" s="19"/>
      <c r="L122" s="22"/>
    </row>
    <row r="123" spans="1:12" ht="18">
      <c r="A123" s="50">
        <v>1301004064</v>
      </c>
      <c r="B123" s="38" t="s">
        <v>92</v>
      </c>
      <c r="C123" s="67" t="s">
        <v>61</v>
      </c>
      <c r="D123" s="106">
        <v>9</v>
      </c>
      <c r="E123" s="138">
        <v>69.22</v>
      </c>
      <c r="F123" s="138">
        <f>E123*D123</f>
        <v>622.98</v>
      </c>
      <c r="G123" s="138">
        <f t="shared" si="41"/>
        <v>799.53253200000006</v>
      </c>
      <c r="I123" s="32"/>
      <c r="J123" s="33"/>
      <c r="K123" s="19"/>
      <c r="L123" s="22"/>
    </row>
    <row r="124" spans="1:12">
      <c r="A124" s="61"/>
      <c r="B124" s="58" t="s">
        <v>28</v>
      </c>
      <c r="C124" s="48"/>
      <c r="D124" s="109"/>
      <c r="E124" s="141"/>
      <c r="F124" s="141"/>
      <c r="G124" s="142"/>
      <c r="K124" s="19"/>
      <c r="L124" s="22"/>
    </row>
    <row r="125" spans="1:12" ht="22.9" customHeight="1">
      <c r="A125" s="131">
        <v>89987</v>
      </c>
      <c r="B125" s="38" t="s">
        <v>93</v>
      </c>
      <c r="C125" s="67" t="s">
        <v>61</v>
      </c>
      <c r="D125" s="106">
        <v>6</v>
      </c>
      <c r="E125" s="138">
        <v>55.62</v>
      </c>
      <c r="F125" s="138">
        <f t="shared" ref="F125:F127" si="42">E125*D125</f>
        <v>333.71999999999997</v>
      </c>
      <c r="G125" s="138">
        <f t="shared" ref="G125:G127" si="43">F125*1.2834</f>
        <v>428.29624799999999</v>
      </c>
      <c r="I125" s="32"/>
      <c r="J125" s="33"/>
      <c r="K125" s="19"/>
      <c r="L125" s="22"/>
    </row>
    <row r="126" spans="1:12" ht="22.9" customHeight="1">
      <c r="A126" s="131">
        <v>103039</v>
      </c>
      <c r="B126" s="38" t="s">
        <v>159</v>
      </c>
      <c r="C126" s="67" t="s">
        <v>61</v>
      </c>
      <c r="D126" s="106">
        <v>1</v>
      </c>
      <c r="E126" s="138">
        <v>66.349999999999994</v>
      </c>
      <c r="F126" s="138">
        <f t="shared" si="42"/>
        <v>66.349999999999994</v>
      </c>
      <c r="G126" s="138">
        <f t="shared" si="43"/>
        <v>85.153589999999994</v>
      </c>
      <c r="I126" s="32"/>
      <c r="J126" s="33"/>
      <c r="K126" s="19"/>
      <c r="L126" s="22"/>
    </row>
    <row r="127" spans="1:12" ht="45">
      <c r="A127" s="50">
        <v>94794</v>
      </c>
      <c r="B127" s="38" t="s">
        <v>128</v>
      </c>
      <c r="C127" s="67" t="s">
        <v>61</v>
      </c>
      <c r="D127" s="106">
        <v>2</v>
      </c>
      <c r="E127" s="138">
        <v>98.27</v>
      </c>
      <c r="F127" s="138">
        <f t="shared" si="42"/>
        <v>196.54</v>
      </c>
      <c r="G127" s="138">
        <f t="shared" si="43"/>
        <v>252.23943600000001</v>
      </c>
      <c r="I127" s="82"/>
      <c r="J127" s="33"/>
      <c r="K127" s="19"/>
      <c r="L127" s="22"/>
    </row>
    <row r="128" spans="1:12">
      <c r="A128" s="61"/>
      <c r="B128" s="58" t="s">
        <v>36</v>
      </c>
      <c r="C128" s="61"/>
      <c r="D128" s="104"/>
      <c r="E128" s="140"/>
      <c r="F128" s="140"/>
      <c r="G128" s="144"/>
      <c r="K128" s="19"/>
      <c r="L128" s="22"/>
    </row>
    <row r="129" spans="1:12" ht="18">
      <c r="A129" s="50">
        <v>1301004008</v>
      </c>
      <c r="B129" s="38" t="s">
        <v>96</v>
      </c>
      <c r="C129" s="67" t="s">
        <v>61</v>
      </c>
      <c r="D129" s="106">
        <v>1</v>
      </c>
      <c r="E129" s="138">
        <v>268.70999999999998</v>
      </c>
      <c r="F129" s="138">
        <f t="shared" ref="F129:F131" si="44">E129*D129</f>
        <v>268.70999999999998</v>
      </c>
      <c r="G129" s="138">
        <f t="shared" ref="G129:G149" si="45">F129*1.2834</f>
        <v>344.862414</v>
      </c>
      <c r="I129" s="32"/>
      <c r="J129" s="33"/>
      <c r="K129" s="19"/>
      <c r="L129" s="22"/>
    </row>
    <row r="130" spans="1:12" ht="18">
      <c r="A130" s="50">
        <v>1301004009</v>
      </c>
      <c r="B130" s="38" t="s">
        <v>95</v>
      </c>
      <c r="C130" s="67" t="s">
        <v>61</v>
      </c>
      <c r="D130" s="106">
        <v>3</v>
      </c>
      <c r="E130" s="138">
        <v>168.7</v>
      </c>
      <c r="F130" s="138">
        <f t="shared" si="44"/>
        <v>506.09999999999997</v>
      </c>
      <c r="G130" s="138">
        <f t="shared" si="45"/>
        <v>649.52873999999997</v>
      </c>
      <c r="I130" s="32"/>
      <c r="J130" s="33"/>
      <c r="K130" s="19"/>
      <c r="L130" s="22"/>
    </row>
    <row r="131" spans="1:12" ht="18">
      <c r="A131" s="50">
        <v>1301004012</v>
      </c>
      <c r="B131" s="38" t="s">
        <v>94</v>
      </c>
      <c r="C131" s="67" t="s">
        <v>61</v>
      </c>
      <c r="D131" s="106">
        <v>3</v>
      </c>
      <c r="E131" s="138">
        <v>20.76</v>
      </c>
      <c r="F131" s="138">
        <f t="shared" si="44"/>
        <v>62.28</v>
      </c>
      <c r="G131" s="138">
        <f t="shared" si="45"/>
        <v>79.930152000000007</v>
      </c>
      <c r="I131" s="32"/>
      <c r="J131" s="33"/>
      <c r="K131" s="19"/>
      <c r="L131" s="22"/>
    </row>
    <row r="132" spans="1:12">
      <c r="A132" s="61"/>
      <c r="B132" s="58" t="s">
        <v>52</v>
      </c>
      <c r="C132" s="61"/>
      <c r="D132" s="136"/>
      <c r="E132" s="140"/>
      <c r="F132" s="140"/>
      <c r="G132" s="138"/>
      <c r="K132" s="19"/>
      <c r="L132" s="22"/>
    </row>
    <row r="133" spans="1:12" ht="18">
      <c r="A133" s="50">
        <v>1301005000</v>
      </c>
      <c r="B133" s="38" t="s">
        <v>97</v>
      </c>
      <c r="C133" s="67" t="s">
        <v>60</v>
      </c>
      <c r="D133" s="106">
        <v>9.65</v>
      </c>
      <c r="E133" s="138">
        <v>26.39</v>
      </c>
      <c r="F133" s="138">
        <f t="shared" ref="F133:F149" si="46">E133*D133</f>
        <v>254.66350000000003</v>
      </c>
      <c r="G133" s="138">
        <f t="shared" si="45"/>
        <v>326.83513590000007</v>
      </c>
      <c r="I133" s="32"/>
      <c r="J133" s="33"/>
      <c r="K133" s="19"/>
      <c r="L133" s="24"/>
    </row>
    <row r="134" spans="1:12" ht="18">
      <c r="A134" s="50">
        <v>1301005001</v>
      </c>
      <c r="B134" s="38" t="s">
        <v>98</v>
      </c>
      <c r="C134" s="67" t="s">
        <v>60</v>
      </c>
      <c r="D134" s="106">
        <v>35.5</v>
      </c>
      <c r="E134" s="138">
        <v>36.11</v>
      </c>
      <c r="F134" s="138">
        <f t="shared" si="46"/>
        <v>1281.905</v>
      </c>
      <c r="G134" s="138">
        <f t="shared" si="45"/>
        <v>1645.1968770000001</v>
      </c>
      <c r="I134" s="32"/>
      <c r="J134" s="33"/>
      <c r="K134" s="19"/>
      <c r="L134" s="24"/>
    </row>
    <row r="135" spans="1:12" ht="18">
      <c r="A135" s="50">
        <v>1301005003</v>
      </c>
      <c r="B135" s="38" t="s">
        <v>99</v>
      </c>
      <c r="C135" s="67" t="s">
        <v>60</v>
      </c>
      <c r="D135" s="106">
        <v>33.85</v>
      </c>
      <c r="E135" s="138">
        <v>61.84</v>
      </c>
      <c r="F135" s="138">
        <f t="shared" si="46"/>
        <v>2093.2840000000001</v>
      </c>
      <c r="G135" s="138">
        <f t="shared" si="45"/>
        <v>2686.5206856000004</v>
      </c>
      <c r="I135" s="32"/>
      <c r="J135" s="33"/>
      <c r="K135" s="19"/>
      <c r="L135" s="24"/>
    </row>
    <row r="136" spans="1:12" ht="18">
      <c r="A136" s="50">
        <v>1301005007</v>
      </c>
      <c r="B136" s="38" t="s">
        <v>100</v>
      </c>
      <c r="C136" s="67" t="s">
        <v>60</v>
      </c>
      <c r="D136" s="106">
        <v>33.85</v>
      </c>
      <c r="E136" s="138">
        <v>4.4400000000000004</v>
      </c>
      <c r="F136" s="138">
        <f t="shared" si="46"/>
        <v>150.29400000000001</v>
      </c>
      <c r="G136" s="138">
        <f t="shared" si="45"/>
        <v>192.88731960000004</v>
      </c>
      <c r="I136" s="32"/>
      <c r="J136" s="33"/>
      <c r="K136" s="19"/>
      <c r="L136" s="24"/>
    </row>
    <row r="137" spans="1:12">
      <c r="A137" s="50">
        <v>1301005008</v>
      </c>
      <c r="B137" s="38" t="s">
        <v>101</v>
      </c>
      <c r="C137" s="67" t="s">
        <v>60</v>
      </c>
      <c r="D137" s="106">
        <v>33.85</v>
      </c>
      <c r="E137" s="138">
        <v>4.3499999999999996</v>
      </c>
      <c r="F137" s="138">
        <f t="shared" si="46"/>
        <v>147.2475</v>
      </c>
      <c r="G137" s="138">
        <f t="shared" si="45"/>
        <v>188.97744150000003</v>
      </c>
      <c r="I137" s="32"/>
      <c r="J137" s="33"/>
      <c r="K137" s="19"/>
      <c r="L137" s="24"/>
    </row>
    <row r="138" spans="1:12" ht="15.6" customHeight="1">
      <c r="A138" s="50">
        <v>89728</v>
      </c>
      <c r="B138" s="8" t="s">
        <v>163</v>
      </c>
      <c r="C138" s="67" t="s">
        <v>61</v>
      </c>
      <c r="D138" s="106">
        <v>12</v>
      </c>
      <c r="E138" s="138">
        <v>12.43</v>
      </c>
      <c r="F138" s="138">
        <f t="shared" si="46"/>
        <v>149.16</v>
      </c>
      <c r="G138" s="138">
        <f t="shared" si="45"/>
        <v>191.43194400000002</v>
      </c>
      <c r="I138" s="32"/>
      <c r="J138" s="33"/>
      <c r="K138" s="19"/>
      <c r="L138" s="24"/>
    </row>
    <row r="139" spans="1:12">
      <c r="A139" s="115">
        <v>89726</v>
      </c>
      <c r="B139" s="8" t="s">
        <v>30</v>
      </c>
      <c r="C139" s="62" t="s">
        <v>61</v>
      </c>
      <c r="D139" s="107">
        <v>10</v>
      </c>
      <c r="E139" s="143">
        <v>7.98</v>
      </c>
      <c r="F139" s="143">
        <f t="shared" si="46"/>
        <v>79.800000000000011</v>
      </c>
      <c r="G139" s="143">
        <f t="shared" si="45"/>
        <v>102.41532000000002</v>
      </c>
      <c r="I139" s="32"/>
      <c r="J139" s="33"/>
      <c r="K139" s="19"/>
      <c r="L139" s="24"/>
    </row>
    <row r="140" spans="1:12">
      <c r="A140" s="115">
        <v>37948</v>
      </c>
      <c r="B140" s="8" t="s">
        <v>168</v>
      </c>
      <c r="C140" s="62" t="s">
        <v>61</v>
      </c>
      <c r="D140" s="107">
        <v>1</v>
      </c>
      <c r="E140" s="143">
        <v>4.41</v>
      </c>
      <c r="F140" s="143">
        <f t="shared" si="46"/>
        <v>4.41</v>
      </c>
      <c r="G140" s="143">
        <f t="shared" si="45"/>
        <v>5.6597940000000007</v>
      </c>
      <c r="I140" s="32"/>
      <c r="J140" s="33"/>
      <c r="K140" s="19"/>
      <c r="L140" s="24"/>
    </row>
    <row r="141" spans="1:12" ht="18">
      <c r="A141" s="50">
        <v>89731</v>
      </c>
      <c r="B141" s="8" t="s">
        <v>162</v>
      </c>
      <c r="C141" s="62" t="s">
        <v>61</v>
      </c>
      <c r="D141" s="106">
        <v>3</v>
      </c>
      <c r="E141" s="158">
        <v>14.32</v>
      </c>
      <c r="F141" s="158">
        <f t="shared" si="46"/>
        <v>42.96</v>
      </c>
      <c r="G141" s="158">
        <f t="shared" si="45"/>
        <v>55.134864000000007</v>
      </c>
      <c r="I141" s="32"/>
      <c r="J141" s="33"/>
      <c r="K141" s="19"/>
      <c r="L141" s="24"/>
    </row>
    <row r="142" spans="1:12" ht="14.45" customHeight="1">
      <c r="A142" s="50">
        <v>89750</v>
      </c>
      <c r="B142" s="8" t="s">
        <v>164</v>
      </c>
      <c r="C142" s="62" t="s">
        <v>61</v>
      </c>
      <c r="D142" s="106">
        <v>3</v>
      </c>
      <c r="E142" s="158">
        <v>81.23</v>
      </c>
      <c r="F142" s="158">
        <f t="shared" si="46"/>
        <v>243.69</v>
      </c>
      <c r="G142" s="158">
        <f t="shared" si="45"/>
        <v>312.75174600000003</v>
      </c>
      <c r="I142" s="32"/>
      <c r="J142" s="33"/>
      <c r="K142" s="19"/>
      <c r="L142" s="24"/>
    </row>
    <row r="143" spans="1:12" ht="18">
      <c r="A143" s="50">
        <v>89726</v>
      </c>
      <c r="B143" s="8" t="s">
        <v>165</v>
      </c>
      <c r="C143" s="62" t="s">
        <v>61</v>
      </c>
      <c r="D143" s="106">
        <v>2</v>
      </c>
      <c r="E143" s="158">
        <v>7.98</v>
      </c>
      <c r="F143" s="158">
        <f t="shared" si="46"/>
        <v>15.96</v>
      </c>
      <c r="G143" s="158">
        <f t="shared" si="45"/>
        <v>20.483064000000002</v>
      </c>
      <c r="I143" s="32"/>
      <c r="J143" s="33"/>
      <c r="K143" s="19"/>
      <c r="L143" s="24"/>
    </row>
    <row r="144" spans="1:12" ht="18">
      <c r="A144" s="50">
        <v>89732</v>
      </c>
      <c r="B144" s="8" t="s">
        <v>166</v>
      </c>
      <c r="C144" s="67" t="s">
        <v>61</v>
      </c>
      <c r="D144" s="106">
        <v>1</v>
      </c>
      <c r="E144" s="158">
        <v>15.16</v>
      </c>
      <c r="F144" s="158">
        <f t="shared" si="46"/>
        <v>15.16</v>
      </c>
      <c r="G144" s="158">
        <f t="shared" si="45"/>
        <v>19.456344000000001</v>
      </c>
      <c r="I144" s="32"/>
      <c r="J144" s="33"/>
      <c r="K144" s="19"/>
      <c r="L144" s="24"/>
    </row>
    <row r="145" spans="1:13">
      <c r="A145" s="50">
        <v>3670</v>
      </c>
      <c r="B145" s="8" t="s">
        <v>169</v>
      </c>
      <c r="C145" s="67" t="s">
        <v>61</v>
      </c>
      <c r="D145" s="106">
        <v>3</v>
      </c>
      <c r="E145" s="158">
        <v>29.55</v>
      </c>
      <c r="F145" s="158">
        <f t="shared" si="46"/>
        <v>88.65</v>
      </c>
      <c r="G145" s="158">
        <f t="shared" si="45"/>
        <v>113.77341000000001</v>
      </c>
      <c r="I145" s="32"/>
      <c r="J145" s="33"/>
      <c r="K145" s="19"/>
      <c r="L145" s="24"/>
    </row>
    <row r="146" spans="1:13">
      <c r="A146" s="50">
        <v>11655</v>
      </c>
      <c r="B146" s="8" t="s">
        <v>170</v>
      </c>
      <c r="C146" s="62" t="s">
        <v>61</v>
      </c>
      <c r="D146" s="106">
        <v>3</v>
      </c>
      <c r="E146" s="158">
        <v>20.84</v>
      </c>
      <c r="F146" s="158">
        <f t="shared" si="46"/>
        <v>62.519999999999996</v>
      </c>
      <c r="G146" s="158">
        <f t="shared" si="45"/>
        <v>80.238168000000002</v>
      </c>
      <c r="I146" s="32"/>
      <c r="J146" s="33"/>
      <c r="K146" s="19"/>
      <c r="L146" s="24"/>
    </row>
    <row r="147" spans="1:13" ht="16.149999999999999" customHeight="1">
      <c r="A147" s="50">
        <v>89546</v>
      </c>
      <c r="B147" s="8" t="s">
        <v>167</v>
      </c>
      <c r="C147" s="62" t="s">
        <v>61</v>
      </c>
      <c r="D147" s="106">
        <v>2</v>
      </c>
      <c r="E147" s="158">
        <v>14.84</v>
      </c>
      <c r="F147" s="158">
        <f t="shared" si="46"/>
        <v>29.68</v>
      </c>
      <c r="G147" s="158">
        <f t="shared" si="45"/>
        <v>38.091312000000002</v>
      </c>
      <c r="I147" s="32"/>
      <c r="J147" s="33"/>
      <c r="K147" s="19"/>
      <c r="L147" s="24"/>
    </row>
    <row r="148" spans="1:13" ht="18">
      <c r="A148" s="50">
        <v>1301005159</v>
      </c>
      <c r="B148" s="38" t="s">
        <v>160</v>
      </c>
      <c r="C148" s="67" t="s">
        <v>61</v>
      </c>
      <c r="D148" s="106">
        <v>9</v>
      </c>
      <c r="E148" s="158">
        <v>78.05</v>
      </c>
      <c r="F148" s="158">
        <f t="shared" si="46"/>
        <v>702.44999999999993</v>
      </c>
      <c r="G148" s="158">
        <f t="shared" si="45"/>
        <v>901.52432999999996</v>
      </c>
      <c r="I148" s="32"/>
      <c r="J148" s="33"/>
      <c r="K148" s="19"/>
      <c r="L148" s="24"/>
    </row>
    <row r="149" spans="1:13" ht="27.75" thickBot="1">
      <c r="A149" s="50">
        <v>99253</v>
      </c>
      <c r="B149" s="38" t="s">
        <v>161</v>
      </c>
      <c r="C149" s="67" t="s">
        <v>61</v>
      </c>
      <c r="D149" s="106">
        <v>9</v>
      </c>
      <c r="E149" s="158">
        <v>508.81</v>
      </c>
      <c r="F149" s="158">
        <f t="shared" si="46"/>
        <v>4579.29</v>
      </c>
      <c r="G149" s="158">
        <f t="shared" si="45"/>
        <v>5877.060786</v>
      </c>
      <c r="I149" s="32"/>
      <c r="J149" s="33"/>
      <c r="K149" s="19"/>
      <c r="L149" s="22"/>
    </row>
    <row r="150" spans="1:13" ht="15" customHeight="1" thickBot="1">
      <c r="A150" s="121"/>
      <c r="B150" s="122" t="s">
        <v>26</v>
      </c>
      <c r="C150" s="219" t="s">
        <v>25</v>
      </c>
      <c r="D150" s="220"/>
      <c r="E150" s="220"/>
      <c r="F150" s="220"/>
      <c r="G150" s="123">
        <f>SUM(G109:G149)</f>
        <v>41222.961494640003</v>
      </c>
      <c r="J150" s="30"/>
      <c r="K150" s="19"/>
      <c r="L150" s="25"/>
    </row>
    <row r="151" spans="1:13" ht="9" customHeight="1">
      <c r="A151" s="49">
        <v>10</v>
      </c>
      <c r="B151" s="224" t="s">
        <v>18</v>
      </c>
      <c r="C151" s="225"/>
      <c r="D151" s="225"/>
      <c r="E151" s="225"/>
      <c r="F151" s="225"/>
      <c r="G151" s="226"/>
      <c r="K151" s="19"/>
      <c r="L151" s="22"/>
    </row>
    <row r="152" spans="1:13" ht="9" customHeight="1">
      <c r="A152" s="116" t="s">
        <v>55</v>
      </c>
      <c r="B152" s="117" t="s">
        <v>54</v>
      </c>
      <c r="C152" s="116" t="s">
        <v>29</v>
      </c>
      <c r="D152" s="116" t="s">
        <v>57</v>
      </c>
      <c r="E152" s="116" t="s">
        <v>42</v>
      </c>
      <c r="F152" s="116" t="s">
        <v>56</v>
      </c>
      <c r="G152" s="116" t="s">
        <v>25</v>
      </c>
      <c r="K152" s="19"/>
      <c r="L152" s="22"/>
    </row>
    <row r="153" spans="1:13" ht="18">
      <c r="A153" s="59">
        <v>1501000100</v>
      </c>
      <c r="B153" s="125" t="s">
        <v>102</v>
      </c>
      <c r="C153" s="120" t="s">
        <v>59</v>
      </c>
      <c r="D153" s="108">
        <v>800.66</v>
      </c>
      <c r="E153" s="138">
        <v>6.21</v>
      </c>
      <c r="F153" s="138">
        <f t="shared" ref="F153:F154" si="47">E153*D153</f>
        <v>4972.0985999999994</v>
      </c>
      <c r="G153" s="138">
        <f t="shared" ref="G153:G154" si="48">F153*1.2834</f>
        <v>6381.1913432399997</v>
      </c>
      <c r="K153" s="19"/>
      <c r="L153" s="22"/>
    </row>
    <row r="154" spans="1:13" ht="36">
      <c r="A154" s="59">
        <v>87775</v>
      </c>
      <c r="B154" s="125" t="s">
        <v>103</v>
      </c>
      <c r="C154" s="120" t="s">
        <v>59</v>
      </c>
      <c r="D154" s="111">
        <v>800.66</v>
      </c>
      <c r="E154" s="138">
        <v>46.31</v>
      </c>
      <c r="F154" s="138">
        <f t="shared" si="47"/>
        <v>37078.564599999998</v>
      </c>
      <c r="G154" s="138">
        <f t="shared" si="48"/>
        <v>47586.629807639998</v>
      </c>
      <c r="K154" s="19"/>
      <c r="L154" s="22"/>
    </row>
    <row r="155" spans="1:13" ht="36">
      <c r="A155" s="59">
        <v>8727</v>
      </c>
      <c r="B155" s="38" t="s">
        <v>126</v>
      </c>
      <c r="C155" s="67" t="s">
        <v>59</v>
      </c>
      <c r="D155" s="106">
        <v>34.56</v>
      </c>
      <c r="E155" s="139">
        <v>73.099999999999994</v>
      </c>
      <c r="F155" s="139">
        <f>D155*E155</f>
        <v>2526.3359999999998</v>
      </c>
      <c r="G155" s="139">
        <f>F155*1.2834</f>
        <v>3242.2996223999999</v>
      </c>
      <c r="K155" s="19"/>
      <c r="L155" s="22"/>
    </row>
    <row r="156" spans="1:13" ht="36.75" thickBot="1">
      <c r="A156" s="103">
        <v>87273</v>
      </c>
      <c r="B156" s="38" t="s">
        <v>104</v>
      </c>
      <c r="C156" s="67" t="s">
        <v>59</v>
      </c>
      <c r="D156" s="106">
        <v>30.28</v>
      </c>
      <c r="E156" s="139">
        <v>64.05</v>
      </c>
      <c r="F156" s="139">
        <f>D156*E156</f>
        <v>1939.434</v>
      </c>
      <c r="G156" s="139">
        <f>F156*1.2834</f>
        <v>2489.0695956</v>
      </c>
      <c r="I156" s="32"/>
      <c r="J156" s="33"/>
      <c r="K156" s="19"/>
      <c r="L156" s="24"/>
    </row>
    <row r="157" spans="1:13" ht="16.5" customHeight="1" thickBot="1">
      <c r="A157" s="121"/>
      <c r="B157" s="122" t="s">
        <v>26</v>
      </c>
      <c r="C157" s="219" t="s">
        <v>25</v>
      </c>
      <c r="D157" s="220"/>
      <c r="E157" s="220"/>
      <c r="F157" s="220"/>
      <c r="G157" s="123">
        <f>SUM(G153:G156)</f>
        <v>59699.190368880001</v>
      </c>
      <c r="J157" s="30"/>
      <c r="K157" s="20"/>
      <c r="L157" s="25"/>
    </row>
    <row r="158" spans="1:13" ht="9" customHeight="1">
      <c r="A158" s="64">
        <v>11</v>
      </c>
      <c r="B158" s="230" t="s">
        <v>19</v>
      </c>
      <c r="C158" s="231"/>
      <c r="D158" s="231"/>
      <c r="E158" s="231"/>
      <c r="F158" s="231"/>
      <c r="G158" s="232"/>
      <c r="K158" s="19"/>
      <c r="L158" s="22"/>
    </row>
    <row r="159" spans="1:13" ht="9" customHeight="1">
      <c r="A159" s="116" t="s">
        <v>55</v>
      </c>
      <c r="B159" s="117" t="s">
        <v>54</v>
      </c>
      <c r="C159" s="116" t="s">
        <v>29</v>
      </c>
      <c r="D159" s="116" t="s">
        <v>57</v>
      </c>
      <c r="E159" s="116" t="s">
        <v>42</v>
      </c>
      <c r="F159" s="116" t="s">
        <v>56</v>
      </c>
      <c r="G159" s="116" t="s">
        <v>25</v>
      </c>
      <c r="K159" s="19"/>
      <c r="L159" s="22"/>
    </row>
    <row r="160" spans="1:13" ht="18">
      <c r="A160" s="59">
        <v>1601000100</v>
      </c>
      <c r="B160" s="125" t="s">
        <v>105</v>
      </c>
      <c r="C160" s="120" t="s">
        <v>59</v>
      </c>
      <c r="D160" s="108">
        <v>224.08</v>
      </c>
      <c r="E160" s="138">
        <v>11.64</v>
      </c>
      <c r="F160" s="138">
        <f t="shared" ref="F160:F161" si="49">E160*D160</f>
        <v>2608.2912000000001</v>
      </c>
      <c r="G160" s="138">
        <f t="shared" ref="G160:G161" si="50">F160*1.2834</f>
        <v>3347.4809260800002</v>
      </c>
      <c r="K160" s="19"/>
      <c r="L160" s="22"/>
      <c r="M160" s="81"/>
    </row>
    <row r="161" spans="1:13" ht="18">
      <c r="A161" s="59">
        <v>1601000101</v>
      </c>
      <c r="B161" s="125" t="s">
        <v>106</v>
      </c>
      <c r="C161" s="120" t="s">
        <v>59</v>
      </c>
      <c r="D161" s="108">
        <v>224.08</v>
      </c>
      <c r="E161" s="138">
        <v>36.47</v>
      </c>
      <c r="F161" s="138">
        <f t="shared" si="49"/>
        <v>8172.1976000000004</v>
      </c>
      <c r="G161" s="138">
        <f t="shared" si="50"/>
        <v>10488.198399840001</v>
      </c>
      <c r="K161" s="19"/>
      <c r="L161" s="22"/>
      <c r="M161" s="81"/>
    </row>
    <row r="162" spans="1:13" ht="18.75" thickBot="1">
      <c r="A162" s="59">
        <v>96116</v>
      </c>
      <c r="B162" s="125" t="s">
        <v>127</v>
      </c>
      <c r="C162" s="120" t="s">
        <v>59</v>
      </c>
      <c r="D162" s="108">
        <v>18.96</v>
      </c>
      <c r="E162" s="138">
        <v>79.12</v>
      </c>
      <c r="F162" s="138">
        <f t="shared" ref="F162" si="51">E162*D162</f>
        <v>1500.1152000000002</v>
      </c>
      <c r="G162" s="138">
        <f t="shared" ref="G162" si="52">F162*1.2834</f>
        <v>1925.2478476800004</v>
      </c>
      <c r="K162" s="19"/>
      <c r="L162" s="22"/>
      <c r="M162" s="81"/>
    </row>
    <row r="163" spans="1:13" ht="16.5" customHeight="1" thickBot="1">
      <c r="A163" s="121"/>
      <c r="B163" s="122" t="s">
        <v>26</v>
      </c>
      <c r="C163" s="219" t="s">
        <v>25</v>
      </c>
      <c r="D163" s="220"/>
      <c r="E163" s="220"/>
      <c r="F163" s="220"/>
      <c r="G163" s="123">
        <f>SUM(G160:G162)</f>
        <v>15760.927173600003</v>
      </c>
      <c r="K163" s="19"/>
      <c r="L163" s="22"/>
      <c r="M163" s="81"/>
    </row>
    <row r="164" spans="1:13" ht="9" customHeight="1">
      <c r="A164" s="65">
        <v>12</v>
      </c>
      <c r="B164" s="224" t="s">
        <v>70</v>
      </c>
      <c r="C164" s="225"/>
      <c r="D164" s="225"/>
      <c r="E164" s="225"/>
      <c r="F164" s="225"/>
      <c r="G164" s="226"/>
      <c r="K164" s="19"/>
      <c r="L164" s="22"/>
      <c r="M164" s="81"/>
    </row>
    <row r="165" spans="1:13" ht="9" customHeight="1">
      <c r="A165" s="116" t="s">
        <v>55</v>
      </c>
      <c r="B165" s="117" t="s">
        <v>54</v>
      </c>
      <c r="C165" s="116" t="s">
        <v>29</v>
      </c>
      <c r="D165" s="116" t="s">
        <v>57</v>
      </c>
      <c r="E165" s="116" t="s">
        <v>42</v>
      </c>
      <c r="F165" s="116" t="s">
        <v>56</v>
      </c>
      <c r="G165" s="116" t="s">
        <v>25</v>
      </c>
      <c r="K165" s="19"/>
      <c r="L165" s="22"/>
      <c r="M165" s="81"/>
    </row>
    <row r="166" spans="1:13" ht="18">
      <c r="A166" s="59">
        <v>1701000100</v>
      </c>
      <c r="B166" s="125" t="s">
        <v>107</v>
      </c>
      <c r="C166" s="120" t="s">
        <v>59</v>
      </c>
      <c r="D166" s="108">
        <v>288.89</v>
      </c>
      <c r="E166" s="138">
        <v>12.22</v>
      </c>
      <c r="F166" s="138">
        <f t="shared" ref="F166:F167" si="53">E166*D166</f>
        <v>3530.2357999999999</v>
      </c>
      <c r="G166" s="143">
        <f t="shared" ref="G166:G167" si="54">F166*1.2834</f>
        <v>4530.70462572</v>
      </c>
      <c r="K166" s="19"/>
      <c r="L166" s="22"/>
    </row>
    <row r="167" spans="1:13" ht="18">
      <c r="A167" s="59">
        <v>1701000102</v>
      </c>
      <c r="B167" s="125" t="s">
        <v>108</v>
      </c>
      <c r="C167" s="120" t="s">
        <v>59</v>
      </c>
      <c r="D167" s="108">
        <v>288.89</v>
      </c>
      <c r="E167" s="138">
        <v>29.42</v>
      </c>
      <c r="F167" s="138">
        <f t="shared" si="53"/>
        <v>8499.1437999999998</v>
      </c>
      <c r="G167" s="143">
        <f t="shared" si="54"/>
        <v>10907.801152920001</v>
      </c>
      <c r="K167" s="19"/>
      <c r="L167" s="22"/>
    </row>
    <row r="168" spans="1:13" ht="18">
      <c r="A168" s="50">
        <v>88648</v>
      </c>
      <c r="B168" s="38" t="s">
        <v>171</v>
      </c>
      <c r="C168" s="67" t="s">
        <v>60</v>
      </c>
      <c r="D168" s="106">
        <v>173.44</v>
      </c>
      <c r="E168" s="138">
        <v>6.86</v>
      </c>
      <c r="F168" s="138">
        <f>E168*D168</f>
        <v>1189.7984000000001</v>
      </c>
      <c r="G168" s="143">
        <f>F168*1.2834</f>
        <v>1526.9872665600003</v>
      </c>
      <c r="I168" s="32"/>
      <c r="J168" s="33"/>
      <c r="K168" s="19"/>
      <c r="L168" s="24"/>
    </row>
    <row r="169" spans="1:13" ht="18">
      <c r="A169" s="50">
        <v>98689</v>
      </c>
      <c r="B169" s="38" t="s">
        <v>109</v>
      </c>
      <c r="C169" s="67" t="s">
        <v>60</v>
      </c>
      <c r="D169" s="106">
        <v>6.5</v>
      </c>
      <c r="E169" s="138">
        <v>114.52</v>
      </c>
      <c r="F169" s="138">
        <f>E169*D169</f>
        <v>744.38</v>
      </c>
      <c r="G169" s="143">
        <f>F169*1.2834</f>
        <v>955.33729200000005</v>
      </c>
      <c r="I169" s="32"/>
      <c r="J169" s="33"/>
      <c r="K169" s="19"/>
      <c r="L169" s="24"/>
    </row>
    <row r="170" spans="1:13" ht="27">
      <c r="A170" s="50">
        <v>87257</v>
      </c>
      <c r="B170" s="38" t="s">
        <v>172</v>
      </c>
      <c r="C170" s="134" t="s">
        <v>59</v>
      </c>
      <c r="D170" s="113">
        <v>288.89</v>
      </c>
      <c r="E170" s="151">
        <v>87.09</v>
      </c>
      <c r="F170" s="151">
        <f>E170*D170</f>
        <v>25159.430100000001</v>
      </c>
      <c r="G170" s="154">
        <f>F170*1.2834</f>
        <v>32289.612590340002</v>
      </c>
      <c r="I170" s="32"/>
      <c r="J170" s="33"/>
      <c r="K170" s="19"/>
      <c r="L170" s="24"/>
    </row>
    <row r="171" spans="1:13" ht="13.5" thickBot="1">
      <c r="A171" s="50">
        <v>94990</v>
      </c>
      <c r="B171" s="156" t="s">
        <v>49</v>
      </c>
      <c r="C171" s="67" t="s">
        <v>64</v>
      </c>
      <c r="D171" s="114">
        <v>6.95</v>
      </c>
      <c r="E171" s="152">
        <v>731.01</v>
      </c>
      <c r="F171" s="152">
        <f>E171*D171</f>
        <v>5080.5195000000003</v>
      </c>
      <c r="G171" s="155">
        <f>F171*1.2834</f>
        <v>6520.3387263000013</v>
      </c>
      <c r="I171" s="32"/>
      <c r="J171" s="33"/>
      <c r="K171" s="19"/>
      <c r="L171" s="24"/>
    </row>
    <row r="172" spans="1:13" ht="15.75" customHeight="1" thickBot="1">
      <c r="A172" s="121"/>
      <c r="B172" s="122" t="s">
        <v>26</v>
      </c>
      <c r="C172" s="219" t="s">
        <v>25</v>
      </c>
      <c r="D172" s="220"/>
      <c r="E172" s="220"/>
      <c r="F172" s="220"/>
      <c r="G172" s="123">
        <f>SUM(G166:G171)</f>
        <v>56730.781653840007</v>
      </c>
      <c r="I172" s="32"/>
      <c r="J172" s="33"/>
      <c r="K172" s="19"/>
      <c r="L172" s="24"/>
    </row>
    <row r="173" spans="1:13" ht="9" customHeight="1">
      <c r="A173" s="49">
        <v>13</v>
      </c>
      <c r="B173" s="224" t="s">
        <v>53</v>
      </c>
      <c r="C173" s="225"/>
      <c r="D173" s="225"/>
      <c r="E173" s="225"/>
      <c r="F173" s="225"/>
      <c r="G173" s="226"/>
      <c r="K173" s="19"/>
      <c r="L173" s="24"/>
    </row>
    <row r="174" spans="1:13" ht="9" customHeight="1">
      <c r="A174" s="116" t="s">
        <v>55</v>
      </c>
      <c r="B174" s="117" t="s">
        <v>54</v>
      </c>
      <c r="C174" s="116" t="s">
        <v>29</v>
      </c>
      <c r="D174" s="116" t="s">
        <v>57</v>
      </c>
      <c r="E174" s="116" t="s">
        <v>42</v>
      </c>
      <c r="F174" s="116" t="s">
        <v>56</v>
      </c>
      <c r="G174" s="116" t="s">
        <v>25</v>
      </c>
      <c r="K174" s="19"/>
      <c r="L174" s="24"/>
    </row>
    <row r="175" spans="1:13" ht="18">
      <c r="A175" s="50">
        <v>88484</v>
      </c>
      <c r="B175" s="38" t="s">
        <v>110</v>
      </c>
      <c r="C175" s="67" t="s">
        <v>59</v>
      </c>
      <c r="D175" s="106">
        <v>288.89</v>
      </c>
      <c r="E175" s="138">
        <v>2.88</v>
      </c>
      <c r="F175" s="139">
        <f t="shared" ref="F175:F181" si="55">D175*E175</f>
        <v>832.00319999999988</v>
      </c>
      <c r="G175" s="143">
        <f t="shared" ref="G175:G181" si="56">F175*1.2834</f>
        <v>1067.7929068799999</v>
      </c>
      <c r="I175" s="33"/>
      <c r="J175" s="33"/>
      <c r="K175" s="19"/>
      <c r="L175" s="24"/>
    </row>
    <row r="176" spans="1:13" ht="18">
      <c r="A176" s="50">
        <v>88485</v>
      </c>
      <c r="B176" s="38" t="s">
        <v>111</v>
      </c>
      <c r="C176" s="67" t="s">
        <v>59</v>
      </c>
      <c r="D176" s="106">
        <v>554.86</v>
      </c>
      <c r="E176" s="138">
        <v>2.48</v>
      </c>
      <c r="F176" s="139">
        <f t="shared" si="55"/>
        <v>1376.0527999999999</v>
      </c>
      <c r="G176" s="143">
        <f t="shared" si="56"/>
        <v>1766.02616352</v>
      </c>
      <c r="I176" s="33"/>
      <c r="J176" s="33"/>
      <c r="K176" s="19"/>
      <c r="L176" s="24"/>
    </row>
    <row r="177" spans="1:12" ht="18">
      <c r="A177" s="50">
        <v>88496</v>
      </c>
      <c r="B177" s="38" t="s">
        <v>112</v>
      </c>
      <c r="C177" s="67" t="s">
        <v>59</v>
      </c>
      <c r="D177" s="106">
        <v>288.89</v>
      </c>
      <c r="E177" s="138">
        <v>27.86</v>
      </c>
      <c r="F177" s="139">
        <f t="shared" si="55"/>
        <v>8048.4753999999994</v>
      </c>
      <c r="G177" s="143">
        <f t="shared" si="56"/>
        <v>10329.41332836</v>
      </c>
      <c r="I177" s="33"/>
      <c r="J177" s="33"/>
      <c r="K177" s="19"/>
      <c r="L177" s="24"/>
    </row>
    <row r="178" spans="1:12" ht="18">
      <c r="A178" s="50">
        <v>88497</v>
      </c>
      <c r="B178" s="38" t="s">
        <v>114</v>
      </c>
      <c r="C178" s="67" t="s">
        <v>59</v>
      </c>
      <c r="D178" s="106">
        <v>554.86</v>
      </c>
      <c r="E178" s="138">
        <v>16.32</v>
      </c>
      <c r="F178" s="139">
        <f t="shared" si="55"/>
        <v>9055.3152000000009</v>
      </c>
      <c r="G178" s="143">
        <f t="shared" si="56"/>
        <v>11621.591527680002</v>
      </c>
      <c r="I178" s="33"/>
      <c r="J178" s="33"/>
      <c r="K178" s="19"/>
      <c r="L178" s="24"/>
    </row>
    <row r="179" spans="1:12" ht="18">
      <c r="A179" s="50">
        <v>88488</v>
      </c>
      <c r="B179" s="38" t="s">
        <v>115</v>
      </c>
      <c r="C179" s="67" t="s">
        <v>59</v>
      </c>
      <c r="D179" s="106">
        <v>288.89</v>
      </c>
      <c r="E179" s="138">
        <v>16.829999999999998</v>
      </c>
      <c r="F179" s="139">
        <f t="shared" ref="F179" si="57">D179*E179</f>
        <v>4862.0186999999996</v>
      </c>
      <c r="G179" s="143">
        <f t="shared" ref="G179" si="58">F179*1.2834</f>
        <v>6239.9147995800004</v>
      </c>
      <c r="I179" s="33"/>
      <c r="J179" s="33"/>
      <c r="K179" s="19"/>
      <c r="L179" s="24"/>
    </row>
    <row r="180" spans="1:12" ht="18">
      <c r="A180" s="50">
        <v>88489</v>
      </c>
      <c r="B180" s="38" t="s">
        <v>113</v>
      </c>
      <c r="C180" s="67" t="s">
        <v>59</v>
      </c>
      <c r="D180" s="106">
        <v>554.86</v>
      </c>
      <c r="E180" s="138">
        <v>15.02</v>
      </c>
      <c r="F180" s="139">
        <f t="shared" si="55"/>
        <v>8333.9971999999998</v>
      </c>
      <c r="G180" s="143">
        <f t="shared" si="56"/>
        <v>10695.852006480001</v>
      </c>
      <c r="I180" s="33"/>
      <c r="J180" s="33"/>
      <c r="K180" s="19"/>
      <c r="L180" s="24"/>
    </row>
    <row r="181" spans="1:12" ht="27.75" thickBot="1">
      <c r="A181" s="50">
        <v>88431</v>
      </c>
      <c r="B181" s="38" t="s">
        <v>116</v>
      </c>
      <c r="C181" s="67" t="s">
        <v>59</v>
      </c>
      <c r="D181" s="106">
        <v>319.86</v>
      </c>
      <c r="E181" s="138">
        <v>21.68</v>
      </c>
      <c r="F181" s="139">
        <f t="shared" si="55"/>
        <v>6934.5648000000001</v>
      </c>
      <c r="G181" s="143">
        <f t="shared" si="56"/>
        <v>8899.8204643200006</v>
      </c>
      <c r="I181" s="33"/>
      <c r="J181" s="33"/>
      <c r="K181" s="19"/>
      <c r="L181" s="24"/>
    </row>
    <row r="182" spans="1:12" ht="16.5" customHeight="1" thickBot="1">
      <c r="A182" s="121"/>
      <c r="B182" s="122" t="s">
        <v>26</v>
      </c>
      <c r="C182" s="219" t="s">
        <v>25</v>
      </c>
      <c r="D182" s="220"/>
      <c r="E182" s="220"/>
      <c r="F182" s="220"/>
      <c r="G182" s="123">
        <f>SUM(G175:G181)</f>
        <v>50620.411196820009</v>
      </c>
      <c r="J182" s="30"/>
      <c r="K182" s="19"/>
      <c r="L182" s="25"/>
    </row>
    <row r="183" spans="1:12" ht="9" customHeight="1">
      <c r="A183" s="78">
        <v>14</v>
      </c>
      <c r="B183" s="239" t="s">
        <v>20</v>
      </c>
      <c r="C183" s="240"/>
      <c r="D183" s="240"/>
      <c r="E183" s="240"/>
      <c r="F183" s="240"/>
      <c r="G183" s="241"/>
      <c r="K183" s="19"/>
      <c r="L183" s="22"/>
    </row>
    <row r="184" spans="1:12" ht="9" customHeight="1">
      <c r="A184" s="116" t="s">
        <v>55</v>
      </c>
      <c r="B184" s="117" t="s">
        <v>54</v>
      </c>
      <c r="C184" s="116" t="s">
        <v>29</v>
      </c>
      <c r="D184" s="116" t="s">
        <v>57</v>
      </c>
      <c r="E184" s="116" t="s">
        <v>42</v>
      </c>
      <c r="F184" s="116" t="s">
        <v>56</v>
      </c>
      <c r="G184" s="116" t="s">
        <v>25</v>
      </c>
      <c r="K184" s="19"/>
      <c r="L184" s="22"/>
    </row>
    <row r="185" spans="1:12" ht="13.5" thickBot="1">
      <c r="A185" s="157">
        <v>2201000010</v>
      </c>
      <c r="B185" s="38" t="s">
        <v>154</v>
      </c>
      <c r="C185" s="67" t="s">
        <v>59</v>
      </c>
      <c r="D185" s="106">
        <v>427.27</v>
      </c>
      <c r="E185" s="138">
        <v>2.88</v>
      </c>
      <c r="F185" s="138">
        <f t="shared" ref="F185" si="59">E185*D185</f>
        <v>1230.5375999999999</v>
      </c>
      <c r="G185" s="143">
        <f t="shared" ref="G185" si="60">F185*1.2834</f>
        <v>1579.2719558399999</v>
      </c>
      <c r="I185" s="32"/>
      <c r="J185" s="33"/>
      <c r="K185" s="19"/>
      <c r="L185" s="22"/>
    </row>
    <row r="186" spans="1:12" ht="16.5" customHeight="1" thickBot="1">
      <c r="A186" s="121"/>
      <c r="B186" s="122" t="s">
        <v>26</v>
      </c>
      <c r="C186" s="219" t="s">
        <v>25</v>
      </c>
      <c r="D186" s="220"/>
      <c r="E186" s="220"/>
      <c r="F186" s="220"/>
      <c r="G186" s="123">
        <f>SUM(G185:G185)</f>
        <v>1579.2719558399999</v>
      </c>
      <c r="J186" s="30"/>
      <c r="K186" s="19"/>
      <c r="L186" s="22"/>
    </row>
    <row r="187" spans="1:12" ht="9" customHeight="1">
      <c r="A187" s="80">
        <v>15</v>
      </c>
      <c r="B187" s="235" t="s">
        <v>44</v>
      </c>
      <c r="C187" s="236"/>
      <c r="D187" s="236"/>
      <c r="E187" s="236"/>
      <c r="F187" s="236"/>
      <c r="G187" s="237"/>
      <c r="J187" s="30"/>
      <c r="K187" s="19"/>
      <c r="L187" s="22"/>
    </row>
    <row r="188" spans="1:12" ht="11.25" customHeight="1">
      <c r="A188" s="116" t="s">
        <v>55</v>
      </c>
      <c r="B188" s="117" t="s">
        <v>54</v>
      </c>
      <c r="C188" s="116" t="s">
        <v>29</v>
      </c>
      <c r="D188" s="116" t="s">
        <v>57</v>
      </c>
      <c r="E188" s="116" t="s">
        <v>42</v>
      </c>
      <c r="F188" s="116" t="s">
        <v>56</v>
      </c>
      <c r="G188" s="116" t="s">
        <v>25</v>
      </c>
      <c r="J188" s="30"/>
      <c r="K188" s="19"/>
      <c r="L188" s="22"/>
    </row>
    <row r="189" spans="1:12" ht="18">
      <c r="A189" s="59">
        <v>90778</v>
      </c>
      <c r="B189" s="125" t="s">
        <v>117</v>
      </c>
      <c r="C189" s="120" t="s">
        <v>72</v>
      </c>
      <c r="D189" s="108">
        <v>132</v>
      </c>
      <c r="E189" s="138">
        <v>106.91</v>
      </c>
      <c r="F189" s="138">
        <f t="shared" ref="F189:F190" si="61">E189*D189</f>
        <v>14112.119999999999</v>
      </c>
      <c r="G189" s="143">
        <f t="shared" ref="G189:G190" si="62">F189*1.2834</f>
        <v>18111.494807999999</v>
      </c>
      <c r="J189" s="30"/>
      <c r="K189" s="19"/>
      <c r="L189" s="22"/>
    </row>
    <row r="190" spans="1:12" ht="13.5" thickBot="1">
      <c r="A190" s="59">
        <v>90780</v>
      </c>
      <c r="B190" s="125" t="s">
        <v>118</v>
      </c>
      <c r="C190" s="120" t="s">
        <v>72</v>
      </c>
      <c r="D190" s="108">
        <v>1080</v>
      </c>
      <c r="E190" s="138">
        <v>24.94</v>
      </c>
      <c r="F190" s="138">
        <f t="shared" si="61"/>
        <v>26935.200000000001</v>
      </c>
      <c r="G190" s="143">
        <f t="shared" si="62"/>
        <v>34568.635680000007</v>
      </c>
      <c r="J190" s="30"/>
      <c r="K190" s="19"/>
      <c r="L190" s="22"/>
    </row>
    <row r="191" spans="1:12" ht="15.75" customHeight="1" thickBot="1">
      <c r="A191" s="121"/>
      <c r="B191" s="122" t="s">
        <v>26</v>
      </c>
      <c r="C191" s="219" t="s">
        <v>25</v>
      </c>
      <c r="D191" s="220"/>
      <c r="E191" s="220"/>
      <c r="F191" s="238"/>
      <c r="G191" s="123">
        <f>SUM(G189:G190)</f>
        <v>52680.13048800001</v>
      </c>
      <c r="J191" s="30"/>
      <c r="K191" s="19"/>
      <c r="L191" s="22"/>
    </row>
    <row r="192" spans="1:12" ht="18.75" customHeight="1">
      <c r="A192" s="48"/>
      <c r="B192" s="36"/>
      <c r="C192" s="56"/>
      <c r="D192" s="57"/>
      <c r="E192" s="57"/>
      <c r="F192" s="57"/>
      <c r="G192" s="79"/>
      <c r="J192" s="30"/>
      <c r="K192" s="19"/>
      <c r="L192" s="22"/>
    </row>
    <row r="193" spans="1:12" ht="9" customHeight="1">
      <c r="A193" s="48"/>
      <c r="B193" s="15" t="s">
        <v>21</v>
      </c>
      <c r="C193" s="48"/>
      <c r="D193" s="2"/>
      <c r="E193" s="68"/>
      <c r="F193" s="68"/>
      <c r="G193" s="71"/>
      <c r="J193" s="30"/>
      <c r="K193" s="20"/>
      <c r="L193" s="25"/>
    </row>
    <row r="194" spans="1:12" ht="9" customHeight="1">
      <c r="A194" s="48"/>
      <c r="B194" s="1" t="s">
        <v>22</v>
      </c>
      <c r="C194" s="48"/>
      <c r="D194" s="14" t="s">
        <v>23</v>
      </c>
      <c r="E194" s="68"/>
      <c r="F194" s="69"/>
      <c r="G194" s="85"/>
      <c r="K194" s="19"/>
    </row>
    <row r="195" spans="1:12" ht="9" customHeight="1">
      <c r="A195" s="52">
        <v>1</v>
      </c>
      <c r="B195" s="1" t="str">
        <f>B8</f>
        <v>SERVIÇOS GERAIS DE CANTEIRO</v>
      </c>
      <c r="C195" s="48"/>
      <c r="D195" s="16">
        <f>G195*100/F210</f>
        <v>4.4904601653404583</v>
      </c>
      <c r="E195" s="68"/>
      <c r="F195" s="69"/>
      <c r="G195" s="76">
        <f>G20</f>
        <v>40575.722340240005</v>
      </c>
      <c r="J195" s="28"/>
      <c r="K195" s="19"/>
    </row>
    <row r="196" spans="1:12" ht="9" customHeight="1">
      <c r="A196" s="53">
        <v>2</v>
      </c>
      <c r="B196" s="35" t="str">
        <f>B21</f>
        <v>SERVIÇOS EM TERRA</v>
      </c>
      <c r="C196" s="66"/>
      <c r="D196" s="75">
        <f>G196*100/F210</f>
        <v>6.7436858903806254E-2</v>
      </c>
      <c r="E196" s="70"/>
      <c r="F196" s="69"/>
      <c r="G196" s="77">
        <f>G26</f>
        <v>609.35832000000016</v>
      </c>
      <c r="J196" s="112"/>
      <c r="K196" s="19"/>
    </row>
    <row r="197" spans="1:12" ht="9" customHeight="1">
      <c r="A197" s="52">
        <v>3</v>
      </c>
      <c r="B197" s="1" t="str">
        <f>B27</f>
        <v>ESTRUTURA DE CONCRETO</v>
      </c>
      <c r="C197" s="48"/>
      <c r="D197" s="16">
        <f>G197*100/F210</f>
        <v>26.802243002308597</v>
      </c>
      <c r="E197" s="68"/>
      <c r="F197" s="69"/>
      <c r="G197" s="76">
        <f>G43</f>
        <v>242184.61585548002</v>
      </c>
      <c r="J197" s="28"/>
      <c r="K197" s="19"/>
    </row>
    <row r="198" spans="1:12" ht="9" customHeight="1">
      <c r="A198" s="52">
        <v>4</v>
      </c>
      <c r="B198" s="1" t="str">
        <f>B44</f>
        <v>ALVENARIA</v>
      </c>
      <c r="C198" s="48"/>
      <c r="D198" s="16">
        <f>G198*100/F210</f>
        <v>3.9733619015790023</v>
      </c>
      <c r="E198" s="68"/>
      <c r="F198" s="69"/>
      <c r="G198" s="76">
        <f>G53</f>
        <v>35903.231147699997</v>
      </c>
      <c r="J198" s="28"/>
      <c r="K198" s="19"/>
    </row>
    <row r="199" spans="1:12" ht="9" customHeight="1">
      <c r="A199" s="52">
        <v>5</v>
      </c>
      <c r="B199" s="1" t="str">
        <f>B54</f>
        <v>ESTRUTURA DE COBERTURA</v>
      </c>
      <c r="C199" s="48"/>
      <c r="D199" s="16">
        <f>G199*100/F210</f>
        <v>21.593188451381558</v>
      </c>
      <c r="E199" s="68"/>
      <c r="F199" s="69"/>
      <c r="G199" s="76">
        <f>G58</f>
        <v>195115.68676332003</v>
      </c>
      <c r="J199" s="28"/>
      <c r="K199" s="19"/>
    </row>
    <row r="200" spans="1:12" ht="9" customHeight="1">
      <c r="A200" s="53">
        <v>6</v>
      </c>
      <c r="B200" s="1" t="str">
        <f>B59</f>
        <v>COBERTURA</v>
      </c>
      <c r="C200" s="66"/>
      <c r="D200" s="75">
        <f>G200*100/F210</f>
        <v>5.257751093068892</v>
      </c>
      <c r="E200" s="70"/>
      <c r="F200" s="69"/>
      <c r="G200" s="77">
        <f>G64</f>
        <v>47508.950225880006</v>
      </c>
      <c r="J200" s="28"/>
      <c r="K200" s="19"/>
    </row>
    <row r="201" spans="1:12" ht="9" customHeight="1">
      <c r="A201" s="52">
        <v>7</v>
      </c>
      <c r="B201" s="35" t="str">
        <f>B65</f>
        <v>ESQUADRIAS E FERRAGENS</v>
      </c>
      <c r="C201" s="48"/>
      <c r="D201" s="16">
        <f>G201*100/F210</f>
        <v>3.1158376586041667</v>
      </c>
      <c r="E201" s="68"/>
      <c r="F201" s="69"/>
      <c r="G201" s="76">
        <f>G74</f>
        <v>28154.65654692</v>
      </c>
      <c r="J201" s="28"/>
      <c r="K201" s="19"/>
    </row>
    <row r="202" spans="1:12" ht="9" customHeight="1">
      <c r="A202" s="52">
        <v>8</v>
      </c>
      <c r="B202" s="1" t="str">
        <f>B75</f>
        <v>INSTALAÇÕES ELÉTRICAS</v>
      </c>
      <c r="C202" s="48"/>
      <c r="D202" s="16">
        <f>G202*100/F210</f>
        <v>3.9013373336165973</v>
      </c>
      <c r="E202" s="68"/>
      <c r="F202" s="69"/>
      <c r="G202" s="77">
        <f>G106</f>
        <v>35252.418365999991</v>
      </c>
      <c r="J202" s="28"/>
      <c r="K202" s="19"/>
    </row>
    <row r="203" spans="1:12" ht="9" customHeight="1">
      <c r="A203" s="52">
        <v>9</v>
      </c>
      <c r="B203" s="1" t="str">
        <f>B107</f>
        <v>INSTALAÇÕES HIDROSSANITÁRIAS E ÁGUAS PLUVIAIS</v>
      </c>
      <c r="C203" s="48"/>
      <c r="D203" s="16">
        <f>G203*100/F210</f>
        <v>4.5620892448158834</v>
      </c>
      <c r="E203" s="68"/>
      <c r="F203" s="69"/>
      <c r="G203" s="76">
        <f>G150</f>
        <v>41222.961494640003</v>
      </c>
      <c r="J203" s="28"/>
      <c r="K203" s="19"/>
    </row>
    <row r="204" spans="1:12" ht="9" customHeight="1">
      <c r="A204" s="52">
        <v>10</v>
      </c>
      <c r="B204" s="1" t="str">
        <f>B151</f>
        <v>REVESTIMENTO DE PAREDES</v>
      </c>
      <c r="C204" s="48"/>
      <c r="D204" s="16">
        <f>G204*100/F210</f>
        <v>6.606828438114424</v>
      </c>
      <c r="E204" s="68"/>
      <c r="F204" s="69"/>
      <c r="G204" s="76">
        <f>G157</f>
        <v>59699.190368880001</v>
      </c>
      <c r="J204" s="28"/>
      <c r="K204" s="19"/>
    </row>
    <row r="205" spans="1:12" ht="9" customHeight="1">
      <c r="A205" s="52">
        <v>11</v>
      </c>
      <c r="B205" s="1" t="str">
        <f>B158</f>
        <v>REVESTIMENTO DE FORROS</v>
      </c>
      <c r="C205" s="48"/>
      <c r="D205" s="16">
        <f>G205*100/F210</f>
        <v>1.74424043639747</v>
      </c>
      <c r="E205" s="68"/>
      <c r="F205" s="69"/>
      <c r="G205" s="76">
        <f>G163</f>
        <v>15760.927173600003</v>
      </c>
      <c r="J205" s="28"/>
      <c r="K205" s="19"/>
    </row>
    <row r="206" spans="1:12" ht="9" customHeight="1">
      <c r="A206" s="52">
        <v>12</v>
      </c>
      <c r="B206" s="1" t="str">
        <f>B164</f>
        <v>REVESTIMENTO DE PISOS</v>
      </c>
      <c r="C206" s="48"/>
      <c r="D206" s="16">
        <f>G206*100/F210</f>
        <v>6.2783186711763426</v>
      </c>
      <c r="E206" s="68"/>
      <c r="F206" s="69"/>
      <c r="G206" s="76">
        <f>G172</f>
        <v>56730.781653840007</v>
      </c>
      <c r="J206" s="28"/>
      <c r="K206" s="19"/>
    </row>
    <row r="207" spans="1:12" ht="9" customHeight="1">
      <c r="A207" s="52">
        <v>13</v>
      </c>
      <c r="B207" s="1" t="str">
        <f>B173</f>
        <v>PINTURA</v>
      </c>
      <c r="C207" s="48"/>
      <c r="D207" s="16">
        <f>G207*100/F210</f>
        <v>5.6020922591696207</v>
      </c>
      <c r="E207" s="68"/>
      <c r="F207" s="69"/>
      <c r="G207" s="76">
        <f>G182</f>
        <v>50620.411196820009</v>
      </c>
      <c r="J207" s="28"/>
      <c r="K207" s="19"/>
    </row>
    <row r="208" spans="1:12" ht="9" customHeight="1">
      <c r="A208" s="52">
        <v>14</v>
      </c>
      <c r="B208" s="1" t="str">
        <f>B183</f>
        <v>LIMPEZA</v>
      </c>
      <c r="C208" s="48"/>
      <c r="D208" s="16">
        <f>G208*100/F210</f>
        <v>0.17477588565086008</v>
      </c>
      <c r="E208" s="68"/>
      <c r="F208" s="69"/>
      <c r="G208" s="76">
        <f>G186</f>
        <v>1579.2719558399999</v>
      </c>
      <c r="J208" s="28"/>
      <c r="K208" s="19"/>
    </row>
    <row r="209" spans="1:12" ht="9" customHeight="1">
      <c r="A209" s="52">
        <v>15</v>
      </c>
      <c r="B209" s="1" t="str">
        <f>B187</f>
        <v>ADMINISTRAÇÃO LOCAL</v>
      </c>
      <c r="C209" s="48"/>
      <c r="D209" s="16">
        <f>G209*100/F210</f>
        <v>5.830038599872335</v>
      </c>
      <c r="E209" s="68"/>
      <c r="F209" s="69"/>
      <c r="G209" s="76">
        <f>G191</f>
        <v>52680.13048800001</v>
      </c>
      <c r="J209" s="28"/>
      <c r="K209" s="19"/>
    </row>
    <row r="210" spans="1:12" ht="16.5" customHeight="1">
      <c r="A210" s="54"/>
      <c r="B210" s="40" t="s">
        <v>35</v>
      </c>
      <c r="C210" s="54"/>
      <c r="D210" s="41">
        <f>F210*100/F210</f>
        <v>100</v>
      </c>
      <c r="E210" s="72"/>
      <c r="F210" s="233">
        <f>SUM(G194:G209)</f>
        <v>903598.31389716</v>
      </c>
      <c r="G210" s="234"/>
      <c r="J210" s="28"/>
      <c r="K210" s="19"/>
    </row>
    <row r="211" spans="1:12">
      <c r="K211" s="19"/>
    </row>
    <row r="213" spans="1:12" ht="15">
      <c r="C213" s="101"/>
    </row>
    <row r="214" spans="1:12" s="291" customFormat="1">
      <c r="A214" s="290"/>
      <c r="C214" s="102" t="s">
        <v>244</v>
      </c>
      <c r="E214" s="292"/>
      <c r="F214" s="292"/>
      <c r="G214" s="292"/>
      <c r="H214" s="17"/>
      <c r="I214" s="18"/>
      <c r="J214" s="18"/>
      <c r="L214" s="21"/>
    </row>
    <row r="215" spans="1:12">
      <c r="C215" s="102" t="s">
        <v>245</v>
      </c>
    </row>
  </sheetData>
  <mergeCells count="42">
    <mergeCell ref="F210:G210"/>
    <mergeCell ref="B187:G187"/>
    <mergeCell ref="C191:F191"/>
    <mergeCell ref="B183:G183"/>
    <mergeCell ref="C172:F172"/>
    <mergeCell ref="B173:G173"/>
    <mergeCell ref="C182:F182"/>
    <mergeCell ref="C186:F186"/>
    <mergeCell ref="B164:G164"/>
    <mergeCell ref="B65:G65"/>
    <mergeCell ref="C74:F74"/>
    <mergeCell ref="B75:G75"/>
    <mergeCell ref="C106:F106"/>
    <mergeCell ref="B107:G107"/>
    <mergeCell ref="B158:G158"/>
    <mergeCell ref="C163:F163"/>
    <mergeCell ref="C150:F150"/>
    <mergeCell ref="C157:F157"/>
    <mergeCell ref="B151:G151"/>
    <mergeCell ref="C64:F64"/>
    <mergeCell ref="C58:F58"/>
    <mergeCell ref="C20:F20"/>
    <mergeCell ref="B54:G54"/>
    <mergeCell ref="B59:G59"/>
    <mergeCell ref="B21:G21"/>
    <mergeCell ref="C43:F43"/>
    <mergeCell ref="C53:F53"/>
    <mergeCell ref="B44:G44"/>
    <mergeCell ref="K7:L9"/>
    <mergeCell ref="B8:G8"/>
    <mergeCell ref="B27:G27"/>
    <mergeCell ref="A1:A3"/>
    <mergeCell ref="A4:D4"/>
    <mergeCell ref="A5:D5"/>
    <mergeCell ref="B6:C6"/>
    <mergeCell ref="B1:C1"/>
    <mergeCell ref="B2:C2"/>
    <mergeCell ref="B3:C3"/>
    <mergeCell ref="E3:G3"/>
    <mergeCell ref="E4:G4"/>
    <mergeCell ref="E5:G5"/>
    <mergeCell ref="C26:F26"/>
  </mergeCells>
  <pageMargins left="0.39370078740157483" right="0.39370078740157483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7215-8F34-4E79-9D8A-A625997F1A3D}">
  <dimension ref="A1:E248"/>
  <sheetViews>
    <sheetView topLeftCell="A130" zoomScale="115" zoomScaleNormal="115" workbookViewId="0">
      <selection activeCell="B14" sqref="B14"/>
    </sheetView>
  </sheetViews>
  <sheetFormatPr defaultRowHeight="12.75"/>
  <cols>
    <col min="2" max="2" width="61.6640625" customWidth="1"/>
    <col min="3" max="3" width="3.5" bestFit="1" customWidth="1"/>
    <col min="4" max="4" width="9.1640625" bestFit="1" customWidth="1"/>
  </cols>
  <sheetData>
    <row r="1" spans="1:5">
      <c r="A1" s="200"/>
      <c r="B1" s="211" t="s">
        <v>68</v>
      </c>
      <c r="C1" s="212"/>
      <c r="D1" s="2"/>
    </row>
    <row r="2" spans="1:5">
      <c r="A2" s="201"/>
      <c r="B2" s="211" t="s">
        <v>58</v>
      </c>
      <c r="C2" s="212"/>
      <c r="D2" s="2"/>
    </row>
    <row r="3" spans="1:5">
      <c r="A3" s="202"/>
      <c r="B3" s="211"/>
      <c r="C3" s="212"/>
      <c r="D3" s="2"/>
    </row>
    <row r="4" spans="1:5">
      <c r="A4" s="203"/>
      <c r="B4" s="204"/>
      <c r="C4" s="204"/>
      <c r="D4" s="205"/>
    </row>
    <row r="5" spans="1:5">
      <c r="A5" s="206" t="s">
        <v>10</v>
      </c>
      <c r="B5" s="207"/>
      <c r="C5" s="207"/>
      <c r="D5" s="208"/>
    </row>
    <row r="6" spans="1:5" ht="18">
      <c r="A6" s="14" t="s">
        <v>11</v>
      </c>
      <c r="B6" s="209" t="s">
        <v>12</v>
      </c>
      <c r="C6" s="210"/>
      <c r="D6" s="2"/>
    </row>
    <row r="7" spans="1:5">
      <c r="A7" s="48"/>
      <c r="B7" s="2"/>
      <c r="C7" s="48"/>
      <c r="D7" s="2"/>
    </row>
    <row r="8" spans="1:5">
      <c r="A8" s="160">
        <v>1</v>
      </c>
      <c r="B8" s="244" t="s">
        <v>63</v>
      </c>
      <c r="C8" s="245"/>
      <c r="D8" s="245"/>
      <c r="E8" s="191"/>
    </row>
    <row r="9" spans="1:5" ht="18">
      <c r="A9" s="163" t="s">
        <v>55</v>
      </c>
      <c r="B9" s="164" t="s">
        <v>54</v>
      </c>
      <c r="C9" s="163" t="s">
        <v>29</v>
      </c>
      <c r="D9" s="163" t="s">
        <v>57</v>
      </c>
    </row>
    <row r="10" spans="1:5">
      <c r="A10" s="51">
        <v>101000101</v>
      </c>
      <c r="B10" s="38" t="s">
        <v>84</v>
      </c>
      <c r="C10" s="67" t="s">
        <v>59</v>
      </c>
      <c r="D10" s="106"/>
    </row>
    <row r="11" spans="1:5">
      <c r="A11" s="182"/>
      <c r="B11" s="183" t="s">
        <v>198</v>
      </c>
      <c r="C11" s="175"/>
      <c r="D11" s="179"/>
    </row>
    <row r="12" spans="1:5">
      <c r="A12" s="182"/>
      <c r="B12" s="183" t="s">
        <v>225</v>
      </c>
      <c r="C12" s="175"/>
      <c r="D12" s="179">
        <v>4</v>
      </c>
    </row>
    <row r="13" spans="1:5" ht="18">
      <c r="A13" s="50">
        <v>97622</v>
      </c>
      <c r="B13" s="38" t="s">
        <v>119</v>
      </c>
      <c r="C13" s="67" t="s">
        <v>64</v>
      </c>
      <c r="D13" s="106"/>
    </row>
    <row r="14" spans="1:5">
      <c r="A14" s="180"/>
      <c r="B14" s="183" t="s">
        <v>201</v>
      </c>
      <c r="C14" s="175"/>
      <c r="D14" s="179"/>
    </row>
    <row r="15" spans="1:5">
      <c r="A15" s="180"/>
      <c r="B15" s="183" t="s">
        <v>229</v>
      </c>
      <c r="C15" s="175"/>
      <c r="D15" s="179">
        <v>20.23</v>
      </c>
    </row>
    <row r="16" spans="1:5">
      <c r="A16" s="51">
        <v>201002012</v>
      </c>
      <c r="B16" s="38" t="s">
        <v>120</v>
      </c>
      <c r="C16" s="67" t="s">
        <v>59</v>
      </c>
      <c r="D16" s="106"/>
    </row>
    <row r="17" spans="1:4">
      <c r="A17" s="182"/>
      <c r="B17" s="183" t="s">
        <v>219</v>
      </c>
      <c r="C17" s="175"/>
      <c r="D17" s="179"/>
    </row>
    <row r="18" spans="1:4">
      <c r="A18" s="182"/>
      <c r="B18" s="183" t="s">
        <v>230</v>
      </c>
      <c r="C18" s="175"/>
      <c r="D18" s="179">
        <v>197.49</v>
      </c>
    </row>
    <row r="19" spans="1:4" ht="18">
      <c r="A19" s="50">
        <v>97635</v>
      </c>
      <c r="B19" s="38" t="s">
        <v>121</v>
      </c>
      <c r="C19" s="67" t="s">
        <v>59</v>
      </c>
      <c r="D19" s="106"/>
    </row>
    <row r="20" spans="1:4">
      <c r="A20" s="180"/>
      <c r="B20" s="183" t="s">
        <v>202</v>
      </c>
      <c r="C20" s="175"/>
      <c r="D20" s="179"/>
    </row>
    <row r="21" spans="1:4">
      <c r="A21" s="180"/>
      <c r="B21" s="183" t="s">
        <v>220</v>
      </c>
      <c r="C21" s="175"/>
      <c r="D21" s="179">
        <v>26.04</v>
      </c>
    </row>
    <row r="22" spans="1:4">
      <c r="A22" s="50">
        <v>201002051</v>
      </c>
      <c r="B22" s="38" t="s">
        <v>122</v>
      </c>
      <c r="C22" s="67" t="s">
        <v>59</v>
      </c>
      <c r="D22" s="106"/>
    </row>
    <row r="23" spans="1:4">
      <c r="A23" s="180"/>
      <c r="B23" s="183" t="s">
        <v>226</v>
      </c>
      <c r="C23" s="175"/>
      <c r="D23" s="179"/>
    </row>
    <row r="24" spans="1:4">
      <c r="A24" s="180"/>
      <c r="B24" s="183" t="s">
        <v>231</v>
      </c>
      <c r="C24" s="175"/>
      <c r="D24" s="179">
        <v>321.93</v>
      </c>
    </row>
    <row r="25" spans="1:4">
      <c r="A25" s="51">
        <v>101000110</v>
      </c>
      <c r="B25" s="38" t="s">
        <v>83</v>
      </c>
      <c r="C25" s="67" t="s">
        <v>59</v>
      </c>
      <c r="D25" s="106"/>
    </row>
    <row r="26" spans="1:4">
      <c r="A26" s="182"/>
      <c r="B26" s="183" t="s">
        <v>226</v>
      </c>
      <c r="C26" s="175"/>
      <c r="D26" s="179"/>
    </row>
    <row r="27" spans="1:4">
      <c r="A27" s="182"/>
      <c r="B27" s="183" t="s">
        <v>232</v>
      </c>
      <c r="C27" s="175"/>
      <c r="D27" s="179">
        <v>349.68</v>
      </c>
    </row>
    <row r="28" spans="1:4" ht="18">
      <c r="A28" s="50">
        <v>99059</v>
      </c>
      <c r="B28" s="38" t="s">
        <v>82</v>
      </c>
      <c r="C28" s="67" t="s">
        <v>60</v>
      </c>
      <c r="D28" s="106"/>
    </row>
    <row r="29" spans="1:4">
      <c r="A29" s="180"/>
      <c r="B29" s="183" t="s">
        <v>221</v>
      </c>
      <c r="C29" s="175"/>
      <c r="D29" s="179"/>
    </row>
    <row r="30" spans="1:4">
      <c r="A30" s="180"/>
      <c r="B30" s="183" t="s">
        <v>233</v>
      </c>
      <c r="C30" s="175"/>
      <c r="D30" s="179">
        <v>120.39</v>
      </c>
    </row>
    <row r="31" spans="1:4" ht="18">
      <c r="A31" s="60">
        <v>101000210</v>
      </c>
      <c r="B31" s="125" t="s">
        <v>81</v>
      </c>
      <c r="C31" s="120" t="s">
        <v>62</v>
      </c>
      <c r="D31" s="108"/>
    </row>
    <row r="32" spans="1:4">
      <c r="A32" s="180"/>
      <c r="B32" s="183" t="s">
        <v>199</v>
      </c>
      <c r="C32" s="175"/>
      <c r="D32" s="179"/>
    </row>
    <row r="33" spans="1:5">
      <c r="A33" s="180"/>
      <c r="B33" s="183" t="s">
        <v>200</v>
      </c>
      <c r="C33" s="175"/>
      <c r="D33" s="179">
        <v>6</v>
      </c>
    </row>
    <row r="34" spans="1:5" ht="27">
      <c r="A34" s="60">
        <v>101000215</v>
      </c>
      <c r="B34" s="125" t="s">
        <v>80</v>
      </c>
      <c r="C34" s="120" t="s">
        <v>62</v>
      </c>
      <c r="D34" s="108"/>
    </row>
    <row r="35" spans="1:5">
      <c r="A35" s="180"/>
      <c r="B35" s="183" t="s">
        <v>199</v>
      </c>
      <c r="C35" s="175"/>
      <c r="D35" s="179"/>
    </row>
    <row r="36" spans="1:5">
      <c r="A36" s="180"/>
      <c r="B36" s="183" t="s">
        <v>200</v>
      </c>
      <c r="C36" s="175"/>
      <c r="D36" s="179">
        <v>6</v>
      </c>
    </row>
    <row r="37" spans="1:5" ht="27">
      <c r="A37" s="60">
        <v>101000220</v>
      </c>
      <c r="B37" s="125" t="s">
        <v>79</v>
      </c>
      <c r="C37" s="120" t="s">
        <v>62</v>
      </c>
      <c r="D37" s="108"/>
    </row>
    <row r="38" spans="1:5">
      <c r="A38" s="180"/>
      <c r="B38" s="183" t="s">
        <v>199</v>
      </c>
      <c r="C38" s="175"/>
      <c r="D38" s="179"/>
    </row>
    <row r="39" spans="1:5">
      <c r="A39" s="180"/>
      <c r="B39" s="183" t="s">
        <v>200</v>
      </c>
      <c r="C39" s="175"/>
      <c r="D39" s="179">
        <v>6</v>
      </c>
    </row>
    <row r="40" spans="1:5">
      <c r="A40" s="160">
        <v>2</v>
      </c>
      <c r="B40" s="242" t="s">
        <v>13</v>
      </c>
      <c r="C40" s="243"/>
      <c r="D40" s="243"/>
      <c r="E40" s="191"/>
    </row>
    <row r="41" spans="1:5" ht="11.45" customHeight="1">
      <c r="A41" s="161" t="s">
        <v>55</v>
      </c>
      <c r="B41" s="162" t="s">
        <v>54</v>
      </c>
      <c r="C41" s="161" t="s">
        <v>29</v>
      </c>
      <c r="D41" s="161" t="s">
        <v>57</v>
      </c>
    </row>
    <row r="42" spans="1:5">
      <c r="A42" s="48"/>
      <c r="B42" s="58" t="s">
        <v>50</v>
      </c>
      <c r="C42" s="48"/>
      <c r="D42" s="2"/>
    </row>
    <row r="43" spans="1:5" ht="18">
      <c r="A43" s="51">
        <v>401001100</v>
      </c>
      <c r="B43" s="38" t="s">
        <v>74</v>
      </c>
      <c r="C43" s="67" t="s">
        <v>64</v>
      </c>
      <c r="D43" s="106">
        <v>6</v>
      </c>
    </row>
    <row r="44" spans="1:5">
      <c r="A44" s="50">
        <v>96995</v>
      </c>
      <c r="B44" s="38" t="s">
        <v>73</v>
      </c>
      <c r="C44" s="67" t="s">
        <v>64</v>
      </c>
      <c r="D44" s="106">
        <v>2</v>
      </c>
    </row>
    <row r="45" spans="1:5">
      <c r="A45" s="160">
        <v>3</v>
      </c>
      <c r="B45" s="244" t="s">
        <v>38</v>
      </c>
      <c r="C45" s="245"/>
      <c r="D45" s="245"/>
      <c r="E45" s="191"/>
    </row>
    <row r="46" spans="1:5" ht="18">
      <c r="A46" s="161" t="s">
        <v>55</v>
      </c>
      <c r="B46" s="162" t="s">
        <v>54</v>
      </c>
      <c r="C46" s="161" t="s">
        <v>29</v>
      </c>
      <c r="D46" s="161" t="s">
        <v>57</v>
      </c>
    </row>
    <row r="47" spans="1:5">
      <c r="A47" s="48"/>
      <c r="B47" s="58" t="s">
        <v>39</v>
      </c>
      <c r="C47" s="48"/>
      <c r="D47" s="2"/>
    </row>
    <row r="48" spans="1:5" ht="18">
      <c r="A48" s="103">
        <v>92265</v>
      </c>
      <c r="B48" s="38" t="s">
        <v>178</v>
      </c>
      <c r="C48" s="67" t="s">
        <v>59</v>
      </c>
      <c r="D48" s="106">
        <v>174.4</v>
      </c>
    </row>
    <row r="49" spans="1:4" ht="27">
      <c r="A49" s="103">
        <v>92448</v>
      </c>
      <c r="B49" s="38" t="s">
        <v>182</v>
      </c>
      <c r="C49" s="67" t="s">
        <v>59</v>
      </c>
      <c r="D49" s="106">
        <v>174.4</v>
      </c>
    </row>
    <row r="50" spans="1:4" ht="18">
      <c r="A50" s="103">
        <v>92263</v>
      </c>
      <c r="B50" s="38" t="s">
        <v>183</v>
      </c>
      <c r="C50" s="67" t="s">
        <v>59</v>
      </c>
      <c r="D50" s="106">
        <v>96.9</v>
      </c>
    </row>
    <row r="51" spans="1:4" ht="27">
      <c r="A51" s="50">
        <v>92413</v>
      </c>
      <c r="B51" s="38" t="s">
        <v>176</v>
      </c>
      <c r="C51" s="67" t="s">
        <v>59</v>
      </c>
      <c r="D51" s="106">
        <v>96.9</v>
      </c>
    </row>
    <row r="52" spans="1:4">
      <c r="A52" s="61"/>
      <c r="B52" s="58" t="s">
        <v>41</v>
      </c>
      <c r="C52" s="67"/>
      <c r="D52" s="104"/>
    </row>
    <row r="53" spans="1:4" ht="18">
      <c r="A53" s="51">
        <v>601002003</v>
      </c>
      <c r="B53" s="38" t="s">
        <v>180</v>
      </c>
      <c r="C53" s="67" t="s">
        <v>71</v>
      </c>
      <c r="D53" s="106">
        <v>2170.6</v>
      </c>
    </row>
    <row r="54" spans="1:4" ht="18">
      <c r="A54" s="51">
        <v>601002002</v>
      </c>
      <c r="B54" s="38" t="s">
        <v>181</v>
      </c>
      <c r="C54" s="67" t="s">
        <v>71</v>
      </c>
      <c r="D54" s="106">
        <v>345.3</v>
      </c>
    </row>
    <row r="55" spans="1:4" ht="18">
      <c r="A55" s="51">
        <v>601002000</v>
      </c>
      <c r="B55" s="38" t="s">
        <v>177</v>
      </c>
      <c r="C55" s="67" t="s">
        <v>71</v>
      </c>
      <c r="D55" s="106">
        <v>561.1</v>
      </c>
    </row>
    <row r="56" spans="1:4">
      <c r="A56" s="61"/>
      <c r="B56" s="58" t="s">
        <v>40</v>
      </c>
      <c r="C56" s="48"/>
      <c r="D56" s="109"/>
    </row>
    <row r="57" spans="1:4" ht="18">
      <c r="A57" s="50">
        <v>94965</v>
      </c>
      <c r="B57" s="38" t="s">
        <v>75</v>
      </c>
      <c r="C57" s="67" t="s">
        <v>64</v>
      </c>
      <c r="D57" s="106">
        <v>24.6</v>
      </c>
    </row>
    <row r="58" spans="1:4">
      <c r="A58" s="51">
        <v>601003008</v>
      </c>
      <c r="B58" s="38" t="s">
        <v>78</v>
      </c>
      <c r="C58" s="67" t="s">
        <v>64</v>
      </c>
      <c r="D58" s="106">
        <v>24.6</v>
      </c>
    </row>
    <row r="59" spans="1:4" ht="36">
      <c r="A59" s="128">
        <v>601003186</v>
      </c>
      <c r="B59" s="126" t="s">
        <v>77</v>
      </c>
      <c r="C59" s="134" t="s">
        <v>59</v>
      </c>
      <c r="D59" s="113">
        <v>224.08</v>
      </c>
    </row>
    <row r="60" spans="1:4">
      <c r="A60" s="129">
        <v>601003215</v>
      </c>
      <c r="B60" s="127" t="s">
        <v>51</v>
      </c>
      <c r="C60" s="135" t="s">
        <v>59</v>
      </c>
      <c r="D60" s="114">
        <v>224.08</v>
      </c>
    </row>
    <row r="61" spans="1:4">
      <c r="A61" s="165">
        <v>4</v>
      </c>
      <c r="B61" s="244" t="s">
        <v>69</v>
      </c>
      <c r="C61" s="245"/>
      <c r="D61" s="248"/>
    </row>
    <row r="62" spans="1:4" ht="18">
      <c r="A62" s="161" t="s">
        <v>55</v>
      </c>
      <c r="B62" s="162" t="s">
        <v>54</v>
      </c>
      <c r="C62" s="161" t="s">
        <v>29</v>
      </c>
      <c r="D62" s="161" t="s">
        <v>57</v>
      </c>
    </row>
    <row r="63" spans="1:4" ht="27">
      <c r="A63" s="51">
        <v>801000102</v>
      </c>
      <c r="B63" s="38" t="s">
        <v>76</v>
      </c>
      <c r="C63" s="67" t="s">
        <v>59</v>
      </c>
      <c r="D63" s="106">
        <v>423.55</v>
      </c>
    </row>
    <row r="64" spans="1:4">
      <c r="A64" s="50">
        <v>93184</v>
      </c>
      <c r="B64" s="38" t="s">
        <v>85</v>
      </c>
      <c r="C64" s="67" t="s">
        <v>60</v>
      </c>
      <c r="D64" s="106"/>
    </row>
    <row r="65" spans="1:5">
      <c r="A65" s="182"/>
      <c r="B65" s="183" t="s">
        <v>208</v>
      </c>
      <c r="C65" s="175"/>
      <c r="D65" s="179"/>
    </row>
    <row r="66" spans="1:5">
      <c r="A66" s="182"/>
      <c r="B66" s="183" t="s">
        <v>234</v>
      </c>
      <c r="C66" s="175"/>
      <c r="D66" s="179">
        <v>6.8</v>
      </c>
    </row>
    <row r="67" spans="1:5" ht="18">
      <c r="A67" s="50">
        <v>93185</v>
      </c>
      <c r="B67" s="38" t="s">
        <v>123</v>
      </c>
      <c r="C67" s="67" t="s">
        <v>60</v>
      </c>
      <c r="D67" s="106"/>
    </row>
    <row r="68" spans="1:5">
      <c r="A68" s="182"/>
      <c r="B68" s="183" t="s">
        <v>208</v>
      </c>
      <c r="C68" s="175"/>
      <c r="D68" s="179"/>
    </row>
    <row r="69" spans="1:5">
      <c r="A69" s="182"/>
      <c r="B69" s="183" t="s">
        <v>209</v>
      </c>
      <c r="C69" s="175"/>
      <c r="D69" s="179">
        <v>4.2</v>
      </c>
    </row>
    <row r="70" spans="1:5" ht="18">
      <c r="A70" s="50">
        <v>93186</v>
      </c>
      <c r="B70" s="38" t="s">
        <v>189</v>
      </c>
      <c r="C70" s="67" t="s">
        <v>60</v>
      </c>
      <c r="D70" s="106"/>
    </row>
    <row r="71" spans="1:5" ht="18">
      <c r="A71" s="50">
        <v>93196</v>
      </c>
      <c r="B71" s="38" t="s">
        <v>191</v>
      </c>
      <c r="C71" s="67" t="s">
        <v>60</v>
      </c>
      <c r="D71" s="106"/>
    </row>
    <row r="72" spans="1:5">
      <c r="A72" s="182"/>
      <c r="B72" s="183" t="s">
        <v>208</v>
      </c>
      <c r="C72" s="175"/>
      <c r="D72" s="179"/>
    </row>
    <row r="73" spans="1:5">
      <c r="A73" s="182"/>
      <c r="B73" s="183" t="s">
        <v>243</v>
      </c>
      <c r="C73" s="175"/>
      <c r="D73" s="179">
        <v>26</v>
      </c>
    </row>
    <row r="74" spans="1:5" ht="18">
      <c r="A74" s="50">
        <v>93187</v>
      </c>
      <c r="B74" s="38" t="s">
        <v>190</v>
      </c>
      <c r="C74" s="67" t="s">
        <v>60</v>
      </c>
      <c r="D74" s="106"/>
    </row>
    <row r="75" spans="1:5" ht="18">
      <c r="A75" s="50">
        <v>93197</v>
      </c>
      <c r="B75" s="38" t="s">
        <v>192</v>
      </c>
      <c r="C75" s="67" t="s">
        <v>60</v>
      </c>
      <c r="D75" s="106"/>
    </row>
    <row r="76" spans="1:5">
      <c r="A76" s="182"/>
      <c r="B76" s="183" t="s">
        <v>208</v>
      </c>
      <c r="C76" s="175"/>
      <c r="D76" s="179"/>
    </row>
    <row r="77" spans="1:5">
      <c r="A77" s="182"/>
      <c r="B77" s="183" t="s">
        <v>210</v>
      </c>
      <c r="C77" s="175"/>
      <c r="D77" s="179">
        <v>5.75</v>
      </c>
      <c r="E77" s="195"/>
    </row>
    <row r="78" spans="1:5">
      <c r="A78" s="160">
        <v>5</v>
      </c>
      <c r="B78" s="249" t="s">
        <v>14</v>
      </c>
      <c r="C78" s="250"/>
      <c r="D78" s="250"/>
      <c r="E78" s="191"/>
    </row>
    <row r="79" spans="1:5" ht="18">
      <c r="A79" s="161" t="s">
        <v>55</v>
      </c>
      <c r="B79" s="162" t="s">
        <v>54</v>
      </c>
      <c r="C79" s="161" t="s">
        <v>29</v>
      </c>
      <c r="D79" s="161" t="s">
        <v>57</v>
      </c>
    </row>
    <row r="80" spans="1:5" ht="36">
      <c r="A80" s="50">
        <v>100775</v>
      </c>
      <c r="B80" s="38" t="s">
        <v>174</v>
      </c>
      <c r="C80" s="67" t="s">
        <v>71</v>
      </c>
      <c r="D80" s="159">
        <v>5840.72</v>
      </c>
    </row>
    <row r="81" spans="1:5" ht="27">
      <c r="A81" s="50">
        <v>92580</v>
      </c>
      <c r="B81" s="38" t="s">
        <v>179</v>
      </c>
      <c r="C81" s="67" t="s">
        <v>71</v>
      </c>
      <c r="D81" s="159">
        <v>1356.23</v>
      </c>
    </row>
    <row r="82" spans="1:5">
      <c r="A82" s="160">
        <v>6</v>
      </c>
      <c r="B82" s="249" t="s">
        <v>65</v>
      </c>
      <c r="C82" s="250"/>
      <c r="D82" s="250"/>
      <c r="E82" s="191"/>
    </row>
    <row r="83" spans="1:5" ht="18">
      <c r="A83" s="161" t="s">
        <v>55</v>
      </c>
      <c r="B83" s="162" t="s">
        <v>54</v>
      </c>
      <c r="C83" s="161" t="s">
        <v>29</v>
      </c>
      <c r="D83" s="161" t="s">
        <v>57</v>
      </c>
    </row>
    <row r="84" spans="1:5" ht="18">
      <c r="A84" s="50">
        <v>94213</v>
      </c>
      <c r="B84" s="38" t="s">
        <v>175</v>
      </c>
      <c r="C84" s="67" t="s">
        <v>59</v>
      </c>
      <c r="D84" s="159"/>
    </row>
    <row r="85" spans="1:5">
      <c r="A85" s="180"/>
      <c r="B85" s="183" t="s">
        <v>223</v>
      </c>
      <c r="C85" s="175"/>
      <c r="D85" s="179"/>
    </row>
    <row r="86" spans="1:5">
      <c r="A86" s="180"/>
      <c r="B86" s="183" t="s">
        <v>224</v>
      </c>
      <c r="C86" s="175"/>
      <c r="D86" s="179">
        <v>362.05</v>
      </c>
    </row>
    <row r="87" spans="1:5">
      <c r="A87" s="50">
        <v>94231</v>
      </c>
      <c r="B87" s="38" t="s">
        <v>86</v>
      </c>
      <c r="C87" s="62" t="s">
        <v>60</v>
      </c>
      <c r="D87" s="159">
        <v>93.17</v>
      </c>
    </row>
    <row r="88" spans="1:5">
      <c r="A88" s="50">
        <v>94227</v>
      </c>
      <c r="B88" s="38" t="s">
        <v>87</v>
      </c>
      <c r="C88" s="62" t="s">
        <v>60</v>
      </c>
      <c r="D88" s="159">
        <v>41.55</v>
      </c>
    </row>
    <row r="89" spans="1:5">
      <c r="A89" s="160">
        <v>7</v>
      </c>
      <c r="B89" s="244" t="s">
        <v>15</v>
      </c>
      <c r="C89" s="245"/>
      <c r="D89" s="248"/>
    </row>
    <row r="90" spans="1:5" ht="18">
      <c r="A90" s="161" t="s">
        <v>55</v>
      </c>
      <c r="B90" s="162" t="s">
        <v>54</v>
      </c>
      <c r="C90" s="161" t="s">
        <v>29</v>
      </c>
      <c r="D90" s="161" t="s">
        <v>57</v>
      </c>
    </row>
    <row r="91" spans="1:5" ht="18">
      <c r="A91" s="130">
        <v>100700</v>
      </c>
      <c r="B91" s="132" t="s">
        <v>184</v>
      </c>
      <c r="C91" s="62" t="s">
        <v>61</v>
      </c>
      <c r="D91" s="110"/>
    </row>
    <row r="92" spans="1:5">
      <c r="A92" s="170"/>
      <c r="B92" s="171" t="s">
        <v>196</v>
      </c>
      <c r="C92" s="172"/>
      <c r="D92" s="173"/>
    </row>
    <row r="93" spans="1:5">
      <c r="A93" s="170"/>
      <c r="B93" s="171">
        <v>2</v>
      </c>
      <c r="C93" s="172"/>
      <c r="D93" s="173">
        <v>2</v>
      </c>
    </row>
    <row r="94" spans="1:5" ht="27">
      <c r="A94" s="131">
        <v>91341</v>
      </c>
      <c r="B94" s="132" t="s">
        <v>185</v>
      </c>
      <c r="C94" s="67" t="s">
        <v>59</v>
      </c>
      <c r="D94" s="107"/>
    </row>
    <row r="95" spans="1:5">
      <c r="A95" s="174"/>
      <c r="B95" s="171" t="s">
        <v>197</v>
      </c>
      <c r="C95" s="175"/>
      <c r="D95" s="176"/>
    </row>
    <row r="96" spans="1:5">
      <c r="A96" s="174"/>
      <c r="B96" s="171" t="s">
        <v>211</v>
      </c>
      <c r="C96" s="175"/>
      <c r="D96" s="176">
        <v>6.72</v>
      </c>
    </row>
    <row r="97" spans="1:5" ht="27">
      <c r="A97" s="103">
        <v>90823</v>
      </c>
      <c r="B97" s="133" t="s">
        <v>186</v>
      </c>
      <c r="C97" s="67" t="s">
        <v>61</v>
      </c>
      <c r="D97" s="106"/>
    </row>
    <row r="98" spans="1:5">
      <c r="A98" s="177"/>
      <c r="B98" s="178" t="s">
        <v>196</v>
      </c>
      <c r="C98" s="175"/>
      <c r="D98" s="179"/>
    </row>
    <row r="99" spans="1:5">
      <c r="A99" s="177"/>
      <c r="B99" s="178">
        <v>3</v>
      </c>
      <c r="C99" s="175"/>
      <c r="D99" s="179">
        <v>3</v>
      </c>
    </row>
    <row r="100" spans="1:5" ht="27">
      <c r="A100" s="103">
        <v>91306</v>
      </c>
      <c r="B100" s="133" t="s">
        <v>188</v>
      </c>
      <c r="C100" s="67" t="s">
        <v>61</v>
      </c>
      <c r="D100" s="106">
        <v>4</v>
      </c>
    </row>
    <row r="101" spans="1:5">
      <c r="A101" s="177"/>
      <c r="B101" s="178" t="s">
        <v>196</v>
      </c>
      <c r="C101" s="175"/>
      <c r="D101" s="179"/>
    </row>
    <row r="102" spans="1:5">
      <c r="A102" s="177"/>
      <c r="B102" s="178">
        <v>4</v>
      </c>
      <c r="C102" s="175"/>
      <c r="D102" s="179"/>
    </row>
    <row r="103" spans="1:5" ht="27">
      <c r="A103" s="103">
        <v>90831</v>
      </c>
      <c r="B103" s="133" t="s">
        <v>187</v>
      </c>
      <c r="C103" s="67" t="s">
        <v>61</v>
      </c>
      <c r="D103" s="106"/>
    </row>
    <row r="104" spans="1:5">
      <c r="A104" s="177"/>
      <c r="B104" s="178" t="s">
        <v>196</v>
      </c>
      <c r="C104" s="175"/>
      <c r="D104" s="179"/>
    </row>
    <row r="105" spans="1:5">
      <c r="A105" s="177"/>
      <c r="B105" s="178">
        <v>3</v>
      </c>
      <c r="C105" s="175"/>
      <c r="D105" s="179">
        <v>3</v>
      </c>
    </row>
    <row r="106" spans="1:5" ht="18">
      <c r="A106" s="50">
        <v>94562</v>
      </c>
      <c r="B106" s="8" t="s">
        <v>124</v>
      </c>
      <c r="C106" s="62" t="s">
        <v>59</v>
      </c>
      <c r="D106" s="107"/>
    </row>
    <row r="107" spans="1:5">
      <c r="A107" s="180"/>
      <c r="B107" s="181" t="s">
        <v>197</v>
      </c>
      <c r="C107" s="172"/>
      <c r="D107" s="176"/>
    </row>
    <row r="108" spans="1:5">
      <c r="A108" s="180"/>
      <c r="B108" s="181" t="s">
        <v>213</v>
      </c>
      <c r="C108" s="172"/>
      <c r="D108" s="176">
        <v>15.89</v>
      </c>
    </row>
    <row r="109" spans="1:5" ht="18">
      <c r="A109" s="50">
        <v>94559</v>
      </c>
      <c r="B109" s="8" t="s">
        <v>125</v>
      </c>
      <c r="C109" s="62" t="s">
        <v>59</v>
      </c>
      <c r="D109" s="107"/>
    </row>
    <row r="110" spans="1:5">
      <c r="A110" s="180"/>
      <c r="B110" s="181" t="s">
        <v>197</v>
      </c>
      <c r="C110" s="172"/>
      <c r="D110" s="176"/>
    </row>
    <row r="111" spans="1:5">
      <c r="A111" s="180"/>
      <c r="B111" s="181" t="s">
        <v>212</v>
      </c>
      <c r="C111" s="172"/>
      <c r="D111" s="176">
        <v>0.64</v>
      </c>
    </row>
    <row r="112" spans="1:5">
      <c r="A112" s="160">
        <v>8</v>
      </c>
      <c r="B112" s="246" t="s">
        <v>16</v>
      </c>
      <c r="C112" s="247"/>
      <c r="D112" s="247"/>
      <c r="E112" s="191"/>
    </row>
    <row r="113" spans="1:4" ht="18">
      <c r="A113" s="161" t="s">
        <v>55</v>
      </c>
      <c r="B113" s="162" t="s">
        <v>54</v>
      </c>
      <c r="C113" s="161" t="s">
        <v>29</v>
      </c>
      <c r="D113" s="161" t="s">
        <v>57</v>
      </c>
    </row>
    <row r="114" spans="1:4">
      <c r="A114" s="14"/>
      <c r="B114" s="58" t="s">
        <v>129</v>
      </c>
      <c r="C114" s="14"/>
      <c r="D114" s="14"/>
    </row>
    <row r="115" spans="1:4" ht="18">
      <c r="A115" s="62">
        <v>2002005237</v>
      </c>
      <c r="B115" s="8" t="s">
        <v>134</v>
      </c>
      <c r="C115" s="67" t="s">
        <v>61</v>
      </c>
      <c r="D115" s="62">
        <v>35</v>
      </c>
    </row>
    <row r="116" spans="1:4" ht="18">
      <c r="A116" s="50">
        <v>97589</v>
      </c>
      <c r="B116" s="35" t="s">
        <v>135</v>
      </c>
      <c r="C116" s="67" t="s">
        <v>61</v>
      </c>
      <c r="D116" s="62">
        <v>30</v>
      </c>
    </row>
    <row r="117" spans="1:4">
      <c r="A117" s="48"/>
      <c r="B117" s="58" t="s">
        <v>48</v>
      </c>
      <c r="C117" s="137"/>
      <c r="D117" s="104"/>
    </row>
    <row r="118" spans="1:4" ht="18">
      <c r="A118" s="103">
        <v>91953</v>
      </c>
      <c r="B118" s="38" t="s">
        <v>88</v>
      </c>
      <c r="C118" s="67" t="s">
        <v>61</v>
      </c>
      <c r="D118" s="106">
        <v>41</v>
      </c>
    </row>
    <row r="119" spans="1:4" ht="18">
      <c r="A119" s="103">
        <v>91955</v>
      </c>
      <c r="B119" s="38" t="s">
        <v>132</v>
      </c>
      <c r="C119" s="67" t="s">
        <v>61</v>
      </c>
      <c r="D119" s="106">
        <v>2</v>
      </c>
    </row>
    <row r="120" spans="1:4" ht="18">
      <c r="A120" s="50">
        <v>91996</v>
      </c>
      <c r="B120" s="38" t="s">
        <v>133</v>
      </c>
      <c r="C120" s="67" t="s">
        <v>61</v>
      </c>
      <c r="D120" s="106">
        <v>146</v>
      </c>
    </row>
    <row r="121" spans="1:4" ht="18">
      <c r="A121" s="50">
        <v>91997</v>
      </c>
      <c r="B121" s="38" t="s">
        <v>136</v>
      </c>
      <c r="C121" s="67" t="s">
        <v>61</v>
      </c>
      <c r="D121" s="106">
        <v>28</v>
      </c>
    </row>
    <row r="122" spans="1:4">
      <c r="A122" s="48"/>
      <c r="B122" s="58" t="s">
        <v>46</v>
      </c>
      <c r="C122" s="66"/>
      <c r="D122" s="109"/>
    </row>
    <row r="123" spans="1:4" ht="18">
      <c r="A123" s="50">
        <v>91926</v>
      </c>
      <c r="B123" s="38" t="s">
        <v>137</v>
      </c>
      <c r="C123" s="62" t="s">
        <v>60</v>
      </c>
      <c r="D123" s="107">
        <v>656</v>
      </c>
    </row>
    <row r="124" spans="1:4" ht="18">
      <c r="A124" s="50">
        <v>91928</v>
      </c>
      <c r="B124" s="38" t="s">
        <v>140</v>
      </c>
      <c r="C124" s="62" t="s">
        <v>60</v>
      </c>
      <c r="D124" s="107">
        <v>328</v>
      </c>
    </row>
    <row r="125" spans="1:4" ht="18">
      <c r="A125" s="50">
        <v>91930</v>
      </c>
      <c r="B125" s="38" t="s">
        <v>139</v>
      </c>
      <c r="C125" s="37" t="s">
        <v>60</v>
      </c>
      <c r="D125" s="107">
        <v>110</v>
      </c>
    </row>
    <row r="126" spans="1:4" ht="18">
      <c r="A126" s="50">
        <v>91932</v>
      </c>
      <c r="B126" s="38" t="s">
        <v>138</v>
      </c>
      <c r="C126" s="37" t="s">
        <v>60</v>
      </c>
      <c r="D126" s="107">
        <v>60</v>
      </c>
    </row>
    <row r="127" spans="1:4">
      <c r="A127" s="61"/>
      <c r="B127" s="58" t="s">
        <v>45</v>
      </c>
      <c r="C127" s="66"/>
      <c r="D127" s="109"/>
    </row>
    <row r="128" spans="1:4" ht="18">
      <c r="A128" s="103">
        <v>91863</v>
      </c>
      <c r="B128" s="38" t="s">
        <v>141</v>
      </c>
      <c r="C128" s="67" t="s">
        <v>60</v>
      </c>
      <c r="D128" s="106">
        <v>328</v>
      </c>
    </row>
    <row r="129" spans="1:5" ht="18">
      <c r="A129" s="103">
        <v>91865</v>
      </c>
      <c r="B129" s="38" t="s">
        <v>142</v>
      </c>
      <c r="C129" s="67" t="s">
        <v>60</v>
      </c>
      <c r="D129" s="106">
        <v>10</v>
      </c>
    </row>
    <row r="130" spans="1:5" ht="36">
      <c r="A130" s="103">
        <v>96562</v>
      </c>
      <c r="B130" s="38" t="s">
        <v>143</v>
      </c>
      <c r="C130" s="67" t="s">
        <v>60</v>
      </c>
      <c r="D130" s="106">
        <v>105</v>
      </c>
    </row>
    <row r="131" spans="1:5">
      <c r="A131" s="48"/>
      <c r="B131" s="58" t="s">
        <v>47</v>
      </c>
      <c r="C131" s="66"/>
      <c r="D131" s="109"/>
    </row>
    <row r="132" spans="1:5" ht="27">
      <c r="A132" s="103">
        <v>101878</v>
      </c>
      <c r="B132" s="105" t="s">
        <v>144</v>
      </c>
      <c r="C132" s="67" t="s">
        <v>61</v>
      </c>
      <c r="D132" s="106">
        <v>1</v>
      </c>
    </row>
    <row r="133" spans="1:5" ht="18">
      <c r="A133" s="50">
        <v>93654</v>
      </c>
      <c r="B133" s="38" t="s">
        <v>145</v>
      </c>
      <c r="C133" s="67" t="s">
        <v>61</v>
      </c>
      <c r="D133" s="106">
        <v>2</v>
      </c>
    </row>
    <row r="134" spans="1:5" ht="18">
      <c r="A134" s="50">
        <v>93661</v>
      </c>
      <c r="B134" s="38" t="s">
        <v>146</v>
      </c>
      <c r="C134" s="67" t="s">
        <v>61</v>
      </c>
      <c r="D134" s="106">
        <v>6</v>
      </c>
    </row>
    <row r="135" spans="1:5" ht="18">
      <c r="A135" s="50">
        <v>93673</v>
      </c>
      <c r="B135" s="38" t="s">
        <v>147</v>
      </c>
      <c r="C135" s="67" t="s">
        <v>61</v>
      </c>
      <c r="D135" s="106">
        <v>2</v>
      </c>
    </row>
    <row r="136" spans="1:5" ht="18">
      <c r="A136" s="50">
        <v>101893</v>
      </c>
      <c r="B136" s="38" t="s">
        <v>148</v>
      </c>
      <c r="C136" s="67" t="s">
        <v>61</v>
      </c>
      <c r="D136" s="106">
        <v>2</v>
      </c>
    </row>
    <row r="137" spans="1:5" ht="18">
      <c r="A137" s="50">
        <v>101895</v>
      </c>
      <c r="B137" s="38" t="s">
        <v>149</v>
      </c>
      <c r="C137" s="67" t="s">
        <v>61</v>
      </c>
      <c r="D137" s="106">
        <v>1</v>
      </c>
    </row>
    <row r="138" spans="1:5" ht="18">
      <c r="A138" s="50">
        <v>92867</v>
      </c>
      <c r="B138" s="38" t="s">
        <v>89</v>
      </c>
      <c r="C138" s="67" t="s">
        <v>61</v>
      </c>
      <c r="D138" s="106">
        <v>8</v>
      </c>
    </row>
    <row r="139" spans="1:5" ht="18">
      <c r="A139" s="50">
        <v>92868</v>
      </c>
      <c r="B139" s="38" t="s">
        <v>150</v>
      </c>
      <c r="C139" s="67" t="s">
        <v>61</v>
      </c>
      <c r="D139" s="106">
        <v>5</v>
      </c>
    </row>
    <row r="140" spans="1:5" ht="18">
      <c r="A140" s="50">
        <v>92869</v>
      </c>
      <c r="B140" s="38" t="s">
        <v>90</v>
      </c>
      <c r="C140" s="67" t="s">
        <v>61</v>
      </c>
      <c r="D140" s="106">
        <v>8</v>
      </c>
    </row>
    <row r="141" spans="1:5" ht="18">
      <c r="A141" s="50">
        <v>92865</v>
      </c>
      <c r="B141" s="38" t="s">
        <v>152</v>
      </c>
      <c r="C141" s="62" t="s">
        <v>61</v>
      </c>
      <c r="D141" s="107">
        <v>65</v>
      </c>
    </row>
    <row r="142" spans="1:5">
      <c r="A142" s="115">
        <v>2002005284</v>
      </c>
      <c r="B142" s="8" t="s">
        <v>153</v>
      </c>
      <c r="C142" s="192" t="s">
        <v>61</v>
      </c>
      <c r="D142" s="193">
        <v>6</v>
      </c>
    </row>
    <row r="143" spans="1:5">
      <c r="A143" s="160">
        <v>9</v>
      </c>
      <c r="B143" s="249" t="s">
        <v>17</v>
      </c>
      <c r="C143" s="250"/>
      <c r="D143" s="250"/>
      <c r="E143" s="191"/>
    </row>
    <row r="144" spans="1:5" ht="18">
      <c r="A144" s="161" t="s">
        <v>55</v>
      </c>
      <c r="B144" s="162" t="s">
        <v>54</v>
      </c>
      <c r="C144" s="161" t="s">
        <v>29</v>
      </c>
      <c r="D144" s="161" t="s">
        <v>57</v>
      </c>
    </row>
    <row r="145" spans="1:4">
      <c r="A145" s="48"/>
      <c r="B145" s="58" t="s">
        <v>32</v>
      </c>
      <c r="C145" s="48"/>
      <c r="D145" s="2"/>
    </row>
    <row r="146" spans="1:4" ht="36">
      <c r="A146" s="50">
        <v>91785</v>
      </c>
      <c r="B146" s="38" t="s">
        <v>151</v>
      </c>
      <c r="C146" s="67" t="s">
        <v>60</v>
      </c>
      <c r="D146" s="106">
        <v>51.22</v>
      </c>
    </row>
    <row r="147" spans="1:4" ht="36">
      <c r="A147" s="50">
        <v>91788</v>
      </c>
      <c r="B147" s="38" t="s">
        <v>155</v>
      </c>
      <c r="C147" s="67" t="s">
        <v>60</v>
      </c>
      <c r="D147" s="106">
        <v>34.1</v>
      </c>
    </row>
    <row r="148" spans="1:4">
      <c r="A148" s="50">
        <v>102607</v>
      </c>
      <c r="B148" s="8" t="s">
        <v>33</v>
      </c>
      <c r="C148" s="67" t="s">
        <v>61</v>
      </c>
      <c r="D148" s="106">
        <v>1</v>
      </c>
    </row>
    <row r="149" spans="1:4" ht="18">
      <c r="A149" s="50">
        <v>94796</v>
      </c>
      <c r="B149" s="8" t="s">
        <v>66</v>
      </c>
      <c r="C149" s="62" t="s">
        <v>61</v>
      </c>
      <c r="D149" s="106">
        <v>1</v>
      </c>
    </row>
    <row r="150" spans="1:4" ht="36">
      <c r="A150" s="50">
        <v>91786</v>
      </c>
      <c r="B150" s="38" t="s">
        <v>34</v>
      </c>
      <c r="C150" s="62" t="s">
        <v>61</v>
      </c>
      <c r="D150" s="106">
        <v>5.6</v>
      </c>
    </row>
    <row r="151" spans="1:4" ht="18">
      <c r="A151" s="50">
        <v>94500</v>
      </c>
      <c r="B151" s="38" t="s">
        <v>91</v>
      </c>
      <c r="C151" s="62" t="s">
        <v>61</v>
      </c>
      <c r="D151" s="106">
        <v>1</v>
      </c>
    </row>
    <row r="152" spans="1:4">
      <c r="A152" s="61"/>
      <c r="B152" s="58" t="s">
        <v>37</v>
      </c>
      <c r="C152" s="48"/>
      <c r="D152" s="109"/>
    </row>
    <row r="153" spans="1:4" ht="27">
      <c r="A153" s="50">
        <v>1301002000</v>
      </c>
      <c r="B153" s="35" t="s">
        <v>156</v>
      </c>
      <c r="C153" s="67" t="s">
        <v>61</v>
      </c>
      <c r="D153" s="106">
        <v>3</v>
      </c>
    </row>
    <row r="154" spans="1:4" ht="18">
      <c r="A154" s="50">
        <v>1301002004</v>
      </c>
      <c r="B154" s="38" t="s">
        <v>157</v>
      </c>
      <c r="C154" s="67" t="s">
        <v>61</v>
      </c>
      <c r="D154" s="106">
        <v>3</v>
      </c>
    </row>
    <row r="155" spans="1:4" ht="36">
      <c r="A155" s="50">
        <v>86941</v>
      </c>
      <c r="B155" s="38" t="s">
        <v>27</v>
      </c>
      <c r="C155" s="67" t="s">
        <v>61</v>
      </c>
      <c r="D155" s="106">
        <v>6</v>
      </c>
    </row>
    <row r="156" spans="1:4" ht="36">
      <c r="A156" s="50">
        <v>93441</v>
      </c>
      <c r="B156" s="38" t="s">
        <v>31</v>
      </c>
      <c r="C156" s="62" t="s">
        <v>61</v>
      </c>
      <c r="D156" s="106">
        <v>4</v>
      </c>
    </row>
    <row r="157" spans="1:4" ht="18">
      <c r="A157" s="50">
        <v>95547</v>
      </c>
      <c r="B157" s="38" t="s">
        <v>67</v>
      </c>
      <c r="C157" s="67" t="s">
        <v>61</v>
      </c>
      <c r="D157" s="106">
        <v>9</v>
      </c>
    </row>
    <row r="158" spans="1:4" ht="18">
      <c r="A158" s="50">
        <v>1301002030</v>
      </c>
      <c r="B158" s="38" t="s">
        <v>158</v>
      </c>
      <c r="C158" s="67" t="s">
        <v>61</v>
      </c>
      <c r="D158" s="106">
        <v>3</v>
      </c>
    </row>
    <row r="159" spans="1:4" ht="18">
      <c r="A159" s="50">
        <v>1301004064</v>
      </c>
      <c r="B159" s="38" t="s">
        <v>92</v>
      </c>
      <c r="C159" s="67" t="s">
        <v>61</v>
      </c>
      <c r="D159" s="106">
        <v>9</v>
      </c>
    </row>
    <row r="160" spans="1:4">
      <c r="A160" s="61"/>
      <c r="B160" s="58" t="s">
        <v>28</v>
      </c>
      <c r="C160" s="48"/>
      <c r="D160" s="109"/>
    </row>
    <row r="161" spans="1:4" ht="27">
      <c r="A161" s="131">
        <v>89987</v>
      </c>
      <c r="B161" s="38" t="s">
        <v>93</v>
      </c>
      <c r="C161" s="67" t="s">
        <v>61</v>
      </c>
      <c r="D161" s="106">
        <v>6</v>
      </c>
    </row>
    <row r="162" spans="1:4" ht="18">
      <c r="A162" s="131">
        <v>103039</v>
      </c>
      <c r="B162" s="38" t="s">
        <v>159</v>
      </c>
      <c r="C162" s="67" t="s">
        <v>61</v>
      </c>
      <c r="D162" s="106">
        <v>1</v>
      </c>
    </row>
    <row r="163" spans="1:4" ht="36">
      <c r="A163" s="50">
        <v>94794</v>
      </c>
      <c r="B163" s="38" t="s">
        <v>128</v>
      </c>
      <c r="C163" s="67" t="s">
        <v>61</v>
      </c>
      <c r="D163" s="106">
        <v>2</v>
      </c>
    </row>
    <row r="164" spans="1:4">
      <c r="A164" s="61"/>
      <c r="B164" s="58" t="s">
        <v>36</v>
      </c>
      <c r="C164" s="61"/>
      <c r="D164" s="104"/>
    </row>
    <row r="165" spans="1:4" ht="18">
      <c r="A165" s="50">
        <v>1301004008</v>
      </c>
      <c r="B165" s="38" t="s">
        <v>96</v>
      </c>
      <c r="C165" s="67" t="s">
        <v>61</v>
      </c>
      <c r="D165" s="106">
        <v>1</v>
      </c>
    </row>
    <row r="166" spans="1:4" ht="18">
      <c r="A166" s="50">
        <v>1301004009</v>
      </c>
      <c r="B166" s="38" t="s">
        <v>95</v>
      </c>
      <c r="C166" s="67" t="s">
        <v>61</v>
      </c>
      <c r="D166" s="106">
        <v>3</v>
      </c>
    </row>
    <row r="167" spans="1:4" ht="18">
      <c r="A167" s="50">
        <v>1301004012</v>
      </c>
      <c r="B167" s="38" t="s">
        <v>94</v>
      </c>
      <c r="C167" s="67" t="s">
        <v>61</v>
      </c>
      <c r="D167" s="106">
        <v>3</v>
      </c>
    </row>
    <row r="168" spans="1:4">
      <c r="A168" s="61"/>
      <c r="B168" s="58" t="s">
        <v>52</v>
      </c>
      <c r="C168" s="61"/>
      <c r="D168" s="136"/>
    </row>
    <row r="169" spans="1:4" ht="18">
      <c r="A169" s="50">
        <v>1301005000</v>
      </c>
      <c r="B169" s="38" t="s">
        <v>97</v>
      </c>
      <c r="C169" s="67" t="s">
        <v>60</v>
      </c>
      <c r="D169" s="106">
        <v>9.65</v>
      </c>
    </row>
    <row r="170" spans="1:4" ht="18">
      <c r="A170" s="50">
        <v>1301005001</v>
      </c>
      <c r="B170" s="38" t="s">
        <v>98</v>
      </c>
      <c r="C170" s="67" t="s">
        <v>60</v>
      </c>
      <c r="D170" s="106">
        <v>35.5</v>
      </c>
    </row>
    <row r="171" spans="1:4" ht="18">
      <c r="A171" s="50">
        <v>1301005003</v>
      </c>
      <c r="B171" s="38" t="s">
        <v>99</v>
      </c>
      <c r="C171" s="67" t="s">
        <v>60</v>
      </c>
      <c r="D171" s="106">
        <v>33.85</v>
      </c>
    </row>
    <row r="172" spans="1:4" ht="18">
      <c r="A172" s="50">
        <v>1301005007</v>
      </c>
      <c r="B172" s="38" t="s">
        <v>100</v>
      </c>
      <c r="C172" s="67" t="s">
        <v>60</v>
      </c>
      <c r="D172" s="106">
        <v>33.85</v>
      </c>
    </row>
    <row r="173" spans="1:4">
      <c r="A173" s="50">
        <v>1301005008</v>
      </c>
      <c r="B173" s="38" t="s">
        <v>101</v>
      </c>
      <c r="C173" s="67" t="s">
        <v>60</v>
      </c>
      <c r="D173" s="106">
        <v>33.85</v>
      </c>
    </row>
    <row r="174" spans="1:4" ht="18">
      <c r="A174" s="50">
        <v>89728</v>
      </c>
      <c r="B174" s="8" t="s">
        <v>163</v>
      </c>
      <c r="C174" s="67" t="s">
        <v>61</v>
      </c>
      <c r="D174" s="106">
        <v>12</v>
      </c>
    </row>
    <row r="175" spans="1:4">
      <c r="A175" s="115">
        <v>89726</v>
      </c>
      <c r="B175" s="8" t="s">
        <v>30</v>
      </c>
      <c r="C175" s="62" t="s">
        <v>61</v>
      </c>
      <c r="D175" s="107">
        <v>10</v>
      </c>
    </row>
    <row r="176" spans="1:4">
      <c r="A176" s="115">
        <v>37948</v>
      </c>
      <c r="B176" s="8" t="s">
        <v>168</v>
      </c>
      <c r="C176" s="62" t="s">
        <v>61</v>
      </c>
      <c r="D176" s="107">
        <v>1</v>
      </c>
    </row>
    <row r="177" spans="1:5" ht="18">
      <c r="A177" s="50">
        <v>89731</v>
      </c>
      <c r="B177" s="8" t="s">
        <v>162</v>
      </c>
      <c r="C177" s="62" t="s">
        <v>61</v>
      </c>
      <c r="D177" s="106">
        <v>3</v>
      </c>
    </row>
    <row r="178" spans="1:5" ht="18">
      <c r="A178" s="50">
        <v>89750</v>
      </c>
      <c r="B178" s="8" t="s">
        <v>164</v>
      </c>
      <c r="C178" s="62" t="s">
        <v>61</v>
      </c>
      <c r="D178" s="106">
        <v>3</v>
      </c>
    </row>
    <row r="179" spans="1:5" ht="18">
      <c r="A179" s="50">
        <v>89726</v>
      </c>
      <c r="B179" s="8" t="s">
        <v>165</v>
      </c>
      <c r="C179" s="62" t="s">
        <v>61</v>
      </c>
      <c r="D179" s="106">
        <v>2</v>
      </c>
    </row>
    <row r="180" spans="1:5" ht="18">
      <c r="A180" s="50">
        <v>89732</v>
      </c>
      <c r="B180" s="8" t="s">
        <v>166</v>
      </c>
      <c r="C180" s="67" t="s">
        <v>61</v>
      </c>
      <c r="D180" s="106">
        <v>1</v>
      </c>
    </row>
    <row r="181" spans="1:5">
      <c r="A181" s="50">
        <v>3670</v>
      </c>
      <c r="B181" s="8" t="s">
        <v>169</v>
      </c>
      <c r="C181" s="67" t="s">
        <v>61</v>
      </c>
      <c r="D181" s="106">
        <v>3</v>
      </c>
    </row>
    <row r="182" spans="1:5">
      <c r="A182" s="50">
        <v>11655</v>
      </c>
      <c r="B182" s="8" t="s">
        <v>170</v>
      </c>
      <c r="C182" s="62" t="s">
        <v>61</v>
      </c>
      <c r="D182" s="106">
        <v>3</v>
      </c>
    </row>
    <row r="183" spans="1:5" ht="18">
      <c r="A183" s="50">
        <v>89546</v>
      </c>
      <c r="B183" s="8" t="s">
        <v>167</v>
      </c>
      <c r="C183" s="62" t="s">
        <v>61</v>
      </c>
      <c r="D183" s="106">
        <v>2</v>
      </c>
    </row>
    <row r="184" spans="1:5" ht="18">
      <c r="A184" s="50">
        <v>1301005159</v>
      </c>
      <c r="B184" s="38" t="s">
        <v>160</v>
      </c>
      <c r="C184" s="67" t="s">
        <v>61</v>
      </c>
      <c r="D184" s="106">
        <v>9</v>
      </c>
    </row>
    <row r="185" spans="1:5" ht="27">
      <c r="A185" s="50">
        <v>99253</v>
      </c>
      <c r="B185" s="38" t="s">
        <v>161</v>
      </c>
      <c r="C185" s="67" t="s">
        <v>61</v>
      </c>
      <c r="D185" s="106">
        <v>9</v>
      </c>
    </row>
    <row r="186" spans="1:5">
      <c r="A186" s="160">
        <v>10</v>
      </c>
      <c r="B186" s="242" t="s">
        <v>18</v>
      </c>
      <c r="C186" s="243"/>
      <c r="D186" s="243"/>
      <c r="E186" s="191"/>
    </row>
    <row r="187" spans="1:5" ht="18">
      <c r="A187" s="161" t="s">
        <v>55</v>
      </c>
      <c r="B187" s="162" t="s">
        <v>54</v>
      </c>
      <c r="C187" s="161" t="s">
        <v>29</v>
      </c>
      <c r="D187" s="161" t="s">
        <v>57</v>
      </c>
    </row>
    <row r="188" spans="1:5" ht="18">
      <c r="A188" s="59">
        <v>1501000100</v>
      </c>
      <c r="B188" s="125" t="s">
        <v>102</v>
      </c>
      <c r="C188" s="120" t="s">
        <v>59</v>
      </c>
      <c r="D188" s="108"/>
    </row>
    <row r="189" spans="1:5" ht="27">
      <c r="A189" s="59">
        <v>87775</v>
      </c>
      <c r="B189" s="125" t="s">
        <v>103</v>
      </c>
      <c r="C189" s="120" t="s">
        <v>59</v>
      </c>
      <c r="D189" s="111"/>
    </row>
    <row r="190" spans="1:5" ht="18">
      <c r="A190" s="184"/>
      <c r="B190" s="185" t="s">
        <v>227</v>
      </c>
      <c r="C190" s="186"/>
      <c r="D190" s="187"/>
    </row>
    <row r="191" spans="1:5" ht="54">
      <c r="A191" s="184"/>
      <c r="B191" s="185" t="s">
        <v>228</v>
      </c>
      <c r="C191" s="186"/>
      <c r="D191" s="187">
        <v>800.66</v>
      </c>
    </row>
    <row r="192" spans="1:5" ht="27">
      <c r="A192" s="59">
        <v>8727</v>
      </c>
      <c r="B192" s="38" t="s">
        <v>126</v>
      </c>
      <c r="C192" s="67" t="s">
        <v>59</v>
      </c>
      <c r="D192" s="106"/>
    </row>
    <row r="193" spans="1:5">
      <c r="A193" s="184"/>
      <c r="B193" s="185" t="s">
        <v>214</v>
      </c>
      <c r="C193" s="186"/>
      <c r="D193" s="187"/>
    </row>
    <row r="194" spans="1:5">
      <c r="A194" s="184"/>
      <c r="B194" s="185" t="s">
        <v>215</v>
      </c>
      <c r="C194" s="186"/>
      <c r="D194" s="187">
        <v>34.56</v>
      </c>
    </row>
    <row r="195" spans="1:5" ht="27">
      <c r="A195" s="103">
        <v>87273</v>
      </c>
      <c r="B195" s="38" t="s">
        <v>104</v>
      </c>
      <c r="C195" s="67" t="s">
        <v>59</v>
      </c>
      <c r="D195" s="106"/>
    </row>
    <row r="196" spans="1:5">
      <c r="A196" s="184"/>
      <c r="B196" s="185" t="s">
        <v>214</v>
      </c>
      <c r="C196" s="186"/>
      <c r="D196" s="187"/>
    </row>
    <row r="197" spans="1:5">
      <c r="A197" s="184"/>
      <c r="B197" s="185" t="s">
        <v>240</v>
      </c>
      <c r="C197" s="186"/>
      <c r="D197" s="187">
        <v>30.28</v>
      </c>
    </row>
    <row r="198" spans="1:5">
      <c r="A198" s="166">
        <v>11</v>
      </c>
      <c r="B198" s="251" t="s">
        <v>19</v>
      </c>
      <c r="C198" s="252"/>
      <c r="D198" s="252"/>
      <c r="E198" s="191"/>
    </row>
    <row r="199" spans="1:5" ht="18">
      <c r="A199" s="161" t="s">
        <v>55</v>
      </c>
      <c r="B199" s="162" t="s">
        <v>54</v>
      </c>
      <c r="C199" s="161" t="s">
        <v>29</v>
      </c>
      <c r="D199" s="161" t="s">
        <v>57</v>
      </c>
    </row>
    <row r="200" spans="1:5" ht="18">
      <c r="A200" s="59">
        <v>1601000100</v>
      </c>
      <c r="B200" s="125" t="s">
        <v>105</v>
      </c>
      <c r="C200" s="120" t="s">
        <v>59</v>
      </c>
      <c r="D200" s="108"/>
    </row>
    <row r="201" spans="1:5" ht="18">
      <c r="A201" s="59">
        <v>1601000101</v>
      </c>
      <c r="B201" s="125" t="s">
        <v>106</v>
      </c>
      <c r="C201" s="120" t="s">
        <v>59</v>
      </c>
      <c r="D201" s="108"/>
    </row>
    <row r="202" spans="1:5">
      <c r="A202" s="184"/>
      <c r="B202" s="183" t="s">
        <v>217</v>
      </c>
      <c r="C202" s="186"/>
      <c r="D202" s="188"/>
    </row>
    <row r="203" spans="1:5">
      <c r="A203" s="184"/>
      <c r="B203" s="183" t="s">
        <v>218</v>
      </c>
      <c r="C203" s="186"/>
      <c r="D203" s="188">
        <v>224.08</v>
      </c>
    </row>
    <row r="204" spans="1:5" ht="18">
      <c r="A204" s="59">
        <v>96116</v>
      </c>
      <c r="B204" s="125" t="s">
        <v>127</v>
      </c>
      <c r="C204" s="120" t="s">
        <v>59</v>
      </c>
      <c r="D204" s="108"/>
    </row>
    <row r="205" spans="1:5">
      <c r="A205" s="184"/>
      <c r="B205" s="185" t="s">
        <v>202</v>
      </c>
      <c r="C205" s="186"/>
      <c r="D205" s="188"/>
    </row>
    <row r="206" spans="1:5">
      <c r="A206" s="184"/>
      <c r="B206" s="185" t="s">
        <v>207</v>
      </c>
      <c r="C206" s="186"/>
      <c r="D206" s="188">
        <v>18.96</v>
      </c>
    </row>
    <row r="207" spans="1:5">
      <c r="A207" s="167">
        <v>12</v>
      </c>
      <c r="B207" s="242" t="s">
        <v>70</v>
      </c>
      <c r="C207" s="243"/>
      <c r="D207" s="243"/>
      <c r="E207" s="191"/>
    </row>
    <row r="208" spans="1:5" ht="18">
      <c r="A208" s="161" t="s">
        <v>55</v>
      </c>
      <c r="B208" s="162" t="s">
        <v>54</v>
      </c>
      <c r="C208" s="161" t="s">
        <v>29</v>
      </c>
      <c r="D208" s="161" t="s">
        <v>57</v>
      </c>
    </row>
    <row r="209" spans="1:5" ht="18">
      <c r="A209" s="59">
        <v>1701000100</v>
      </c>
      <c r="B209" s="125" t="s">
        <v>107</v>
      </c>
      <c r="C209" s="120" t="s">
        <v>59</v>
      </c>
      <c r="D209" s="108"/>
    </row>
    <row r="210" spans="1:5" ht="18">
      <c r="A210" s="59">
        <v>1701000102</v>
      </c>
      <c r="B210" s="125" t="s">
        <v>108</v>
      </c>
      <c r="C210" s="120" t="s">
        <v>59</v>
      </c>
      <c r="D210" s="108"/>
    </row>
    <row r="211" spans="1:5" ht="27">
      <c r="A211" s="50">
        <v>87257</v>
      </c>
      <c r="B211" s="38" t="s">
        <v>172</v>
      </c>
      <c r="C211" s="134" t="s">
        <v>59</v>
      </c>
      <c r="D211" s="113"/>
    </row>
    <row r="212" spans="1:5">
      <c r="A212" s="180"/>
      <c r="B212" s="183" t="s">
        <v>204</v>
      </c>
      <c r="C212" s="175"/>
      <c r="D212" s="179"/>
    </row>
    <row r="213" spans="1:5">
      <c r="A213" s="180"/>
      <c r="B213" s="183" t="s">
        <v>203</v>
      </c>
      <c r="C213" s="175"/>
      <c r="D213" s="179">
        <v>288.89</v>
      </c>
    </row>
    <row r="214" spans="1:5" ht="18">
      <c r="A214" s="50">
        <v>88648</v>
      </c>
      <c r="B214" s="38" t="s">
        <v>171</v>
      </c>
      <c r="C214" s="67" t="s">
        <v>60</v>
      </c>
      <c r="D214" s="106"/>
    </row>
    <row r="215" spans="1:5">
      <c r="A215" s="180"/>
      <c r="B215" s="183" t="s">
        <v>206</v>
      </c>
      <c r="C215" s="175"/>
      <c r="D215" s="179"/>
    </row>
    <row r="216" spans="1:5">
      <c r="A216" s="180"/>
      <c r="B216" s="183" t="s">
        <v>237</v>
      </c>
      <c r="C216" s="175"/>
      <c r="D216" s="179">
        <v>173.44</v>
      </c>
    </row>
    <row r="217" spans="1:5">
      <c r="A217" s="50">
        <v>98689</v>
      </c>
      <c r="B217" s="38" t="s">
        <v>109</v>
      </c>
      <c r="C217" s="67" t="s">
        <v>60</v>
      </c>
      <c r="D217" s="106"/>
    </row>
    <row r="218" spans="1:5">
      <c r="A218" s="180"/>
      <c r="B218" s="183" t="s">
        <v>221</v>
      </c>
      <c r="C218" s="189"/>
      <c r="D218" s="190"/>
    </row>
    <row r="219" spans="1:5">
      <c r="A219" s="180"/>
      <c r="B219" s="183" t="s">
        <v>238</v>
      </c>
      <c r="C219" s="189"/>
      <c r="D219" s="190">
        <v>6.5</v>
      </c>
    </row>
    <row r="220" spans="1:5">
      <c r="A220" s="50">
        <v>94990</v>
      </c>
      <c r="B220" s="156" t="s">
        <v>49</v>
      </c>
      <c r="C220" s="67" t="s">
        <v>64</v>
      </c>
      <c r="D220" s="114"/>
    </row>
    <row r="221" spans="1:5">
      <c r="A221" s="180"/>
      <c r="B221" s="183" t="s">
        <v>222</v>
      </c>
      <c r="C221" s="189"/>
      <c r="D221" s="190"/>
    </row>
    <row r="222" spans="1:5">
      <c r="A222" s="180"/>
      <c r="B222" s="194" t="s">
        <v>239</v>
      </c>
      <c r="C222" s="189"/>
      <c r="D222" s="190">
        <v>6.95</v>
      </c>
    </row>
    <row r="223" spans="1:5">
      <c r="A223" s="160">
        <v>13</v>
      </c>
      <c r="B223" s="255" t="s">
        <v>53</v>
      </c>
      <c r="C223" s="256"/>
      <c r="D223" s="256"/>
      <c r="E223" s="191"/>
    </row>
    <row r="224" spans="1:5" ht="18">
      <c r="A224" s="161" t="s">
        <v>55</v>
      </c>
      <c r="B224" s="162" t="s">
        <v>54</v>
      </c>
      <c r="C224" s="161" t="s">
        <v>29</v>
      </c>
      <c r="D224" s="161" t="s">
        <v>57</v>
      </c>
    </row>
    <row r="225" spans="1:5" ht="18">
      <c r="A225" s="50">
        <v>88484</v>
      </c>
      <c r="B225" s="38" t="s">
        <v>110</v>
      </c>
      <c r="C225" s="67" t="s">
        <v>59</v>
      </c>
      <c r="D225" s="106"/>
    </row>
    <row r="226" spans="1:5" ht="18">
      <c r="A226" s="50">
        <v>88496</v>
      </c>
      <c r="B226" s="38" t="s">
        <v>112</v>
      </c>
      <c r="C226" s="67" t="s">
        <v>59</v>
      </c>
      <c r="D226" s="106"/>
    </row>
    <row r="227" spans="1:5" ht="18">
      <c r="A227" s="50">
        <v>88488</v>
      </c>
      <c r="B227" s="38" t="s">
        <v>115</v>
      </c>
      <c r="C227" s="67" t="s">
        <v>59</v>
      </c>
      <c r="D227" s="106"/>
    </row>
    <row r="228" spans="1:5">
      <c r="A228" s="180"/>
      <c r="B228" s="183" t="s">
        <v>204</v>
      </c>
      <c r="C228" s="175"/>
      <c r="D228" s="179"/>
    </row>
    <row r="229" spans="1:5">
      <c r="A229" s="180"/>
      <c r="B229" s="183" t="s">
        <v>203</v>
      </c>
      <c r="C229" s="175"/>
      <c r="D229" s="179">
        <v>288.89</v>
      </c>
    </row>
    <row r="230" spans="1:5" ht="18">
      <c r="A230" s="50">
        <v>88485</v>
      </c>
      <c r="B230" s="38" t="s">
        <v>111</v>
      </c>
      <c r="C230" s="67" t="s">
        <v>59</v>
      </c>
      <c r="D230" s="106"/>
    </row>
    <row r="231" spans="1:5" ht="18">
      <c r="A231" s="50">
        <v>88497</v>
      </c>
      <c r="B231" s="38" t="s">
        <v>114</v>
      </c>
      <c r="C231" s="67" t="s">
        <v>59</v>
      </c>
      <c r="D231" s="106"/>
    </row>
    <row r="232" spans="1:5" ht="18">
      <c r="A232" s="50">
        <v>88489</v>
      </c>
      <c r="B232" s="38" t="s">
        <v>113</v>
      </c>
      <c r="C232" s="67" t="s">
        <v>59</v>
      </c>
      <c r="D232" s="106"/>
    </row>
    <row r="233" spans="1:5" ht="18">
      <c r="A233" s="180"/>
      <c r="B233" s="183" t="s">
        <v>227</v>
      </c>
      <c r="C233" s="175"/>
      <c r="D233" s="179"/>
    </row>
    <row r="234" spans="1:5" ht="45">
      <c r="A234" s="180"/>
      <c r="B234" s="183" t="s">
        <v>241</v>
      </c>
      <c r="C234" s="175"/>
      <c r="D234" s="179">
        <v>554.86</v>
      </c>
    </row>
    <row r="235" spans="1:5" ht="18">
      <c r="A235" s="50">
        <v>88431</v>
      </c>
      <c r="B235" s="38" t="s">
        <v>116</v>
      </c>
      <c r="C235" s="67" t="s">
        <v>59</v>
      </c>
      <c r="D235" s="106"/>
    </row>
    <row r="236" spans="1:5" ht="18">
      <c r="A236" s="180"/>
      <c r="B236" s="183" t="s">
        <v>227</v>
      </c>
      <c r="C236" s="175"/>
      <c r="D236" s="179"/>
    </row>
    <row r="237" spans="1:5" ht="36">
      <c r="A237" s="180"/>
      <c r="B237" s="183" t="s">
        <v>242</v>
      </c>
      <c r="C237" s="175"/>
      <c r="D237" s="179">
        <v>319.86</v>
      </c>
    </row>
    <row r="238" spans="1:5">
      <c r="A238" s="168">
        <v>14</v>
      </c>
      <c r="B238" s="257" t="s">
        <v>20</v>
      </c>
      <c r="C238" s="258"/>
      <c r="D238" s="258"/>
      <c r="E238" s="191"/>
    </row>
    <row r="239" spans="1:5" ht="18">
      <c r="A239" s="161" t="s">
        <v>55</v>
      </c>
      <c r="B239" s="162" t="s">
        <v>54</v>
      </c>
      <c r="C239" s="161" t="s">
        <v>29</v>
      </c>
      <c r="D239" s="161" t="s">
        <v>57</v>
      </c>
    </row>
    <row r="240" spans="1:5">
      <c r="A240" s="157">
        <v>2201000010</v>
      </c>
      <c r="B240" s="38" t="s">
        <v>216</v>
      </c>
      <c r="C240" s="67" t="s">
        <v>59</v>
      </c>
      <c r="D240" s="106">
        <v>427.27</v>
      </c>
    </row>
    <row r="241" spans="1:5">
      <c r="A241" s="169">
        <v>15</v>
      </c>
      <c r="B241" s="253" t="s">
        <v>44</v>
      </c>
      <c r="C241" s="254"/>
      <c r="D241" s="254"/>
      <c r="E241" s="191"/>
    </row>
    <row r="242" spans="1:5" ht="18">
      <c r="A242" s="161" t="s">
        <v>55</v>
      </c>
      <c r="B242" s="162" t="s">
        <v>54</v>
      </c>
      <c r="C242" s="161" t="s">
        <v>29</v>
      </c>
      <c r="D242" s="161" t="s">
        <v>57</v>
      </c>
    </row>
    <row r="243" spans="1:5">
      <c r="A243" s="59">
        <v>90778</v>
      </c>
      <c r="B243" s="125" t="s">
        <v>117</v>
      </c>
      <c r="C243" s="120" t="s">
        <v>72</v>
      </c>
      <c r="D243" s="108"/>
    </row>
    <row r="244" spans="1:5">
      <c r="A244" s="184"/>
      <c r="B244" s="185" t="s">
        <v>205</v>
      </c>
      <c r="C244" s="186"/>
      <c r="D244" s="188"/>
    </row>
    <row r="245" spans="1:5">
      <c r="A245" s="184"/>
      <c r="B245" s="185" t="s">
        <v>235</v>
      </c>
      <c r="C245" s="186"/>
      <c r="D245" s="188">
        <v>132</v>
      </c>
    </row>
    <row r="246" spans="1:5">
      <c r="A246" s="59">
        <v>90780</v>
      </c>
      <c r="B246" s="125" t="s">
        <v>118</v>
      </c>
      <c r="C246" s="120" t="s">
        <v>72</v>
      </c>
      <c r="D246" s="108"/>
    </row>
    <row r="247" spans="1:5">
      <c r="A247" s="184"/>
      <c r="B247" s="185" t="s">
        <v>205</v>
      </c>
      <c r="C247" s="186"/>
      <c r="D247" s="188"/>
    </row>
    <row r="248" spans="1:5">
      <c r="A248" s="184"/>
      <c r="B248" s="185" t="s">
        <v>236</v>
      </c>
      <c r="C248" s="186"/>
      <c r="D248" s="188">
        <v>1080</v>
      </c>
    </row>
  </sheetData>
  <mergeCells count="22">
    <mergeCell ref="B198:D198"/>
    <mergeCell ref="B143:D143"/>
    <mergeCell ref="B186:D186"/>
    <mergeCell ref="B241:D241"/>
    <mergeCell ref="B207:D207"/>
    <mergeCell ref="B223:D223"/>
    <mergeCell ref="B238:D238"/>
    <mergeCell ref="B112:D112"/>
    <mergeCell ref="B45:D45"/>
    <mergeCell ref="B61:D61"/>
    <mergeCell ref="B78:D78"/>
    <mergeCell ref="B82:D82"/>
    <mergeCell ref="B89:D89"/>
    <mergeCell ref="B40:D40"/>
    <mergeCell ref="A1:A3"/>
    <mergeCell ref="B1:C1"/>
    <mergeCell ref="B2:C2"/>
    <mergeCell ref="B3:C3"/>
    <mergeCell ref="A4:D4"/>
    <mergeCell ref="A5:D5"/>
    <mergeCell ref="B6:C6"/>
    <mergeCell ref="B8:D8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topLeftCell="A16" zoomScale="148" zoomScaleNormal="148" workbookViewId="0">
      <selection activeCell="D45" sqref="D45"/>
    </sheetView>
  </sheetViews>
  <sheetFormatPr defaultRowHeight="12.75"/>
  <cols>
    <col min="1" max="1" width="6.1640625" style="55" customWidth="1"/>
    <col min="2" max="2" width="28.83203125" customWidth="1"/>
    <col min="3" max="3" width="15" customWidth="1"/>
    <col min="4" max="4" width="11.6640625" customWidth="1"/>
    <col min="5" max="5" width="12" customWidth="1"/>
    <col min="6" max="9" width="12.1640625" customWidth="1"/>
    <col min="10" max="10" width="12.33203125" customWidth="1"/>
    <col min="11" max="11" width="5.1640625" hidden="1" customWidth="1"/>
    <col min="12" max="12" width="3.1640625" customWidth="1"/>
    <col min="13" max="13" width="20.5" customWidth="1"/>
  </cols>
  <sheetData>
    <row r="1" spans="1:11" ht="13.5" customHeight="1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80"/>
      <c r="K1" s="84"/>
    </row>
    <row r="2" spans="1:11" ht="13.5" customHeight="1">
      <c r="A2" s="281" t="s">
        <v>195</v>
      </c>
      <c r="B2" s="282"/>
      <c r="C2" s="282"/>
      <c r="D2" s="282"/>
      <c r="E2" s="282"/>
      <c r="F2" s="282"/>
      <c r="G2" s="282"/>
      <c r="H2" s="282"/>
      <c r="I2" s="282"/>
      <c r="J2" s="283"/>
      <c r="K2" s="264"/>
    </row>
    <row r="3" spans="1:11" ht="7.5" customHeight="1" thickBot="1">
      <c r="A3" s="284"/>
      <c r="B3" s="285"/>
      <c r="C3" s="285"/>
      <c r="D3" s="285"/>
      <c r="E3" s="285"/>
      <c r="F3" s="285"/>
      <c r="G3" s="285"/>
      <c r="H3" s="285"/>
      <c r="I3" s="285"/>
      <c r="J3" s="286"/>
      <c r="K3" s="265"/>
    </row>
    <row r="4" spans="1:11" ht="8.25" customHeight="1">
      <c r="A4" s="287" t="s">
        <v>193</v>
      </c>
      <c r="B4" s="288"/>
      <c r="C4" s="288"/>
      <c r="D4" s="288"/>
      <c r="E4" s="288"/>
      <c r="F4" s="288"/>
      <c r="G4" s="288"/>
      <c r="H4" s="288"/>
      <c r="I4" s="288"/>
      <c r="J4" s="289"/>
      <c r="K4" s="266"/>
    </row>
    <row r="5" spans="1:11" ht="8.25" customHeight="1">
      <c r="A5" s="287" t="s">
        <v>194</v>
      </c>
      <c r="B5" s="288"/>
      <c r="C5" s="288"/>
      <c r="D5" s="288"/>
      <c r="E5" s="288"/>
      <c r="F5" s="288"/>
      <c r="G5" s="288"/>
      <c r="H5" s="288"/>
      <c r="I5" s="288"/>
      <c r="J5" s="289"/>
      <c r="K5" s="266"/>
    </row>
    <row r="6" spans="1:11" ht="8.25" customHeight="1">
      <c r="A6" s="275" t="s">
        <v>0</v>
      </c>
      <c r="B6" s="276"/>
      <c r="C6" s="276"/>
      <c r="D6" s="276"/>
      <c r="E6" s="276"/>
      <c r="F6" s="276"/>
      <c r="G6" s="276"/>
      <c r="H6" s="276"/>
      <c r="I6" s="276"/>
      <c r="J6" s="277"/>
      <c r="K6" s="266"/>
    </row>
    <row r="7" spans="1:11" ht="8.25" customHeight="1">
      <c r="A7" s="9" t="s">
        <v>1</v>
      </c>
      <c r="B7" s="9" t="s">
        <v>2</v>
      </c>
      <c r="C7" s="9"/>
      <c r="D7" s="10">
        <v>30</v>
      </c>
      <c r="E7" s="10">
        <v>60</v>
      </c>
      <c r="F7" s="10">
        <v>90</v>
      </c>
      <c r="G7" s="10">
        <v>120</v>
      </c>
      <c r="H7" s="10">
        <v>150</v>
      </c>
      <c r="I7" s="10">
        <v>180</v>
      </c>
      <c r="J7" s="11" t="s">
        <v>3</v>
      </c>
      <c r="K7" s="266"/>
    </row>
    <row r="8" spans="1:11" ht="8.25" customHeight="1">
      <c r="A8" s="48"/>
      <c r="B8" s="2"/>
      <c r="C8" s="2"/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4">
        <v>0</v>
      </c>
      <c r="K8" s="266"/>
    </row>
    <row r="9" spans="1:11" ht="8.25" customHeight="1">
      <c r="A9" s="269">
        <v>1</v>
      </c>
      <c r="B9" s="273" t="str">
        <f>'PLANILHA ORÇAMENTÁRIA'!B195</f>
        <v>SERVIÇOS GERAIS DE CANTEIRO</v>
      </c>
      <c r="C9" s="99">
        <f>'PLANILHA ORÇAMENTÁRIA'!G20</f>
        <v>40575.722340240005</v>
      </c>
      <c r="D9" s="88">
        <f>D10*C9</f>
        <v>40575.722340240005</v>
      </c>
      <c r="E9" s="88">
        <f>E10*C9</f>
        <v>0</v>
      </c>
      <c r="F9" s="88">
        <f>F10*C9</f>
        <v>0</v>
      </c>
      <c r="G9" s="88">
        <f>G10*D9</f>
        <v>0</v>
      </c>
      <c r="H9" s="88">
        <f>H10*C9</f>
        <v>0</v>
      </c>
      <c r="I9" s="88">
        <f>I10*C9</f>
        <v>0</v>
      </c>
      <c r="J9" s="89">
        <f>SUM(D9:I9)</f>
        <v>40575.722340240005</v>
      </c>
      <c r="K9" s="266"/>
    </row>
    <row r="10" spans="1:11" ht="8.25" customHeight="1">
      <c r="A10" s="270"/>
      <c r="B10" s="274"/>
      <c r="C10" s="100">
        <f>C9/834818.71*100</f>
        <v>4.8604232097577214</v>
      </c>
      <c r="D10" s="12">
        <v>1</v>
      </c>
      <c r="E10" s="12"/>
      <c r="F10" s="12"/>
      <c r="G10" s="12"/>
      <c r="H10" s="12"/>
      <c r="I10" s="12"/>
      <c r="J10" s="5">
        <f>D10+E10+F10+G10+H10+I10</f>
        <v>1</v>
      </c>
      <c r="K10" s="266"/>
    </row>
    <row r="11" spans="1:11" ht="8.25" customHeight="1">
      <c r="A11" s="269">
        <v>2</v>
      </c>
      <c r="B11" s="273" t="str">
        <f>'PLANILHA ORÇAMENTÁRIA'!B21</f>
        <v>SERVIÇOS EM TERRA</v>
      </c>
      <c r="C11" s="99">
        <f>'PLANILHA ORÇAMENTÁRIA'!G26</f>
        <v>609.35832000000016</v>
      </c>
      <c r="D11" s="88">
        <f>D12*C11</f>
        <v>609.35832000000016</v>
      </c>
      <c r="E11" s="88">
        <f>E12*C11</f>
        <v>0</v>
      </c>
      <c r="F11" s="88">
        <f>F12*C11</f>
        <v>0</v>
      </c>
      <c r="G11" s="88">
        <f>G12*D11</f>
        <v>0</v>
      </c>
      <c r="H11" s="88">
        <f>H12*C11</f>
        <v>0</v>
      </c>
      <c r="I11" s="88">
        <f>I12*C11</f>
        <v>0</v>
      </c>
      <c r="J11" s="89">
        <f>SUM(D11:I11)</f>
        <v>609.35832000000016</v>
      </c>
      <c r="K11" s="266"/>
    </row>
    <row r="12" spans="1:11" ht="8.25" customHeight="1">
      <c r="A12" s="270"/>
      <c r="B12" s="274"/>
      <c r="C12" s="100">
        <f>C11/834818.71*100</f>
        <v>7.2992892073537763E-2</v>
      </c>
      <c r="D12" s="12">
        <v>1</v>
      </c>
      <c r="E12" s="12"/>
      <c r="F12" s="12"/>
      <c r="G12" s="12"/>
      <c r="H12" s="12"/>
      <c r="I12" s="12"/>
      <c r="J12" s="5">
        <f>D12+E12+F12+G12+H12+I12</f>
        <v>1</v>
      </c>
      <c r="K12" s="266"/>
    </row>
    <row r="13" spans="1:11" ht="8.25" customHeight="1">
      <c r="A13" s="269">
        <v>3</v>
      </c>
      <c r="B13" s="273" t="str">
        <f>'PLANILHA ORÇAMENTÁRIA'!B27</f>
        <v>ESTRUTURA DE CONCRETO</v>
      </c>
      <c r="C13" s="99">
        <f>'PLANILHA ORÇAMENTÁRIA'!G43</f>
        <v>242184.61585548002</v>
      </c>
      <c r="D13" s="88">
        <f>D14*C13</f>
        <v>48436.923171096008</v>
      </c>
      <c r="E13" s="88">
        <f>E14*C13</f>
        <v>96873.846342192017</v>
      </c>
      <c r="F13" s="88">
        <f>F14*C13</f>
        <v>48436.923171096008</v>
      </c>
      <c r="G13" s="88">
        <f>G14*C13</f>
        <v>24218.461585548004</v>
      </c>
      <c r="H13" s="88">
        <f>H14*C13</f>
        <v>24218.461585548004</v>
      </c>
      <c r="I13" s="88">
        <f>I14*C13</f>
        <v>0</v>
      </c>
      <c r="J13" s="89">
        <f>SUM(D13:I13)</f>
        <v>242184.61585548005</v>
      </c>
      <c r="K13" s="266"/>
    </row>
    <row r="14" spans="1:11" ht="8.25" customHeight="1">
      <c r="A14" s="270"/>
      <c r="B14" s="274"/>
      <c r="C14" s="100">
        <f>C13/834818.71*100</f>
        <v>29.010444178410904</v>
      </c>
      <c r="D14" s="12">
        <v>0.2</v>
      </c>
      <c r="E14" s="12">
        <v>0.4</v>
      </c>
      <c r="F14" s="12">
        <v>0.2</v>
      </c>
      <c r="G14" s="12">
        <v>0.1</v>
      </c>
      <c r="H14" s="12">
        <v>0.1</v>
      </c>
      <c r="I14" s="12"/>
      <c r="J14" s="5">
        <f>D14+E14+F14+G14+H14+I14</f>
        <v>1</v>
      </c>
      <c r="K14" s="266"/>
    </row>
    <row r="15" spans="1:11" ht="8.25" customHeight="1">
      <c r="A15" s="269">
        <v>4</v>
      </c>
      <c r="B15" s="273" t="str">
        <f>'PLANILHA ORÇAMENTÁRIA'!B44</f>
        <v>ALVENARIA</v>
      </c>
      <c r="C15" s="99">
        <f>'PLANILHA ORÇAMENTÁRIA'!G53</f>
        <v>35903.231147699997</v>
      </c>
      <c r="D15" s="88">
        <f>D16*C15</f>
        <v>0</v>
      </c>
      <c r="E15" s="88">
        <f>E16*C15</f>
        <v>10770.969344309999</v>
      </c>
      <c r="F15" s="88">
        <f>F16*C15</f>
        <v>17951.615573849998</v>
      </c>
      <c r="G15" s="88">
        <f>G16*C15</f>
        <v>7180.6462295399997</v>
      </c>
      <c r="H15" s="88">
        <f>H16*C15</f>
        <v>0</v>
      </c>
      <c r="I15" s="88">
        <f>I16*C15</f>
        <v>0</v>
      </c>
      <c r="J15" s="89">
        <f>SUM(D15:I15)</f>
        <v>35903.231147699997</v>
      </c>
      <c r="K15" s="266"/>
    </row>
    <row r="16" spans="1:11" ht="8.25" customHeight="1">
      <c r="A16" s="270"/>
      <c r="B16" s="274"/>
      <c r="C16" s="100">
        <f>C15/834818.71*100</f>
        <v>4.3007219073587848</v>
      </c>
      <c r="D16" s="12"/>
      <c r="E16" s="12">
        <v>0.3</v>
      </c>
      <c r="F16" s="12">
        <v>0.5</v>
      </c>
      <c r="G16" s="12">
        <v>0.2</v>
      </c>
      <c r="H16" s="12"/>
      <c r="I16" s="12"/>
      <c r="J16" s="5">
        <f>D16+E16+F16+G16+H16+I16</f>
        <v>1</v>
      </c>
      <c r="K16" s="266"/>
    </row>
    <row r="17" spans="1:11" ht="8.25" customHeight="1">
      <c r="A17" s="269">
        <v>5</v>
      </c>
      <c r="B17" s="273" t="str">
        <f>'PLANILHA ORÇAMENTÁRIA'!B54</f>
        <v>ESTRUTURA DE COBERTURA</v>
      </c>
      <c r="C17" s="99">
        <f>'PLANILHA ORÇAMENTÁRIA'!G58</f>
        <v>195115.68676332003</v>
      </c>
      <c r="D17" s="88">
        <f>D18*C17</f>
        <v>0</v>
      </c>
      <c r="E17" s="88">
        <f>E18*C17</f>
        <v>0</v>
      </c>
      <c r="F17" s="88">
        <f>F18*C17</f>
        <v>156092.54941065604</v>
      </c>
      <c r="G17" s="88">
        <f>G18*C17</f>
        <v>39023.137352664009</v>
      </c>
      <c r="H17" s="88">
        <f>H18*C17</f>
        <v>0</v>
      </c>
      <c r="I17" s="88">
        <f>I18*C17</f>
        <v>0</v>
      </c>
      <c r="J17" s="89">
        <f>SUM(D17:I17)</f>
        <v>195115.68676332006</v>
      </c>
      <c r="K17" s="266"/>
    </row>
    <row r="18" spans="1:11" ht="8.25" customHeight="1">
      <c r="A18" s="270"/>
      <c r="B18" s="274"/>
      <c r="C18" s="100">
        <f>C17/834818.71*100</f>
        <v>23.372222546775458</v>
      </c>
      <c r="D18" s="12"/>
      <c r="E18" s="12"/>
      <c r="F18" s="12">
        <v>0.8</v>
      </c>
      <c r="G18" s="12">
        <v>0.2</v>
      </c>
      <c r="H18" s="12"/>
      <c r="I18" s="12"/>
      <c r="J18" s="5">
        <f>D18+E18+F18+G18+H18+I18</f>
        <v>1</v>
      </c>
      <c r="K18" s="266"/>
    </row>
    <row r="19" spans="1:11" ht="8.25" customHeight="1">
      <c r="A19" s="269">
        <v>6</v>
      </c>
      <c r="B19" s="271" t="str">
        <f>'PLANILHA ORÇAMENTÁRIA'!B59</f>
        <v>COBERTURA</v>
      </c>
      <c r="C19" s="99">
        <f>'PLANILHA ORÇAMENTÁRIA'!G64</f>
        <v>47508.950225880006</v>
      </c>
      <c r="D19" s="88">
        <f>D20*C19</f>
        <v>0</v>
      </c>
      <c r="E19" s="88">
        <f>E20*C19</f>
        <v>0</v>
      </c>
      <c r="F19" s="88">
        <f>F20*C19</f>
        <v>0</v>
      </c>
      <c r="G19" s="88">
        <f>G20*C19</f>
        <v>47508.950225880006</v>
      </c>
      <c r="H19" s="88">
        <f>H20*C19</f>
        <v>0</v>
      </c>
      <c r="I19" s="88">
        <f>I20*C19</f>
        <v>0</v>
      </c>
      <c r="J19" s="89">
        <f>SUM(D19:I19)</f>
        <v>47508.950225880006</v>
      </c>
      <c r="K19" s="266"/>
    </row>
    <row r="20" spans="1:11" ht="8.25" customHeight="1">
      <c r="A20" s="270"/>
      <c r="B20" s="272"/>
      <c r="C20" s="100">
        <f>C19/834818.71*100</f>
        <v>5.6909302171581668</v>
      </c>
      <c r="D20" s="12"/>
      <c r="E20" s="12"/>
      <c r="F20" s="12"/>
      <c r="G20" s="12">
        <v>1</v>
      </c>
      <c r="H20" s="12"/>
      <c r="I20" s="12"/>
      <c r="J20" s="5">
        <f>D20+E20+F20+G20+H20+I20</f>
        <v>1</v>
      </c>
      <c r="K20" s="266"/>
    </row>
    <row r="21" spans="1:11" ht="8.25" customHeight="1">
      <c r="A21" s="95">
        <v>7</v>
      </c>
      <c r="B21" s="13" t="str">
        <f>'PLANILHA ORÇAMENTÁRIA'!B65</f>
        <v>ESQUADRIAS E FERRAGENS</v>
      </c>
      <c r="C21" s="99">
        <f>'PLANILHA ORÇAMENTÁRIA'!G74</f>
        <v>28154.65654692</v>
      </c>
      <c r="D21" s="88">
        <f>D22*C21</f>
        <v>0</v>
      </c>
      <c r="E21" s="88">
        <f>E22*C21</f>
        <v>0</v>
      </c>
      <c r="F21" s="88">
        <f>F22*C21</f>
        <v>0</v>
      </c>
      <c r="G21" s="88">
        <f>G22*C21</f>
        <v>5630.9313093840001</v>
      </c>
      <c r="H21" s="88">
        <f>H22*C21</f>
        <v>22523.725237536</v>
      </c>
      <c r="I21" s="88">
        <f>I22*C21</f>
        <v>0</v>
      </c>
      <c r="J21" s="89">
        <f>SUM(D21:I21)</f>
        <v>28154.65654692</v>
      </c>
      <c r="K21" s="266"/>
    </row>
    <row r="22" spans="1:11" ht="8.25" customHeight="1">
      <c r="A22" s="96"/>
      <c r="B22" s="46"/>
      <c r="C22" s="100">
        <f>C21/834818.71*100</f>
        <v>3.3725473818046074</v>
      </c>
      <c r="D22" s="12"/>
      <c r="E22" s="12"/>
      <c r="F22" s="12"/>
      <c r="G22" s="12">
        <v>0.2</v>
      </c>
      <c r="H22" s="12">
        <v>0.8</v>
      </c>
      <c r="I22" s="12"/>
      <c r="J22" s="5">
        <f>D22+E22+F22+G22+H22+I22</f>
        <v>1</v>
      </c>
      <c r="K22" s="266"/>
    </row>
    <row r="23" spans="1:11" ht="8.25" customHeight="1">
      <c r="A23" s="97">
        <v>8</v>
      </c>
      <c r="B23" s="43" t="str">
        <f>'PLANILHA ORÇAMENTÁRIA'!B75</f>
        <v>INSTALAÇÕES ELÉTRICAS</v>
      </c>
      <c r="C23" s="99">
        <f>'PLANILHA ORÇAMENTÁRIA'!G106</f>
        <v>35252.418365999991</v>
      </c>
      <c r="D23" s="88">
        <f>D24*C23</f>
        <v>0</v>
      </c>
      <c r="E23" s="88">
        <f>E24*C23</f>
        <v>0</v>
      </c>
      <c r="F23" s="88">
        <f>F24*C23</f>
        <v>7050.4836731999985</v>
      </c>
      <c r="G23" s="88">
        <f>G24*C23</f>
        <v>17626.209182999995</v>
      </c>
      <c r="H23" s="88">
        <f>H24*C23</f>
        <v>10575.725509799997</v>
      </c>
      <c r="I23" s="88">
        <f>I24*C23</f>
        <v>0</v>
      </c>
      <c r="J23" s="89">
        <f>SUM(D23:I23)</f>
        <v>35252.418365999991</v>
      </c>
      <c r="K23" s="266"/>
    </row>
    <row r="24" spans="1:11" ht="8.25" customHeight="1">
      <c r="A24" s="98"/>
      <c r="B24" s="44"/>
      <c r="C24" s="100">
        <f>C23/834818.71*100</f>
        <v>4.2227633309751758</v>
      </c>
      <c r="D24" s="39"/>
      <c r="E24" s="12"/>
      <c r="F24" s="12">
        <v>0.2</v>
      </c>
      <c r="G24" s="12">
        <v>0.5</v>
      </c>
      <c r="H24" s="12">
        <v>0.3</v>
      </c>
      <c r="I24" s="12"/>
      <c r="J24" s="5">
        <f>D24+E24+F24+G24+H24+I24</f>
        <v>1</v>
      </c>
      <c r="K24" s="266"/>
    </row>
    <row r="25" spans="1:11" ht="8.25" customHeight="1">
      <c r="A25" s="267">
        <v>9</v>
      </c>
      <c r="B25" s="43" t="str">
        <f>'PLANILHA ORÇAMENTÁRIA'!B107</f>
        <v>INSTALAÇÕES HIDROSSANITÁRIAS E ÁGUAS PLUVIAIS</v>
      </c>
      <c r="C25" s="99">
        <f>'PLANILHA ORÇAMENTÁRIA'!G150</f>
        <v>41222.961494640003</v>
      </c>
      <c r="D25" s="88">
        <f>D26*C25</f>
        <v>0</v>
      </c>
      <c r="E25" s="88">
        <f>E26*C25</f>
        <v>0</v>
      </c>
      <c r="F25" s="88">
        <f>F26*C25</f>
        <v>8244.5922989280007</v>
      </c>
      <c r="G25" s="88">
        <f>G26*C25</f>
        <v>16489.184597856001</v>
      </c>
      <c r="H25" s="88">
        <f>H26*C25</f>
        <v>16489.184597856001</v>
      </c>
      <c r="I25" s="88">
        <f>I26*C25</f>
        <v>0</v>
      </c>
      <c r="J25" s="89">
        <f>SUM(D25:I25)</f>
        <v>41222.961494640003</v>
      </c>
      <c r="K25" s="266"/>
    </row>
    <row r="26" spans="1:11" ht="8.25" customHeight="1">
      <c r="A26" s="268"/>
      <c r="B26" s="44"/>
      <c r="C26" s="100">
        <f>C25/834818.71*100</f>
        <v>4.937953713883581</v>
      </c>
      <c r="D26" s="39"/>
      <c r="E26" s="12"/>
      <c r="F26" s="12">
        <v>0.2</v>
      </c>
      <c r="G26" s="12">
        <v>0.4</v>
      </c>
      <c r="H26" s="12">
        <v>0.4</v>
      </c>
      <c r="I26" s="12"/>
      <c r="J26" s="5">
        <f>D26+E26+F26+G26+H26+I26</f>
        <v>1</v>
      </c>
      <c r="K26" s="266"/>
    </row>
    <row r="27" spans="1:11" ht="8.25" customHeight="1">
      <c r="A27" s="97">
        <v>10</v>
      </c>
      <c r="B27" s="43" t="str">
        <f>'PLANILHA ORÇAMENTÁRIA'!B151</f>
        <v>REVESTIMENTO DE PAREDES</v>
      </c>
      <c r="C27" s="99">
        <f>'PLANILHA ORÇAMENTÁRIA'!G157</f>
        <v>59699.190368880001</v>
      </c>
      <c r="D27" s="88">
        <f>D28*C27</f>
        <v>0</v>
      </c>
      <c r="E27" s="88">
        <f>E28*C27</f>
        <v>0</v>
      </c>
      <c r="F27" s="88">
        <f>F28*C27</f>
        <v>11939.838073776002</v>
      </c>
      <c r="G27" s="88">
        <f>G28*C27</f>
        <v>29849.595184440001</v>
      </c>
      <c r="H27" s="88">
        <f>H28*C27</f>
        <v>17909.757110663999</v>
      </c>
      <c r="I27" s="88">
        <f>I28*C27</f>
        <v>0</v>
      </c>
      <c r="J27" s="89">
        <f>SUM(D27:I27)</f>
        <v>59699.190368879994</v>
      </c>
      <c r="K27" s="266"/>
    </row>
    <row r="28" spans="1:11" ht="8.25" customHeight="1">
      <c r="A28" s="98"/>
      <c r="B28" s="44"/>
      <c r="C28" s="100">
        <f>C27/834818.71*100</f>
        <v>7.1511562515027967</v>
      </c>
      <c r="D28" s="39"/>
      <c r="E28" s="12"/>
      <c r="F28" s="12">
        <v>0.2</v>
      </c>
      <c r="G28" s="12">
        <v>0.5</v>
      </c>
      <c r="H28" s="12">
        <v>0.3</v>
      </c>
      <c r="I28" s="12"/>
      <c r="J28" s="5">
        <f>D28+E28+F28+G28+H28+I28</f>
        <v>1</v>
      </c>
      <c r="K28" s="266"/>
    </row>
    <row r="29" spans="1:11" ht="8.25" customHeight="1">
      <c r="A29" s="97">
        <v>11</v>
      </c>
      <c r="B29" s="45" t="str">
        <f>'PLANILHA ORÇAMENTÁRIA'!B158</f>
        <v>REVESTIMENTO DE FORROS</v>
      </c>
      <c r="C29" s="99">
        <f>'PLANILHA ORÇAMENTÁRIA'!G163</f>
        <v>15760.927173600003</v>
      </c>
      <c r="D29" s="88">
        <f>D30*C29</f>
        <v>0</v>
      </c>
      <c r="E29" s="88">
        <f>E30*C29</f>
        <v>0</v>
      </c>
      <c r="F29" s="88">
        <f>F30*C29</f>
        <v>4728.2781520800008</v>
      </c>
      <c r="G29" s="88">
        <f>G30*C29</f>
        <v>7880.4635868000014</v>
      </c>
      <c r="H29" s="88">
        <f>H30*C29</f>
        <v>3152.1854347200006</v>
      </c>
      <c r="I29" s="88">
        <f>I30*C29</f>
        <v>0</v>
      </c>
      <c r="J29" s="89">
        <f>SUM(D29:I29)</f>
        <v>15760.927173600003</v>
      </c>
      <c r="K29" s="266"/>
    </row>
    <row r="30" spans="1:11" ht="8.25" customHeight="1">
      <c r="A30" s="98"/>
      <c r="B30" s="47"/>
      <c r="C30" s="100">
        <f>C29/834818.71*100</f>
        <v>1.8879460875523506</v>
      </c>
      <c r="D30" s="39"/>
      <c r="E30" s="12"/>
      <c r="F30" s="12">
        <v>0.3</v>
      </c>
      <c r="G30" s="12">
        <v>0.5</v>
      </c>
      <c r="H30" s="12">
        <v>0.2</v>
      </c>
      <c r="I30" s="12"/>
      <c r="J30" s="5">
        <f>D30+E30+F30+G30+H30+I30</f>
        <v>1</v>
      </c>
      <c r="K30" s="266"/>
    </row>
    <row r="31" spans="1:11" ht="8.25" customHeight="1">
      <c r="A31" s="267">
        <v>12</v>
      </c>
      <c r="B31" s="43" t="str">
        <f>'PLANILHA ORÇAMENTÁRIA'!B164</f>
        <v>REVESTIMENTO DE PISOS</v>
      </c>
      <c r="C31" s="99">
        <f>'PLANILHA ORÇAMENTÁRIA'!G172</f>
        <v>56730.781653840007</v>
      </c>
      <c r="D31" s="88">
        <f>D32*C31</f>
        <v>0</v>
      </c>
      <c r="E31" s="88">
        <f>E32*C31</f>
        <v>0</v>
      </c>
      <c r="F31" s="88">
        <f>F32*C31</f>
        <v>0</v>
      </c>
      <c r="G31" s="88">
        <f>G32*C31</f>
        <v>11346.156330768003</v>
      </c>
      <c r="H31" s="88">
        <f>H32*C31</f>
        <v>45384.62532307201</v>
      </c>
      <c r="I31" s="88">
        <f>I32*C31</f>
        <v>0</v>
      </c>
      <c r="J31" s="89">
        <f>SUM(D31:I31)</f>
        <v>56730.781653840015</v>
      </c>
      <c r="K31" s="266"/>
    </row>
    <row r="32" spans="1:11" ht="8.25" customHeight="1">
      <c r="A32" s="268"/>
      <c r="B32" s="44"/>
      <c r="C32" s="100">
        <f>C31/834818.71*100</f>
        <v>6.795581001513491</v>
      </c>
      <c r="D32" s="39"/>
      <c r="E32" s="12"/>
      <c r="F32" s="12"/>
      <c r="G32" s="12">
        <v>0.2</v>
      </c>
      <c r="H32" s="12">
        <v>0.8</v>
      </c>
      <c r="I32" s="12"/>
      <c r="J32" s="5">
        <f>D32+E32+F32+G32+H32+I32</f>
        <v>1</v>
      </c>
      <c r="K32" s="266"/>
    </row>
    <row r="33" spans="1:12" ht="8.25" customHeight="1">
      <c r="A33" s="267">
        <v>13</v>
      </c>
      <c r="B33" s="43" t="str">
        <f>'PLANILHA ORÇAMENTÁRIA'!B173</f>
        <v>PINTURA</v>
      </c>
      <c r="C33" s="99">
        <f>'PLANILHA ORÇAMENTÁRIA'!G182</f>
        <v>50620.411196820009</v>
      </c>
      <c r="D33" s="88">
        <f>D34*C33</f>
        <v>0</v>
      </c>
      <c r="E33" s="88">
        <f>E34*C33</f>
        <v>0</v>
      </c>
      <c r="F33" s="88">
        <f>F34*C33</f>
        <v>0</v>
      </c>
      <c r="G33" s="88">
        <f>G34*C33</f>
        <v>0</v>
      </c>
      <c r="H33" s="88">
        <f>H34*C33</f>
        <v>25310.205598410004</v>
      </c>
      <c r="I33" s="88">
        <f>I34*C33</f>
        <v>25310.205598410004</v>
      </c>
      <c r="J33" s="89">
        <f>SUM(D33:I33)</f>
        <v>50620.411196820009</v>
      </c>
      <c r="K33" s="266"/>
    </row>
    <row r="34" spans="1:12" ht="8.25" customHeight="1">
      <c r="A34" s="268"/>
      <c r="B34" s="44"/>
      <c r="C34" s="100">
        <f>C33/834818.71*100</f>
        <v>6.0636411942444379</v>
      </c>
      <c r="D34" s="39"/>
      <c r="E34" s="12"/>
      <c r="F34" s="12"/>
      <c r="G34" s="12"/>
      <c r="H34" s="12">
        <v>0.5</v>
      </c>
      <c r="I34" s="12">
        <v>0.5</v>
      </c>
      <c r="J34" s="5">
        <f>D34+E34+F34+G34+H34+I34</f>
        <v>1</v>
      </c>
      <c r="K34" s="266"/>
    </row>
    <row r="35" spans="1:12" ht="8.25" customHeight="1">
      <c r="A35" s="97">
        <v>14</v>
      </c>
      <c r="B35" s="43" t="str">
        <f>'PLANILHA ORÇAMENTÁRIA'!B183</f>
        <v>LIMPEZA</v>
      </c>
      <c r="C35" s="99">
        <f>'PLANILHA ORÇAMENTÁRIA'!G186</f>
        <v>1579.2719558399999</v>
      </c>
      <c r="D35" s="88">
        <f>D36*C35</f>
        <v>0</v>
      </c>
      <c r="E35" s="88">
        <f>E36*C35</f>
        <v>0</v>
      </c>
      <c r="F35" s="88">
        <f>F36*C35</f>
        <v>0</v>
      </c>
      <c r="G35" s="88">
        <f>G36*C35</f>
        <v>0</v>
      </c>
      <c r="H35" s="88">
        <f>H36*C35</f>
        <v>0</v>
      </c>
      <c r="I35" s="88">
        <f>I36*C35</f>
        <v>1579.2719558399999</v>
      </c>
      <c r="J35" s="89">
        <f>SUM(D35:I35)</f>
        <v>1579.2719558399999</v>
      </c>
      <c r="K35" s="266"/>
    </row>
    <row r="36" spans="1:12" ht="8.25" customHeight="1">
      <c r="A36" s="98"/>
      <c r="B36" s="44"/>
      <c r="C36" s="100">
        <f>C35/834818.71*100</f>
        <v>0.18917543856198432</v>
      </c>
      <c r="D36" s="39"/>
      <c r="E36" s="12"/>
      <c r="F36" s="12"/>
      <c r="G36" s="12"/>
      <c r="H36" s="12"/>
      <c r="I36" s="12">
        <v>1</v>
      </c>
      <c r="J36" s="5">
        <f>D36+E36+F36+G36+H36+I36</f>
        <v>1</v>
      </c>
      <c r="K36" s="266"/>
    </row>
    <row r="37" spans="1:12" ht="8.25" customHeight="1">
      <c r="A37" s="97">
        <v>16</v>
      </c>
      <c r="B37" s="43" t="str">
        <f>'PLANILHA ORÇAMENTÁRIA'!B187</f>
        <v>ADMINISTRAÇÃO LOCAL</v>
      </c>
      <c r="C37" s="99">
        <f>'PLANILHA ORÇAMENTÁRIA'!G191</f>
        <v>52680.13048800001</v>
      </c>
      <c r="D37" s="88">
        <f>D38*C37</f>
        <v>8692.2215305200025</v>
      </c>
      <c r="E37" s="88">
        <f>E38*C37</f>
        <v>8692.2215305200025</v>
      </c>
      <c r="F37" s="88">
        <f>F38*C37</f>
        <v>8692.2215305200025</v>
      </c>
      <c r="G37" s="88">
        <f>G38*C37</f>
        <v>8692.2215305200025</v>
      </c>
      <c r="H37" s="88">
        <f>H38*C37</f>
        <v>8955.6221829600017</v>
      </c>
      <c r="I37" s="88">
        <f>I38*C37</f>
        <v>8955.6221829600017</v>
      </c>
      <c r="J37" s="89">
        <f>SUM(D37:I37)</f>
        <v>52680.130488000017</v>
      </c>
      <c r="K37" s="266"/>
    </row>
    <row r="38" spans="1:12" ht="8.25" customHeight="1">
      <c r="A38" s="98"/>
      <c r="B38" s="44"/>
      <c r="C38" s="100">
        <f>C37/834818.71*100</f>
        <v>6.3103677309771857</v>
      </c>
      <c r="D38" s="39">
        <v>0.16500000000000001</v>
      </c>
      <c r="E38" s="12">
        <v>0.16500000000000001</v>
      </c>
      <c r="F38" s="12">
        <v>0.16500000000000001</v>
      </c>
      <c r="G38" s="12">
        <v>0.16500000000000001</v>
      </c>
      <c r="H38" s="12">
        <v>0.17</v>
      </c>
      <c r="I38" s="12">
        <v>0.17</v>
      </c>
      <c r="J38" s="5">
        <f>D38+E38+F38+G38+H38+I38</f>
        <v>1</v>
      </c>
      <c r="K38" s="266"/>
    </row>
    <row r="39" spans="1:12" ht="8.25" customHeight="1">
      <c r="A39" s="262" t="s">
        <v>4</v>
      </c>
      <c r="B39" s="263"/>
      <c r="C39" s="86"/>
      <c r="D39" s="92">
        <f t="shared" ref="D39:J39" si="0">D9+D11+D13+D15+D17+D19+D21+D23+D25+D27+D29+D31+D33+D35+D37</f>
        <v>98314.225361856021</v>
      </c>
      <c r="E39" s="92">
        <f t="shared" si="0"/>
        <v>116337.03721702202</v>
      </c>
      <c r="F39" s="92">
        <f t="shared" si="0"/>
        <v>263136.50188410602</v>
      </c>
      <c r="G39" s="92">
        <f t="shared" si="0"/>
        <v>215445.95711640004</v>
      </c>
      <c r="H39" s="92">
        <f t="shared" si="0"/>
        <v>174519.49258056603</v>
      </c>
      <c r="I39" s="92">
        <f t="shared" si="0"/>
        <v>35845.099737210003</v>
      </c>
      <c r="J39" s="92">
        <f t="shared" si="0"/>
        <v>903598.31389716</v>
      </c>
      <c r="K39" s="266"/>
    </row>
    <row r="40" spans="1:12" ht="8.25" customHeight="1">
      <c r="A40" s="259" t="s">
        <v>5</v>
      </c>
      <c r="B40" s="260"/>
      <c r="C40" s="83"/>
      <c r="D40" s="90">
        <f t="shared" ref="D40:I40" si="1">D39</f>
        <v>98314.225361856021</v>
      </c>
      <c r="E40" s="90">
        <f t="shared" si="1"/>
        <v>116337.03721702202</v>
      </c>
      <c r="F40" s="90">
        <f t="shared" si="1"/>
        <v>263136.50188410602</v>
      </c>
      <c r="G40" s="90">
        <f t="shared" si="1"/>
        <v>215445.95711640004</v>
      </c>
      <c r="H40" s="90">
        <f t="shared" si="1"/>
        <v>174519.49258056603</v>
      </c>
      <c r="I40" s="90">
        <f t="shared" si="1"/>
        <v>35845.099737210003</v>
      </c>
      <c r="J40" s="6"/>
      <c r="K40" s="266"/>
    </row>
    <row r="41" spans="1:12" ht="8.25" customHeight="1">
      <c r="A41" s="259" t="s">
        <v>6</v>
      </c>
      <c r="B41" s="260"/>
      <c r="C41" s="83"/>
      <c r="D41" s="90">
        <f>D40</f>
        <v>98314.225361856021</v>
      </c>
      <c r="E41" s="90">
        <f>E40+D41</f>
        <v>214651.26257887803</v>
      </c>
      <c r="F41" s="90">
        <f>F40+E41</f>
        <v>477787.76446298405</v>
      </c>
      <c r="G41" s="90">
        <f>G40+F41</f>
        <v>693233.72157938406</v>
      </c>
      <c r="H41" s="90">
        <f>H40+G41</f>
        <v>867753.21415995015</v>
      </c>
      <c r="I41" s="90">
        <f>I40+H41</f>
        <v>903598.31389716011</v>
      </c>
      <c r="J41" s="93"/>
      <c r="K41" s="266"/>
    </row>
    <row r="42" spans="1:12" ht="8.25" customHeight="1">
      <c r="A42" s="259" t="s">
        <v>7</v>
      </c>
      <c r="B42" s="260"/>
      <c r="C42" s="83"/>
      <c r="D42" s="91">
        <f>D40*100/F41/100</f>
        <v>0.20576965898730706</v>
      </c>
      <c r="E42" s="91">
        <f>E40*100/G41/100</f>
        <v>0.16781791421221268</v>
      </c>
      <c r="F42" s="91">
        <f>F40*100/H41/100</f>
        <v>0.303238867445558</v>
      </c>
      <c r="G42" s="91">
        <f>G40*100/I41/100</f>
        <v>0.23843111900817499</v>
      </c>
      <c r="H42" s="91">
        <f>H40*100/I41/100</f>
        <v>0.1931383557234353</v>
      </c>
      <c r="I42" s="91">
        <f>I40*100/I41/100</f>
        <v>3.9669285772139663E-2</v>
      </c>
      <c r="J42" s="7"/>
      <c r="K42" s="266"/>
    </row>
    <row r="43" spans="1:12" ht="8.25" customHeight="1">
      <c r="A43" s="259" t="s">
        <v>8</v>
      </c>
      <c r="B43" s="260"/>
      <c r="C43" s="83"/>
      <c r="D43" s="7">
        <f>D41*100/F41/100</f>
        <v>0.20576965898730706</v>
      </c>
      <c r="E43" s="7">
        <f>E41*100/G41/100</f>
        <v>0.3096376530700804</v>
      </c>
      <c r="F43" s="7">
        <f>F41*100/H41/100</f>
        <v>0.55060327828980538</v>
      </c>
      <c r="G43" s="7">
        <f>G41*100/I41/100</f>
        <v>0.76719235850442502</v>
      </c>
      <c r="H43" s="7">
        <f>H41*100/I41/100</f>
        <v>0.96033071422786032</v>
      </c>
      <c r="I43" s="7">
        <f>I41*100/I41/100</f>
        <v>1</v>
      </c>
      <c r="J43" s="94"/>
      <c r="K43" s="266"/>
    </row>
    <row r="44" spans="1:12" ht="11.25" customHeight="1">
      <c r="A44" s="261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</row>
    <row r="45" spans="1:12">
      <c r="D45" s="87"/>
    </row>
    <row r="47" spans="1:12" ht="15">
      <c r="C47" s="101"/>
      <c r="E47" s="73"/>
    </row>
    <row r="48" spans="1:12" s="291" customFormat="1">
      <c r="A48" s="290"/>
      <c r="C48" s="102" t="s">
        <v>244</v>
      </c>
      <c r="E48" s="292"/>
    </row>
    <row r="49" spans="3:5">
      <c r="C49" s="102" t="s">
        <v>245</v>
      </c>
      <c r="E49" s="73"/>
    </row>
  </sheetData>
  <mergeCells count="28">
    <mergeCell ref="A1:J1"/>
    <mergeCell ref="A2:J2"/>
    <mergeCell ref="A3:J3"/>
    <mergeCell ref="A4:J4"/>
    <mergeCell ref="A5:J5"/>
    <mergeCell ref="B11:B12"/>
    <mergeCell ref="A13:A14"/>
    <mergeCell ref="B13:B14"/>
    <mergeCell ref="A6:J6"/>
    <mergeCell ref="A9:A10"/>
    <mergeCell ref="B9:B10"/>
    <mergeCell ref="A11:A12"/>
    <mergeCell ref="A42:B42"/>
    <mergeCell ref="A43:B43"/>
    <mergeCell ref="A44:L44"/>
    <mergeCell ref="A39:B39"/>
    <mergeCell ref="A40:B40"/>
    <mergeCell ref="A41:B41"/>
    <mergeCell ref="K2:K43"/>
    <mergeCell ref="A33:A34"/>
    <mergeCell ref="A31:A32"/>
    <mergeCell ref="A25:A26"/>
    <mergeCell ref="A19:A20"/>
    <mergeCell ref="B19:B20"/>
    <mergeCell ref="A15:A16"/>
    <mergeCell ref="B15:B16"/>
    <mergeCell ref="A17:A18"/>
    <mergeCell ref="B17:B18"/>
  </mergeCells>
  <pageMargins left="0.11811023622047245" right="0.11811023622047245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MEMÓRIA CALCULO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2022-12-20T13:21:42Z</cp:lastPrinted>
  <dcterms:created xsi:type="dcterms:W3CDTF">2022-02-24T19:56:23Z</dcterms:created>
  <dcterms:modified xsi:type="dcterms:W3CDTF">2022-12-21T20:55:07Z</dcterms:modified>
</cp:coreProperties>
</file>