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filterPrivacy="1" defaultThemeVersion="124226"/>
  <bookViews>
    <workbookView xWindow="-120" yWindow="-120" windowWidth="29040" windowHeight="15720"/>
  </bookViews>
  <sheets>
    <sheet name="cronograma" sheetId="1" r:id="rId1"/>
  </sheets>
  <externalReferences>
    <externalReference r:id="rId2"/>
  </externalReferences>
  <definedNames>
    <definedName name="_xlnm.Print_Titles" localSheetId="0">cronograma!$1:$13</definedName>
  </definedNames>
  <calcPr calcId="191029"/>
</workbook>
</file>

<file path=xl/calcChain.xml><?xml version="1.0" encoding="utf-8"?>
<calcChain xmlns="http://schemas.openxmlformats.org/spreadsheetml/2006/main">
  <c r="G37" i="1" l="1"/>
  <c r="H37" i="1"/>
  <c r="J43" i="1"/>
  <c r="I43" i="1"/>
  <c r="H43" i="1"/>
  <c r="G43" i="1"/>
  <c r="K42" i="1"/>
  <c r="J41" i="1"/>
  <c r="I41" i="1"/>
  <c r="H41" i="1"/>
  <c r="G41" i="1"/>
  <c r="K40" i="1"/>
  <c r="J39" i="1"/>
  <c r="I39" i="1"/>
  <c r="H39" i="1"/>
  <c r="G39" i="1"/>
  <c r="K38" i="1"/>
  <c r="J37" i="1"/>
  <c r="I37" i="1"/>
  <c r="K36" i="1"/>
  <c r="J35" i="1"/>
  <c r="I35" i="1"/>
  <c r="H35" i="1"/>
  <c r="G35" i="1"/>
  <c r="K34" i="1"/>
  <c r="J33" i="1"/>
  <c r="I33" i="1"/>
  <c r="H33" i="1"/>
  <c r="G33" i="1"/>
  <c r="K32" i="1"/>
  <c r="J31" i="1"/>
  <c r="I31" i="1"/>
  <c r="H31" i="1"/>
  <c r="G31" i="1"/>
  <c r="K30" i="1"/>
  <c r="J29" i="1"/>
  <c r="I29" i="1"/>
  <c r="H29" i="1"/>
  <c r="G29" i="1"/>
  <c r="K29" i="1" s="1"/>
  <c r="K28" i="1"/>
  <c r="J27" i="1"/>
  <c r="I27" i="1"/>
  <c r="H27" i="1"/>
  <c r="G27" i="1"/>
  <c r="K26" i="1"/>
  <c r="J25" i="1"/>
  <c r="I25" i="1"/>
  <c r="H25" i="1"/>
  <c r="G25" i="1"/>
  <c r="K24" i="1"/>
  <c r="J23" i="1"/>
  <c r="I23" i="1"/>
  <c r="H23" i="1"/>
  <c r="G23" i="1"/>
  <c r="K23" i="1" s="1"/>
  <c r="K22" i="1"/>
  <c r="J21" i="1"/>
  <c r="I21" i="1"/>
  <c r="H21" i="1"/>
  <c r="G21" i="1"/>
  <c r="K21" i="1" s="1"/>
  <c r="K20" i="1"/>
  <c r="J19" i="1"/>
  <c r="I19" i="1"/>
  <c r="H19" i="1"/>
  <c r="G19" i="1"/>
  <c r="K18" i="1"/>
  <c r="J17" i="1"/>
  <c r="I17" i="1"/>
  <c r="H17" i="1"/>
  <c r="G17" i="1"/>
  <c r="K16" i="1"/>
  <c r="K14" i="1"/>
  <c r="J15" i="1"/>
  <c r="I15" i="1"/>
  <c r="H15" i="1"/>
  <c r="G15" i="1"/>
  <c r="F44" i="1"/>
  <c r="J45" i="1" l="1"/>
  <c r="J44" i="1" s="1"/>
  <c r="K43" i="1"/>
  <c r="H45" i="1"/>
  <c r="H44" i="1" s="1"/>
  <c r="G45" i="1"/>
  <c r="G44" i="1" s="1"/>
  <c r="I45" i="1"/>
  <c r="I44" i="1" s="1"/>
  <c r="K27" i="1"/>
  <c r="K41" i="1"/>
  <c r="K35" i="1"/>
  <c r="K17" i="1"/>
  <c r="K37" i="1"/>
  <c r="K15" i="1"/>
  <c r="K31" i="1"/>
  <c r="K25" i="1"/>
  <c r="K19" i="1"/>
  <c r="K39" i="1"/>
  <c r="K33" i="1"/>
  <c r="K45" i="1" l="1"/>
  <c r="K44" i="1" s="1"/>
  <c r="B42" i="1"/>
  <c r="B40" i="1"/>
  <c r="B38" i="1"/>
  <c r="B36" i="1"/>
  <c r="B34" i="1"/>
  <c r="B32" i="1"/>
  <c r="B30" i="1"/>
  <c r="B28" i="1"/>
  <c r="B26" i="1"/>
  <c r="B24" i="1"/>
  <c r="B22" i="1"/>
  <c r="B20" i="1"/>
  <c r="B18" i="1"/>
  <c r="B16" i="1"/>
  <c r="B14" i="1"/>
</calcChain>
</file>

<file path=xl/sharedStrings.xml><?xml version="1.0" encoding="utf-8"?>
<sst xmlns="http://schemas.openxmlformats.org/spreadsheetml/2006/main" count="30" uniqueCount="30">
  <si>
    <t>Cronograma Físico-Financeiro - Orçamento Inicial</t>
  </si>
  <si>
    <t>Etapas de Execução / Desembolso</t>
  </si>
  <si>
    <t>1 ª</t>
  </si>
  <si>
    <t>2 ª</t>
  </si>
  <si>
    <t>3 ª</t>
  </si>
  <si>
    <t>Total Acumulado</t>
  </si>
  <si>
    <t>TOTAL POR PERÍODO 
TOTAL ACUMULADO ATÉ O PERÍODO</t>
  </si>
  <si>
    <t>Objeto: ELABORAÇÃO DE PROJETOS DE ENGENHARIA DE INFRAESTRUTURA URBANA - PAVIMENTAÇÃO ASFÁLTICA, DRENAGEM DE ÁGUAS PLUVIAIS, ACESSIBILIDADE E SINALIZAÇÃO VIÁRIA</t>
  </si>
  <si>
    <t>Município:  Ribas do Rio Pardo (MS)</t>
  </si>
  <si>
    <t>Prazo Exec.:  120 dias</t>
  </si>
  <si>
    <t>4 ª</t>
  </si>
  <si>
    <t>ITEM</t>
  </si>
  <si>
    <t>DISCRIMINAÇÃO</t>
  </si>
  <si>
    <t>CÓDIGO AGESUL</t>
  </si>
  <si>
    <t>Elaboração de estudos de viabilidade para projetos de pavimentação, drenagem, sinalização viária, acessibilidade e orçamento</t>
  </si>
  <si>
    <t>Elaboração de estudos topográficos e geotécnicos</t>
  </si>
  <si>
    <t>Levantamento topográfico por GPS ou voo aerofotogramétrico em áreas de difícil acesso, relevo acidentado e muito pouco habitada, para recuperação de área erodida</t>
  </si>
  <si>
    <t>Serviços geotécnicos de sondagem à trado ( 1 un com 2m de prof.) e ensaios de solo de granulometria por peneiramento, limites de liquidez e plasticidade, compactação e ISC na energia modificada (1 cj)</t>
  </si>
  <si>
    <t>Sondagem à percussão (SPT) com lavagem</t>
  </si>
  <si>
    <t>Elaboração de projetos executivos geométrico, terraplenagem, pavimentação, drenagem superficial, galeria de água pluvial, sinalização viária e acessibilidade</t>
  </si>
  <si>
    <t>Elaboração de projeto executivo de galerias de drenagem de águas pluviais. Exclusive serviços topográficos e geotécnicos</t>
  </si>
  <si>
    <t>Elaboração de projeto estrutural de estabilização de taludes através de muro de arrimo de peso e/ou gabião. Exclusive serviços topográficos e geotécnicos</t>
  </si>
  <si>
    <t>Elaboração de projeto executivo de bacia de amortecimento de drenagem de águas pluviais. Exclusive serviços topográficos e geotécnicos e projeto estrutural de contenção de talude</t>
  </si>
  <si>
    <t>Elaboração projeto executivo de iluminação pública</t>
  </si>
  <si>
    <t>Estudo conceitual para implantação de parque público - master plan</t>
  </si>
  <si>
    <t>Elaboração de projetos executivo de interseção e adequação viária em até 3.000m² de área de intervenção. Incluindo projetos geométrico, terraplenagem, pavimentação, drenagem superficial e bueiros, sinalização viária, acessibilidade e orçamento. Exclusive serviços topográficos e geotécnicos</t>
  </si>
  <si>
    <t>Elaboração projeto executivo de calçada em via urbana, incluindo estudos topográficos e acessibilidade</t>
  </si>
  <si>
    <t>Orçamento de obras, cronograma, composições, cotações e plano de execução das obras</t>
  </si>
  <si>
    <t>Licenciamento Ambiental para projeto de lançamento de drenagem de águas pluviais</t>
  </si>
  <si>
    <t>Total
Contratado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</si>
</sst>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9" x14ac:knownFonts="1">
    <font>
      <sz val="10"/>
      <name val="Arial"/>
    </font>
    <font>
      <sz val="11"/>
      <name val="Arial"/>
      <family val="2"/>
    </font>
    <font>
      <sz val="11"/>
      <name val="Helvetica"/>
      <family val="2"/>
    </font>
    <font>
      <sz val="10"/>
      <name val="Helvetica"/>
      <family val="2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0"/>
      <name val="Helvetica"/>
    </font>
    <font>
      <sz val="10"/>
      <name val="Helvetica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9">
    <xf numFmtId="0" fontId="0" fillId="0" borderId="0" xfId="0"/>
    <xf numFmtId="0" fontId="1" fillId="0" borderId="4" xfId="0" applyFont="1" applyBorder="1"/>
    <xf numFmtId="0" fontId="1" fillId="0" borderId="0" xfId="0" applyFont="1"/>
    <xf numFmtId="0" fontId="1" fillId="0" borderId="5" xfId="0" applyFont="1" applyBorder="1"/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44" fontId="0" fillId="0" borderId="0" xfId="1" applyFont="1"/>
    <xf numFmtId="44" fontId="8" fillId="0" borderId="12" xfId="1" applyFont="1" applyBorder="1" applyAlignment="1">
      <alignment horizontal="right" vertical="center" wrapText="1"/>
    </xf>
    <xf numFmtId="44" fontId="3" fillId="2" borderId="12" xfId="0" applyNumberFormat="1" applyFont="1" applyFill="1" applyBorder="1" applyAlignment="1">
      <alignment horizontal="right" vertical="center" wrapText="1"/>
    </xf>
    <xf numFmtId="10" fontId="3" fillId="2" borderId="11" xfId="2" applyNumberFormat="1" applyFont="1" applyFill="1" applyBorder="1" applyAlignment="1">
      <alignment horizontal="center" vertical="center" wrapText="1"/>
    </xf>
    <xf numFmtId="10" fontId="8" fillId="0" borderId="12" xfId="2" applyNumberFormat="1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10" fontId="8" fillId="0" borderId="9" xfId="2" applyNumberFormat="1" applyFont="1" applyBorder="1" applyAlignment="1">
      <alignment horizontal="center" vertical="center" wrapText="1"/>
    </xf>
    <xf numFmtId="44" fontId="8" fillId="0" borderId="9" xfId="1" applyFont="1" applyBorder="1" applyAlignment="1">
      <alignment horizontal="right" vertical="center" wrapText="1"/>
    </xf>
    <xf numFmtId="10" fontId="3" fillId="2" borderId="10" xfId="2" applyNumberFormat="1" applyFont="1" applyFill="1" applyBorder="1" applyAlignment="1">
      <alignment horizontal="center" vertical="center" wrapText="1"/>
    </xf>
    <xf numFmtId="44" fontId="3" fillId="2" borderId="9" xfId="0" applyNumberFormat="1" applyFont="1" applyFill="1" applyBorder="1" applyAlignment="1">
      <alignment horizontal="right" vertical="center" wrapText="1"/>
    </xf>
    <xf numFmtId="44" fontId="7" fillId="0" borderId="17" xfId="0" applyNumberFormat="1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9" fontId="7" fillId="0" borderId="17" xfId="0" applyNumberFormat="1" applyFont="1" applyBorder="1" applyAlignment="1">
      <alignment horizontal="center" vertical="center" wrapText="1"/>
    </xf>
    <xf numFmtId="44" fontId="3" fillId="2" borderId="13" xfId="0" applyNumberFormat="1" applyFont="1" applyFill="1" applyBorder="1" applyAlignment="1">
      <alignment horizontal="center" vertical="center" wrapText="1"/>
    </xf>
    <xf numFmtId="44" fontId="3" fillId="2" borderId="14" xfId="0" applyNumberFormat="1" applyFont="1" applyFill="1" applyBorder="1" applyAlignment="1">
      <alignment horizontal="center" vertical="center" wrapText="1"/>
    </xf>
    <xf numFmtId="10" fontId="3" fillId="2" borderId="17" xfId="2" applyNumberFormat="1" applyFont="1" applyFill="1" applyBorder="1" applyAlignment="1">
      <alignment horizontal="center" vertical="center" wrapText="1"/>
    </xf>
    <xf numFmtId="10" fontId="3" fillId="2" borderId="18" xfId="2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4" fontId="3" fillId="0" borderId="13" xfId="1" applyFont="1" applyBorder="1" applyAlignment="1">
      <alignment horizontal="center" vertical="center" wrapText="1"/>
    </xf>
    <xf numFmtId="44" fontId="3" fillId="0" borderId="14" xfId="1" applyFont="1" applyBorder="1" applyAlignment="1">
      <alignment horizontal="center" vertical="center" wrapText="1"/>
    </xf>
    <xf numFmtId="44" fontId="3" fillId="2" borderId="19" xfId="1" applyFont="1" applyFill="1" applyBorder="1" applyAlignment="1">
      <alignment horizontal="right" vertical="center" wrapText="1"/>
    </xf>
    <xf numFmtId="44" fontId="3" fillId="2" borderId="20" xfId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5</xdr:row>
      <xdr:rowOff>66675</xdr:rowOff>
    </xdr:from>
    <xdr:to>
      <xdr:col>4</xdr:col>
      <xdr:colOff>1352550</xdr:colOff>
      <xdr:row>8</xdr:row>
      <xdr:rowOff>133350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FB950C3C-DC30-E156-8FC0-269E777C9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68" t="30493" r="13147" b="28906"/>
        <a:stretch>
          <a:fillRect/>
        </a:stretch>
      </xdr:blipFill>
      <xdr:spPr bwMode="auto">
        <a:xfrm>
          <a:off x="857250" y="733425"/>
          <a:ext cx="2714625" cy="752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OR&#199;AMENTO%20PROJETOS%20REVIS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"/>
      <sheetName val="CPU"/>
      <sheetName val="BDI Orçamento"/>
    </sheetNames>
    <sheetDataSet>
      <sheetData sheetId="0">
        <row r="13">
          <cell r="A13" t="str">
            <v>PFIU002</v>
          </cell>
        </row>
        <row r="14">
          <cell r="A14" t="str">
            <v>ETG0001</v>
          </cell>
        </row>
        <row r="15">
          <cell r="A15" t="str">
            <v>ET0001</v>
          </cell>
        </row>
        <row r="16">
          <cell r="A16" t="str">
            <v>EG0001</v>
          </cell>
        </row>
        <row r="17">
          <cell r="A17" t="str">
            <v>EG0007</v>
          </cell>
        </row>
        <row r="18">
          <cell r="A18" t="str">
            <v>PIU0001</v>
          </cell>
        </row>
        <row r="19">
          <cell r="A19" t="str">
            <v>PIU0004</v>
          </cell>
        </row>
        <row r="20">
          <cell r="A20" t="str">
            <v>PIU0009</v>
          </cell>
        </row>
        <row r="21">
          <cell r="A21" t="str">
            <v>PIU0011</v>
          </cell>
        </row>
        <row r="22">
          <cell r="A22" t="str">
            <v>PIP001</v>
          </cell>
        </row>
        <row r="23">
          <cell r="A23" t="str">
            <v>ARQ0003</v>
          </cell>
        </row>
        <row r="24">
          <cell r="A24" t="str">
            <v>PIU0003</v>
          </cell>
        </row>
        <row r="25">
          <cell r="A25" t="str">
            <v>PIU0014</v>
          </cell>
        </row>
        <row r="26">
          <cell r="A26" t="str">
            <v>ORINF</v>
          </cell>
        </row>
        <row r="27">
          <cell r="A27" t="str">
            <v>LI-AMB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6"/>
  <sheetViews>
    <sheetView showGridLines="0" tabSelected="1" zoomScaleNormal="100" workbookViewId="0"/>
  </sheetViews>
  <sheetFormatPr defaultRowHeight="12.75" x14ac:dyDescent="0.2"/>
  <cols>
    <col min="1" max="1" width="2.7109375" customWidth="1"/>
    <col min="2" max="2" width="1" customWidth="1"/>
    <col min="3" max="3" width="15.5703125" customWidth="1"/>
    <col min="4" max="4" width="7.5703125" customWidth="1"/>
    <col min="5" max="5" width="49.5703125" customWidth="1"/>
    <col min="6" max="6" width="15.5703125" customWidth="1"/>
    <col min="7" max="10" width="14.42578125" customWidth="1"/>
    <col min="11" max="11" width="14.5703125" customWidth="1"/>
    <col min="12" max="12" width="1" customWidth="1"/>
    <col min="14" max="14" width="15.5703125" bestFit="1" customWidth="1"/>
  </cols>
  <sheetData>
    <row r="1" spans="2:14" ht="11.1" customHeight="1" x14ac:dyDescent="0.2"/>
    <row r="2" spans="2:14" ht="11.1" customHeight="1" x14ac:dyDescent="0.2"/>
    <row r="3" spans="2:14" ht="11.1" customHeight="1" x14ac:dyDescent="0.2"/>
    <row r="4" spans="2:14" ht="11.1" customHeight="1" x14ac:dyDescent="0.2"/>
    <row r="5" spans="2:14" ht="11.1" customHeight="1" x14ac:dyDescent="0.2"/>
    <row r="6" spans="2:14" ht="18" customHeight="1" x14ac:dyDescent="0.2">
      <c r="B6" s="39"/>
      <c r="C6" s="40"/>
      <c r="D6" s="40"/>
      <c r="E6" s="40"/>
      <c r="F6" s="40"/>
      <c r="G6" s="40"/>
      <c r="H6" s="40"/>
      <c r="I6" s="40"/>
      <c r="J6" s="40"/>
      <c r="K6" s="40"/>
      <c r="L6" s="41"/>
    </row>
    <row r="7" spans="2:14" ht="18" customHeight="1" x14ac:dyDescent="0.2">
      <c r="B7" s="42"/>
      <c r="C7" s="43"/>
      <c r="D7" s="43"/>
      <c r="E7" s="43"/>
      <c r="F7" s="43"/>
      <c r="G7" s="43"/>
      <c r="H7" s="43"/>
      <c r="I7" s="43"/>
      <c r="J7" s="43"/>
      <c r="K7" s="43"/>
      <c r="L7" s="44"/>
    </row>
    <row r="8" spans="2:14" ht="18" customHeight="1" x14ac:dyDescent="0.2">
      <c r="B8" s="45" t="s">
        <v>0</v>
      </c>
      <c r="C8" s="46"/>
      <c r="D8" s="46"/>
      <c r="E8" s="46"/>
      <c r="F8" s="46"/>
      <c r="G8" s="46"/>
      <c r="H8" s="46"/>
      <c r="I8" s="46"/>
      <c r="J8" s="46"/>
      <c r="K8" s="46"/>
      <c r="L8" s="47"/>
    </row>
    <row r="9" spans="2:14" ht="60.75" customHeight="1" x14ac:dyDescent="0.2">
      <c r="B9" s="1"/>
      <c r="C9" s="48" t="s">
        <v>7</v>
      </c>
      <c r="D9" s="48"/>
      <c r="E9" s="48"/>
      <c r="F9" s="48"/>
      <c r="G9" s="48"/>
      <c r="H9" s="48"/>
      <c r="I9" s="48"/>
      <c r="J9" s="48"/>
      <c r="K9" s="48"/>
      <c r="L9" s="49"/>
    </row>
    <row r="10" spans="2:14" ht="18" customHeight="1" x14ac:dyDescent="0.2">
      <c r="B10" s="1"/>
      <c r="C10" s="50" t="s">
        <v>8</v>
      </c>
      <c r="D10" s="50"/>
      <c r="E10" s="50"/>
      <c r="F10" s="50"/>
      <c r="G10" s="50"/>
      <c r="H10" s="50"/>
      <c r="I10" s="50"/>
      <c r="J10" s="50"/>
      <c r="K10" s="50"/>
      <c r="L10" s="51"/>
    </row>
    <row r="11" spans="2:14" ht="18" customHeight="1" x14ac:dyDescent="0.2">
      <c r="B11" s="1"/>
      <c r="C11" s="50" t="s">
        <v>9</v>
      </c>
      <c r="D11" s="50"/>
      <c r="E11" s="50"/>
      <c r="F11" s="50"/>
      <c r="G11" s="50"/>
      <c r="H11" s="50"/>
      <c r="I11" s="50"/>
      <c r="J11" s="50"/>
      <c r="K11" s="50"/>
      <c r="L11" s="51"/>
    </row>
    <row r="12" spans="2:14" ht="31.5" customHeight="1" thickBot="1" x14ac:dyDescent="0.25">
      <c r="B12" s="1"/>
      <c r="C12" s="2"/>
      <c r="D12" s="2"/>
      <c r="E12" s="2"/>
      <c r="F12" s="2"/>
      <c r="G12" s="52" t="s">
        <v>1</v>
      </c>
      <c r="H12" s="53"/>
      <c r="I12" s="53"/>
      <c r="J12" s="54"/>
      <c r="K12" s="2"/>
      <c r="L12" s="3"/>
    </row>
    <row r="13" spans="2:14" ht="39" customHeight="1" thickTop="1" x14ac:dyDescent="0.2">
      <c r="B13" s="55" t="s">
        <v>13</v>
      </c>
      <c r="C13" s="56"/>
      <c r="D13" s="4" t="s">
        <v>11</v>
      </c>
      <c r="E13" s="4" t="s">
        <v>12</v>
      </c>
      <c r="F13" s="4" t="s">
        <v>29</v>
      </c>
      <c r="G13" s="5" t="s">
        <v>2</v>
      </c>
      <c r="H13" s="5" t="s">
        <v>3</v>
      </c>
      <c r="I13" s="5" t="s">
        <v>4</v>
      </c>
      <c r="J13" s="11" t="s">
        <v>10</v>
      </c>
      <c r="K13" s="57" t="s">
        <v>5</v>
      </c>
      <c r="L13" s="58"/>
    </row>
    <row r="14" spans="2:14" ht="15" customHeight="1" x14ac:dyDescent="0.2">
      <c r="B14" s="31" t="str">
        <f>+[1]Orçamento!A13</f>
        <v>PFIU002</v>
      </c>
      <c r="C14" s="32"/>
      <c r="D14" s="29">
        <v>1</v>
      </c>
      <c r="E14" s="29" t="s">
        <v>14</v>
      </c>
      <c r="F14" s="35">
        <v>219729.54</v>
      </c>
      <c r="G14" s="10">
        <v>0.5</v>
      </c>
      <c r="H14" s="10">
        <v>0.5</v>
      </c>
      <c r="I14" s="10"/>
      <c r="J14" s="12"/>
      <c r="K14" s="18">
        <f t="shared" ref="K14:K43" si="0">SUM(G14:J14)</f>
        <v>1</v>
      </c>
      <c r="L14" s="17"/>
      <c r="N14" s="6"/>
    </row>
    <row r="15" spans="2:14" ht="36" customHeight="1" x14ac:dyDescent="0.2">
      <c r="B15" s="33"/>
      <c r="C15" s="34"/>
      <c r="D15" s="30"/>
      <c r="E15" s="30"/>
      <c r="F15" s="36"/>
      <c r="G15" s="7">
        <f>$F14*G14</f>
        <v>109864.77</v>
      </c>
      <c r="H15" s="7">
        <f>$F14*H14</f>
        <v>109864.77</v>
      </c>
      <c r="I15" s="7">
        <f t="shared" ref="I15:J15" si="1">$F14*I14</f>
        <v>0</v>
      </c>
      <c r="J15" s="13">
        <f t="shared" si="1"/>
        <v>0</v>
      </c>
      <c r="K15" s="16">
        <f t="shared" si="0"/>
        <v>219729.54</v>
      </c>
      <c r="L15" s="17"/>
      <c r="N15" s="6"/>
    </row>
    <row r="16" spans="2:14" ht="15" customHeight="1" x14ac:dyDescent="0.2">
      <c r="B16" s="31" t="str">
        <f>+[1]Orçamento!A14</f>
        <v>ETG0001</v>
      </c>
      <c r="C16" s="32"/>
      <c r="D16" s="29">
        <v>2</v>
      </c>
      <c r="E16" s="29" t="s">
        <v>15</v>
      </c>
      <c r="F16" s="35">
        <v>517731.53</v>
      </c>
      <c r="G16" s="10">
        <v>0.7</v>
      </c>
      <c r="H16" s="10">
        <v>0.3</v>
      </c>
      <c r="I16" s="10"/>
      <c r="J16" s="12"/>
      <c r="K16" s="18">
        <f t="shared" si="0"/>
        <v>1</v>
      </c>
      <c r="L16" s="17"/>
      <c r="N16" s="6"/>
    </row>
    <row r="17" spans="2:14" ht="36" customHeight="1" x14ac:dyDescent="0.2">
      <c r="B17" s="33"/>
      <c r="C17" s="34"/>
      <c r="D17" s="30"/>
      <c r="E17" s="30"/>
      <c r="F17" s="36"/>
      <c r="G17" s="7">
        <f>$F16*G16</f>
        <v>362412.071</v>
      </c>
      <c r="H17" s="7">
        <f>$F16*H16</f>
        <v>155319.459</v>
      </c>
      <c r="I17" s="7">
        <f t="shared" ref="I17" si="2">$F16*I16</f>
        <v>0</v>
      </c>
      <c r="J17" s="13">
        <f t="shared" ref="J17" si="3">$F16*J16</f>
        <v>0</v>
      </c>
      <c r="K17" s="16">
        <f t="shared" si="0"/>
        <v>517731.53</v>
      </c>
      <c r="L17" s="17"/>
      <c r="N17" s="6"/>
    </row>
    <row r="18" spans="2:14" ht="15" customHeight="1" x14ac:dyDescent="0.2">
      <c r="B18" s="31" t="str">
        <f>+[1]Orçamento!A15</f>
        <v>ET0001</v>
      </c>
      <c r="C18" s="32"/>
      <c r="D18" s="29">
        <v>3</v>
      </c>
      <c r="E18" s="29" t="s">
        <v>16</v>
      </c>
      <c r="F18" s="35">
        <v>116599.2</v>
      </c>
      <c r="G18" s="10">
        <v>1</v>
      </c>
      <c r="H18" s="10"/>
      <c r="I18" s="10"/>
      <c r="J18" s="12"/>
      <c r="K18" s="18">
        <f t="shared" si="0"/>
        <v>1</v>
      </c>
      <c r="L18" s="17"/>
      <c r="N18" s="6"/>
    </row>
    <row r="19" spans="2:14" ht="36" customHeight="1" x14ac:dyDescent="0.2">
      <c r="B19" s="33"/>
      <c r="C19" s="34"/>
      <c r="D19" s="30"/>
      <c r="E19" s="30"/>
      <c r="F19" s="36"/>
      <c r="G19" s="7">
        <f>$F18*G18</f>
        <v>116599.2</v>
      </c>
      <c r="H19" s="7">
        <f>$F18*H18</f>
        <v>0</v>
      </c>
      <c r="I19" s="7">
        <f t="shared" ref="I19" si="4">$F18*I18</f>
        <v>0</v>
      </c>
      <c r="J19" s="13">
        <f t="shared" ref="J19" si="5">$F18*J18</f>
        <v>0</v>
      </c>
      <c r="K19" s="16">
        <f t="shared" si="0"/>
        <v>116599.2</v>
      </c>
      <c r="L19" s="17"/>
      <c r="N19" s="6"/>
    </row>
    <row r="20" spans="2:14" ht="15" customHeight="1" x14ac:dyDescent="0.2">
      <c r="B20" s="31" t="str">
        <f>+[1]Orçamento!A16</f>
        <v>EG0001</v>
      </c>
      <c r="C20" s="32"/>
      <c r="D20" s="29">
        <v>4</v>
      </c>
      <c r="E20" s="29" t="s">
        <v>17</v>
      </c>
      <c r="F20" s="35">
        <v>11580.14</v>
      </c>
      <c r="G20" s="10">
        <v>0.7</v>
      </c>
      <c r="H20" s="10">
        <v>0.3</v>
      </c>
      <c r="I20" s="10"/>
      <c r="J20" s="12"/>
      <c r="K20" s="18">
        <f t="shared" si="0"/>
        <v>1</v>
      </c>
      <c r="L20" s="17"/>
      <c r="N20" s="6"/>
    </row>
    <row r="21" spans="2:14" ht="36" customHeight="1" x14ac:dyDescent="0.2">
      <c r="B21" s="33"/>
      <c r="C21" s="34"/>
      <c r="D21" s="30"/>
      <c r="E21" s="30"/>
      <c r="F21" s="36"/>
      <c r="G21" s="7">
        <f>$F20*G20</f>
        <v>8106.097999999999</v>
      </c>
      <c r="H21" s="7">
        <f>$F20*H20</f>
        <v>3474.0419999999999</v>
      </c>
      <c r="I21" s="7">
        <f t="shared" ref="I21" si="6">$F20*I20</f>
        <v>0</v>
      </c>
      <c r="J21" s="13">
        <f t="shared" ref="J21" si="7">$F20*J20</f>
        <v>0</v>
      </c>
      <c r="K21" s="16">
        <f t="shared" si="0"/>
        <v>11580.14</v>
      </c>
      <c r="L21" s="17"/>
      <c r="N21" s="6"/>
    </row>
    <row r="22" spans="2:14" ht="15" customHeight="1" x14ac:dyDescent="0.2">
      <c r="B22" s="31" t="str">
        <f>+[1]Orçamento!A17</f>
        <v>EG0007</v>
      </c>
      <c r="C22" s="32"/>
      <c r="D22" s="29">
        <v>5</v>
      </c>
      <c r="E22" s="29" t="s">
        <v>18</v>
      </c>
      <c r="F22" s="35">
        <v>43585.85</v>
      </c>
      <c r="G22" s="10">
        <v>0.7</v>
      </c>
      <c r="H22" s="10">
        <v>0.3</v>
      </c>
      <c r="I22" s="10"/>
      <c r="J22" s="12"/>
      <c r="K22" s="18">
        <f t="shared" si="0"/>
        <v>1</v>
      </c>
      <c r="L22" s="17"/>
      <c r="N22" s="6"/>
    </row>
    <row r="23" spans="2:14" ht="36" customHeight="1" x14ac:dyDescent="0.2">
      <c r="B23" s="33"/>
      <c r="C23" s="34"/>
      <c r="D23" s="30"/>
      <c r="E23" s="30"/>
      <c r="F23" s="36"/>
      <c r="G23" s="7">
        <f>$F22*G22</f>
        <v>30510.094999999998</v>
      </c>
      <c r="H23" s="7">
        <f>$F22*H22</f>
        <v>13075.754999999999</v>
      </c>
      <c r="I23" s="7">
        <f t="shared" ref="I23" si="8">$F22*I22</f>
        <v>0</v>
      </c>
      <c r="J23" s="13">
        <f t="shared" ref="J23" si="9">$F22*J22</f>
        <v>0</v>
      </c>
      <c r="K23" s="16">
        <f t="shared" si="0"/>
        <v>43585.85</v>
      </c>
      <c r="L23" s="17"/>
      <c r="N23" s="6"/>
    </row>
    <row r="24" spans="2:14" ht="15" customHeight="1" x14ac:dyDescent="0.2">
      <c r="B24" s="31" t="str">
        <f>+[1]Orçamento!A18</f>
        <v>PIU0001</v>
      </c>
      <c r="C24" s="32"/>
      <c r="D24" s="29">
        <v>6</v>
      </c>
      <c r="E24" s="29" t="s">
        <v>19</v>
      </c>
      <c r="F24" s="35">
        <v>1267393.03</v>
      </c>
      <c r="G24" s="10"/>
      <c r="H24" s="10"/>
      <c r="I24" s="10">
        <v>0.5</v>
      </c>
      <c r="J24" s="12">
        <v>0.5</v>
      </c>
      <c r="K24" s="18">
        <f t="shared" si="0"/>
        <v>1</v>
      </c>
      <c r="L24" s="17"/>
      <c r="N24" s="6"/>
    </row>
    <row r="25" spans="2:14" ht="36" customHeight="1" x14ac:dyDescent="0.2">
      <c r="B25" s="33"/>
      <c r="C25" s="34"/>
      <c r="D25" s="30"/>
      <c r="E25" s="30"/>
      <c r="F25" s="36"/>
      <c r="G25" s="7">
        <f>$F24*G24</f>
        <v>0</v>
      </c>
      <c r="H25" s="7">
        <f>$F24*H24</f>
        <v>0</v>
      </c>
      <c r="I25" s="7">
        <f t="shared" ref="I25" si="10">$F24*I24</f>
        <v>633696.51500000001</v>
      </c>
      <c r="J25" s="13">
        <f t="shared" ref="J25" si="11">$F24*J24</f>
        <v>633696.51500000001</v>
      </c>
      <c r="K25" s="16">
        <f t="shared" si="0"/>
        <v>1267393.03</v>
      </c>
      <c r="L25" s="17"/>
      <c r="N25" s="6"/>
    </row>
    <row r="26" spans="2:14" ht="15" customHeight="1" x14ac:dyDescent="0.2">
      <c r="B26" s="31" t="str">
        <f>+[1]Orçamento!A19</f>
        <v>PIU0004</v>
      </c>
      <c r="C26" s="32"/>
      <c r="D26" s="29">
        <v>7</v>
      </c>
      <c r="E26" s="29" t="s">
        <v>20</v>
      </c>
      <c r="F26" s="35">
        <v>13654.38</v>
      </c>
      <c r="G26" s="10"/>
      <c r="H26" s="10"/>
      <c r="I26" s="10">
        <v>0.5</v>
      </c>
      <c r="J26" s="12">
        <v>0.5</v>
      </c>
      <c r="K26" s="18">
        <f t="shared" si="0"/>
        <v>1</v>
      </c>
      <c r="L26" s="17"/>
      <c r="N26" s="6"/>
    </row>
    <row r="27" spans="2:14" ht="36" customHeight="1" x14ac:dyDescent="0.2">
      <c r="B27" s="33"/>
      <c r="C27" s="34"/>
      <c r="D27" s="30"/>
      <c r="E27" s="30"/>
      <c r="F27" s="36"/>
      <c r="G27" s="7">
        <f>$F26*G26</f>
        <v>0</v>
      </c>
      <c r="H27" s="7">
        <f>$F26*H26</f>
        <v>0</v>
      </c>
      <c r="I27" s="7">
        <f t="shared" ref="I27" si="12">$F26*I26</f>
        <v>6827.19</v>
      </c>
      <c r="J27" s="13">
        <f t="shared" ref="J27" si="13">$F26*J26</f>
        <v>6827.19</v>
      </c>
      <c r="K27" s="16">
        <f t="shared" si="0"/>
        <v>13654.38</v>
      </c>
      <c r="L27" s="17"/>
      <c r="N27" s="6"/>
    </row>
    <row r="28" spans="2:14" ht="15" customHeight="1" x14ac:dyDescent="0.2">
      <c r="B28" s="31" t="str">
        <f>+[1]Orçamento!A20</f>
        <v>PIU0009</v>
      </c>
      <c r="C28" s="32"/>
      <c r="D28" s="29">
        <v>8</v>
      </c>
      <c r="E28" s="29" t="s">
        <v>21</v>
      </c>
      <c r="F28" s="35">
        <v>26395.91</v>
      </c>
      <c r="G28" s="10"/>
      <c r="H28" s="10"/>
      <c r="I28" s="10"/>
      <c r="J28" s="12">
        <v>1</v>
      </c>
      <c r="K28" s="18">
        <f t="shared" si="0"/>
        <v>1</v>
      </c>
      <c r="L28" s="17"/>
      <c r="N28" s="6"/>
    </row>
    <row r="29" spans="2:14" ht="36" customHeight="1" x14ac:dyDescent="0.2">
      <c r="B29" s="33"/>
      <c r="C29" s="34"/>
      <c r="D29" s="30"/>
      <c r="E29" s="30"/>
      <c r="F29" s="36"/>
      <c r="G29" s="7">
        <f>$F28*G28</f>
        <v>0</v>
      </c>
      <c r="H29" s="7">
        <f>$F28*H28</f>
        <v>0</v>
      </c>
      <c r="I29" s="7">
        <f t="shared" ref="I29" si="14">$F28*I28</f>
        <v>0</v>
      </c>
      <c r="J29" s="13">
        <f t="shared" ref="J29" si="15">$F28*J28</f>
        <v>26395.91</v>
      </c>
      <c r="K29" s="16">
        <f t="shared" si="0"/>
        <v>26395.91</v>
      </c>
      <c r="L29" s="17"/>
      <c r="N29" s="6"/>
    </row>
    <row r="30" spans="2:14" ht="15" customHeight="1" x14ac:dyDescent="0.2">
      <c r="B30" s="31" t="str">
        <f>+[1]Orçamento!A21</f>
        <v>PIU0011</v>
      </c>
      <c r="C30" s="32"/>
      <c r="D30" s="29">
        <v>9</v>
      </c>
      <c r="E30" s="29" t="s">
        <v>22</v>
      </c>
      <c r="F30" s="35">
        <v>46946.52</v>
      </c>
      <c r="G30" s="10"/>
      <c r="H30" s="10"/>
      <c r="I30" s="10"/>
      <c r="J30" s="12">
        <v>1</v>
      </c>
      <c r="K30" s="18">
        <f t="shared" si="0"/>
        <v>1</v>
      </c>
      <c r="L30" s="17"/>
      <c r="N30" s="6"/>
    </row>
    <row r="31" spans="2:14" ht="36" customHeight="1" x14ac:dyDescent="0.2">
      <c r="B31" s="33"/>
      <c r="C31" s="34"/>
      <c r="D31" s="30"/>
      <c r="E31" s="30"/>
      <c r="F31" s="36"/>
      <c r="G31" s="7">
        <f>$F30*G30</f>
        <v>0</v>
      </c>
      <c r="H31" s="7">
        <f>$F30*H30</f>
        <v>0</v>
      </c>
      <c r="I31" s="7">
        <f t="shared" ref="I31" si="16">$F30*I30</f>
        <v>0</v>
      </c>
      <c r="J31" s="13">
        <f t="shared" ref="J31" si="17">$F30*J30</f>
        <v>46946.52</v>
      </c>
      <c r="K31" s="16">
        <f t="shared" si="0"/>
        <v>46946.52</v>
      </c>
      <c r="L31" s="17"/>
      <c r="N31" s="6"/>
    </row>
    <row r="32" spans="2:14" ht="15" customHeight="1" x14ac:dyDescent="0.2">
      <c r="B32" s="31" t="str">
        <f>+[1]Orçamento!A22</f>
        <v>PIP001</v>
      </c>
      <c r="C32" s="32"/>
      <c r="D32" s="29">
        <v>10</v>
      </c>
      <c r="E32" s="29" t="s">
        <v>23</v>
      </c>
      <c r="F32" s="35">
        <v>57888.33</v>
      </c>
      <c r="G32" s="10"/>
      <c r="H32" s="10"/>
      <c r="I32" s="10"/>
      <c r="J32" s="12">
        <v>1</v>
      </c>
      <c r="K32" s="18">
        <f t="shared" si="0"/>
        <v>1</v>
      </c>
      <c r="L32" s="17"/>
      <c r="N32" s="6"/>
    </row>
    <row r="33" spans="2:14" ht="36" customHeight="1" x14ac:dyDescent="0.2">
      <c r="B33" s="33"/>
      <c r="C33" s="34"/>
      <c r="D33" s="30"/>
      <c r="E33" s="30"/>
      <c r="F33" s="36"/>
      <c r="G33" s="7">
        <f>$F32*G32</f>
        <v>0</v>
      </c>
      <c r="H33" s="7">
        <f>$F32*H32</f>
        <v>0</v>
      </c>
      <c r="I33" s="7">
        <f t="shared" ref="I33" si="18">$F32*I32</f>
        <v>0</v>
      </c>
      <c r="J33" s="13">
        <f t="shared" ref="J33" si="19">$F32*J32</f>
        <v>57888.33</v>
      </c>
      <c r="K33" s="16">
        <f t="shared" si="0"/>
        <v>57888.33</v>
      </c>
      <c r="L33" s="17"/>
      <c r="N33" s="6"/>
    </row>
    <row r="34" spans="2:14" ht="15" customHeight="1" x14ac:dyDescent="0.2">
      <c r="B34" s="31" t="str">
        <f>+[1]Orçamento!A23</f>
        <v>ARQ0003</v>
      </c>
      <c r="C34" s="32"/>
      <c r="D34" s="29">
        <v>11</v>
      </c>
      <c r="E34" s="29" t="s">
        <v>24</v>
      </c>
      <c r="F34" s="35">
        <v>56004.43</v>
      </c>
      <c r="G34" s="10"/>
      <c r="H34" s="10">
        <v>1</v>
      </c>
      <c r="I34" s="10"/>
      <c r="J34" s="12"/>
      <c r="K34" s="18">
        <f t="shared" si="0"/>
        <v>1</v>
      </c>
      <c r="L34" s="17"/>
      <c r="N34" s="6"/>
    </row>
    <row r="35" spans="2:14" ht="36" customHeight="1" x14ac:dyDescent="0.2">
      <c r="B35" s="33"/>
      <c r="C35" s="34"/>
      <c r="D35" s="30"/>
      <c r="E35" s="30"/>
      <c r="F35" s="36"/>
      <c r="G35" s="7">
        <f>$F34*G34</f>
        <v>0</v>
      </c>
      <c r="H35" s="7">
        <f>$F34*H34</f>
        <v>56004.43</v>
      </c>
      <c r="I35" s="7">
        <f t="shared" ref="I35" si="20">$F34*I34</f>
        <v>0</v>
      </c>
      <c r="J35" s="13">
        <f t="shared" ref="J35" si="21">$F34*J34</f>
        <v>0</v>
      </c>
      <c r="K35" s="16">
        <f t="shared" si="0"/>
        <v>56004.43</v>
      </c>
      <c r="L35" s="17"/>
      <c r="N35" s="6"/>
    </row>
    <row r="36" spans="2:14" ht="15" customHeight="1" x14ac:dyDescent="0.2">
      <c r="B36" s="31" t="str">
        <f>+[1]Orçamento!A24</f>
        <v>PIU0003</v>
      </c>
      <c r="C36" s="32"/>
      <c r="D36" s="29">
        <v>12</v>
      </c>
      <c r="E36" s="29" t="s">
        <v>25</v>
      </c>
      <c r="F36" s="35">
        <v>134537.87</v>
      </c>
      <c r="G36" s="10"/>
      <c r="H36" s="10"/>
      <c r="I36" s="10">
        <v>1</v>
      </c>
      <c r="J36" s="12"/>
      <c r="K36" s="18">
        <f t="shared" si="0"/>
        <v>1</v>
      </c>
      <c r="L36" s="17"/>
      <c r="N36" s="6"/>
    </row>
    <row r="37" spans="2:14" ht="75" customHeight="1" x14ac:dyDescent="0.2">
      <c r="B37" s="33"/>
      <c r="C37" s="34"/>
      <c r="D37" s="30"/>
      <c r="E37" s="30"/>
      <c r="F37" s="36"/>
      <c r="G37" s="7">
        <f t="shared" ref="G37:I37" si="22">$F36*G36</f>
        <v>0</v>
      </c>
      <c r="H37" s="7">
        <f t="shared" si="22"/>
        <v>0</v>
      </c>
      <c r="I37" s="7">
        <f t="shared" si="22"/>
        <v>134537.87</v>
      </c>
      <c r="J37" s="13">
        <f t="shared" ref="J37" si="23">$F36*J36</f>
        <v>0</v>
      </c>
      <c r="K37" s="16">
        <f t="shared" si="0"/>
        <v>134537.87</v>
      </c>
      <c r="L37" s="17"/>
      <c r="N37" s="6"/>
    </row>
    <row r="38" spans="2:14" ht="15" customHeight="1" x14ac:dyDescent="0.2">
      <c r="B38" s="31" t="str">
        <f>+[1]Orçamento!A25</f>
        <v>PIU0014</v>
      </c>
      <c r="C38" s="32"/>
      <c r="D38" s="29">
        <v>13</v>
      </c>
      <c r="E38" s="29" t="s">
        <v>26</v>
      </c>
      <c r="F38" s="35">
        <v>103646.86</v>
      </c>
      <c r="G38" s="10"/>
      <c r="H38" s="10"/>
      <c r="I38" s="10">
        <v>0.5</v>
      </c>
      <c r="J38" s="12">
        <v>0.5</v>
      </c>
      <c r="K38" s="18">
        <f t="shared" si="0"/>
        <v>1</v>
      </c>
      <c r="L38" s="17"/>
      <c r="N38" s="6"/>
    </row>
    <row r="39" spans="2:14" ht="36" customHeight="1" x14ac:dyDescent="0.2">
      <c r="B39" s="33"/>
      <c r="C39" s="34"/>
      <c r="D39" s="30"/>
      <c r="E39" s="30"/>
      <c r="F39" s="36"/>
      <c r="G39" s="7">
        <f>$F38*G38</f>
        <v>0</v>
      </c>
      <c r="H39" s="7">
        <f>$F38*H38</f>
        <v>0</v>
      </c>
      <c r="I39" s="7">
        <f t="shared" ref="I39" si="24">$F38*I38</f>
        <v>51823.43</v>
      </c>
      <c r="J39" s="13">
        <f t="shared" ref="J39" si="25">$F38*J38</f>
        <v>51823.43</v>
      </c>
      <c r="K39" s="16">
        <f t="shared" si="0"/>
        <v>103646.86</v>
      </c>
      <c r="L39" s="17"/>
      <c r="N39" s="6"/>
    </row>
    <row r="40" spans="2:14" ht="15" customHeight="1" x14ac:dyDescent="0.2">
      <c r="B40" s="31" t="str">
        <f>+[1]Orçamento!A26</f>
        <v>ORINF</v>
      </c>
      <c r="C40" s="32"/>
      <c r="D40" s="29">
        <v>14</v>
      </c>
      <c r="E40" s="29" t="s">
        <v>27</v>
      </c>
      <c r="F40" s="35">
        <v>42913.919999999998</v>
      </c>
      <c r="G40" s="10"/>
      <c r="H40" s="10"/>
      <c r="I40" s="10">
        <v>0.5</v>
      </c>
      <c r="J40" s="12">
        <v>0.5</v>
      </c>
      <c r="K40" s="18">
        <f t="shared" si="0"/>
        <v>1</v>
      </c>
      <c r="L40" s="17"/>
      <c r="N40" s="6"/>
    </row>
    <row r="41" spans="2:14" ht="36" customHeight="1" x14ac:dyDescent="0.2">
      <c r="B41" s="33"/>
      <c r="C41" s="34"/>
      <c r="D41" s="30"/>
      <c r="E41" s="30"/>
      <c r="F41" s="36"/>
      <c r="G41" s="7">
        <f>$F40*G40</f>
        <v>0</v>
      </c>
      <c r="H41" s="7">
        <f>$F40*H40</f>
        <v>0</v>
      </c>
      <c r="I41" s="7">
        <f t="shared" ref="I41" si="26">$F40*I40</f>
        <v>21456.959999999999</v>
      </c>
      <c r="J41" s="13">
        <f t="shared" ref="J41" si="27">$F40*J40</f>
        <v>21456.959999999999</v>
      </c>
      <c r="K41" s="16">
        <f t="shared" si="0"/>
        <v>42913.919999999998</v>
      </c>
      <c r="L41" s="17"/>
      <c r="N41" s="6"/>
    </row>
    <row r="42" spans="2:14" ht="15" customHeight="1" x14ac:dyDescent="0.2">
      <c r="B42" s="31" t="str">
        <f>+[1]Orçamento!A27</f>
        <v>LI-AMB</v>
      </c>
      <c r="C42" s="32"/>
      <c r="D42" s="29">
        <v>15</v>
      </c>
      <c r="E42" s="29" t="s">
        <v>28</v>
      </c>
      <c r="F42" s="35">
        <v>92167.6</v>
      </c>
      <c r="G42" s="10"/>
      <c r="H42" s="10">
        <v>0.5</v>
      </c>
      <c r="I42" s="10">
        <v>0.5</v>
      </c>
      <c r="J42" s="12"/>
      <c r="K42" s="18">
        <f t="shared" si="0"/>
        <v>1</v>
      </c>
      <c r="L42" s="17"/>
      <c r="N42" s="6"/>
    </row>
    <row r="43" spans="2:14" ht="36" customHeight="1" x14ac:dyDescent="0.2">
      <c r="B43" s="33"/>
      <c r="C43" s="34"/>
      <c r="D43" s="30"/>
      <c r="E43" s="30"/>
      <c r="F43" s="36"/>
      <c r="G43" s="7">
        <f>$F42*G42</f>
        <v>0</v>
      </c>
      <c r="H43" s="7">
        <f>$F42*H42</f>
        <v>46083.8</v>
      </c>
      <c r="I43" s="7">
        <f t="shared" ref="I43" si="28">$F42*I42</f>
        <v>46083.8</v>
      </c>
      <c r="J43" s="13">
        <f t="shared" ref="J43" si="29">$F42*J42</f>
        <v>0</v>
      </c>
      <c r="K43" s="16">
        <f t="shared" si="0"/>
        <v>92167.6</v>
      </c>
      <c r="L43" s="17"/>
      <c r="N43" s="6"/>
    </row>
    <row r="44" spans="2:14" ht="15" customHeight="1" x14ac:dyDescent="0.2">
      <c r="B44" s="23" t="s">
        <v>6</v>
      </c>
      <c r="C44" s="24"/>
      <c r="D44" s="24"/>
      <c r="E44" s="25"/>
      <c r="F44" s="19">
        <f>SUM(F14:F43)</f>
        <v>2750775.1100000003</v>
      </c>
      <c r="G44" s="9">
        <f>+G45/$F$44</f>
        <v>0.22811469818774094</v>
      </c>
      <c r="H44" s="9">
        <f>+H45/$F$44</f>
        <v>0.13953240110566506</v>
      </c>
      <c r="I44" s="9">
        <f>+I45/$F$44</f>
        <v>0.32515408538795448</v>
      </c>
      <c r="J44" s="14">
        <f>+J45/$F$44</f>
        <v>0.30719881531863935</v>
      </c>
      <c r="K44" s="21">
        <f>+K45/$F$44</f>
        <v>1</v>
      </c>
      <c r="L44" s="22"/>
      <c r="N44" s="6"/>
    </row>
    <row r="45" spans="2:14" ht="36" customHeight="1" thickBot="1" x14ac:dyDescent="0.25">
      <c r="B45" s="26"/>
      <c r="C45" s="27"/>
      <c r="D45" s="27"/>
      <c r="E45" s="28"/>
      <c r="F45" s="20"/>
      <c r="G45" s="8">
        <f>SUM(G15,G17,G19,G21,G23,G25,G27,G29,G31,G33,G35,G37,G39,G41,G43)</f>
        <v>627492.23399999994</v>
      </c>
      <c r="H45" s="8">
        <f t="shared" ref="H45:J45" si="30">SUM(H15,H17,H19,H21,H23,H25,H27,H29,H31,H33,H35,H37,H39,H41,H43)</f>
        <v>383822.25599999999</v>
      </c>
      <c r="I45" s="8">
        <f t="shared" si="30"/>
        <v>894425.76500000001</v>
      </c>
      <c r="J45" s="15">
        <f t="shared" si="30"/>
        <v>845034.85499999998</v>
      </c>
      <c r="K45" s="37">
        <f>+SUM(K15,K17,K19,K21,K23,K25,K27,K29,K31,K33,K35,K37,K39,K41,K43)</f>
        <v>2750775.1100000003</v>
      </c>
      <c r="L45" s="38"/>
    </row>
    <row r="46" spans="2:14" ht="13.5" thickTop="1" x14ac:dyDescent="0.2"/>
  </sheetData>
  <mergeCells count="103">
    <mergeCell ref="E20:E21"/>
    <mergeCell ref="D20:D21"/>
    <mergeCell ref="B20:C21"/>
    <mergeCell ref="B6:L6"/>
    <mergeCell ref="B7:L7"/>
    <mergeCell ref="B8:L8"/>
    <mergeCell ref="C9:L9"/>
    <mergeCell ref="C10:L10"/>
    <mergeCell ref="C11:L11"/>
    <mergeCell ref="G12:J12"/>
    <mergeCell ref="B13:C13"/>
    <mergeCell ref="K13:L13"/>
    <mergeCell ref="K14:L14"/>
    <mergeCell ref="K16:L16"/>
    <mergeCell ref="K18:L18"/>
    <mergeCell ref="E14:E15"/>
    <mergeCell ref="D14:D15"/>
    <mergeCell ref="B14:C15"/>
    <mergeCell ref="D16:D17"/>
    <mergeCell ref="B16:C17"/>
    <mergeCell ref="E16:E17"/>
    <mergeCell ref="E18:E19"/>
    <mergeCell ref="D18:D19"/>
    <mergeCell ref="B18:C19"/>
    <mergeCell ref="D26:D27"/>
    <mergeCell ref="B26:C27"/>
    <mergeCell ref="E28:E29"/>
    <mergeCell ref="D28:D29"/>
    <mergeCell ref="B28:C29"/>
    <mergeCell ref="E22:E23"/>
    <mergeCell ref="D22:D23"/>
    <mergeCell ref="B22:C23"/>
    <mergeCell ref="E24:E25"/>
    <mergeCell ref="D24:D25"/>
    <mergeCell ref="B24:C25"/>
    <mergeCell ref="F34:F35"/>
    <mergeCell ref="F32:F33"/>
    <mergeCell ref="F30:F31"/>
    <mergeCell ref="F28:F29"/>
    <mergeCell ref="F26:F27"/>
    <mergeCell ref="E38:E39"/>
    <mergeCell ref="D38:D39"/>
    <mergeCell ref="B38:C39"/>
    <mergeCell ref="E40:E41"/>
    <mergeCell ref="D40:D41"/>
    <mergeCell ref="B40:C41"/>
    <mergeCell ref="E34:E35"/>
    <mergeCell ref="D34:D35"/>
    <mergeCell ref="B34:C35"/>
    <mergeCell ref="E36:E37"/>
    <mergeCell ref="D36:D37"/>
    <mergeCell ref="B36:C37"/>
    <mergeCell ref="E30:E31"/>
    <mergeCell ref="D30:D31"/>
    <mergeCell ref="B30:C31"/>
    <mergeCell ref="E32:E33"/>
    <mergeCell ref="D32:D33"/>
    <mergeCell ref="B32:C33"/>
    <mergeCell ref="E26:E27"/>
    <mergeCell ref="F24:F25"/>
    <mergeCell ref="F22:F23"/>
    <mergeCell ref="F20:F21"/>
    <mergeCell ref="K15:L15"/>
    <mergeCell ref="K17:L17"/>
    <mergeCell ref="K19:L19"/>
    <mergeCell ref="K20:L20"/>
    <mergeCell ref="K21:L21"/>
    <mergeCell ref="K22:L22"/>
    <mergeCell ref="K23:L23"/>
    <mergeCell ref="K24:L24"/>
    <mergeCell ref="K25:L25"/>
    <mergeCell ref="F18:F19"/>
    <mergeCell ref="F16:F17"/>
    <mergeCell ref="F14:F15"/>
    <mergeCell ref="K31:L31"/>
    <mergeCell ref="K32:L32"/>
    <mergeCell ref="K33:L33"/>
    <mergeCell ref="K34:L34"/>
    <mergeCell ref="K35:L35"/>
    <mergeCell ref="K26:L26"/>
    <mergeCell ref="K27:L27"/>
    <mergeCell ref="K28:L28"/>
    <mergeCell ref="K29:L29"/>
    <mergeCell ref="K30:L30"/>
    <mergeCell ref="K41:L41"/>
    <mergeCell ref="K42:L42"/>
    <mergeCell ref="K43:L43"/>
    <mergeCell ref="F44:F45"/>
    <mergeCell ref="K44:L44"/>
    <mergeCell ref="B44:E45"/>
    <mergeCell ref="K36:L36"/>
    <mergeCell ref="K37:L37"/>
    <mergeCell ref="K38:L38"/>
    <mergeCell ref="K39:L39"/>
    <mergeCell ref="K40:L40"/>
    <mergeCell ref="E42:E43"/>
    <mergeCell ref="D42:D43"/>
    <mergeCell ref="B42:C43"/>
    <mergeCell ref="F42:F43"/>
    <mergeCell ref="F40:F41"/>
    <mergeCell ref="F38:F39"/>
    <mergeCell ref="F36:F37"/>
    <mergeCell ref="K45:L45"/>
  </mergeCells>
  <phoneticPr fontId="5" type="noConversion"/>
  <pageMargins left="0.39370078740157483" right="0" top="0.19685039370078741" bottom="0.78740157480314965" header="0.11811023622047245" footer="0.11811023622047245"/>
  <pageSetup paperSize="9" scale="87" fitToWidth="0" fitToHeight="0" orientation="landscape" r:id="rId1"/>
  <headerFooter scaleWithDoc="0">
    <firstHeader>&amp;G</firstHeader>
    <firstFooter>&amp;L&amp;7Lote:  7975   
Processo:  &amp;C&amp;7Sistema E-KRONOS - Gerenciamento de Obras Públicas&amp;R&amp;7Página &amp;P de &amp;N</first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cronograma</vt:lpstr>
      <vt:lpstr>cronograma!Titulos_de_impressao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2023-01-17T14:03:58Z</dcterms:created>
  <dcterms:modified xsi:type="dcterms:W3CDTF">2023-02-13T11:44:12Z</dcterms:modified>
</cp:coreProperties>
</file>