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activeTab="1"/>
  </bookViews>
  <sheets>
    <sheet name="PLANILHA ORÇAMENTARIA" sheetId="3" r:id="rId1"/>
    <sheet name="CRONOGRAMA" sheetId="1" r:id="rId2"/>
    <sheet name="MEMORIA DE CALCULO" sheetId="4" r:id="rId3"/>
  </sheets>
  <calcPr calcId="191029"/>
</workbook>
</file>

<file path=xl/calcChain.xml><?xml version="1.0" encoding="utf-8"?>
<calcChain xmlns="http://schemas.openxmlformats.org/spreadsheetml/2006/main">
  <c r="G83" i="3" l="1"/>
  <c r="G132" i="3"/>
  <c r="G73" i="3"/>
  <c r="G18" i="3"/>
  <c r="F195" i="3"/>
  <c r="G195" i="3" s="1"/>
  <c r="F112" i="3"/>
  <c r="G112" i="3" s="1"/>
  <c r="F94" i="3"/>
  <c r="G94" i="3" s="1"/>
  <c r="F110" i="3"/>
  <c r="G110" i="3" s="1"/>
  <c r="F109" i="3"/>
  <c r="G109" i="3" s="1"/>
  <c r="F108" i="3"/>
  <c r="G108" i="3" s="1"/>
  <c r="M202" i="3" l="1"/>
  <c r="F95" i="3"/>
  <c r="G95" i="3" s="1"/>
  <c r="F158" i="3"/>
  <c r="F121" i="3" l="1"/>
  <c r="G121" i="3" s="1"/>
  <c r="F99" i="3"/>
  <c r="G99" i="3" s="1"/>
  <c r="F100" i="3"/>
  <c r="G100" i="3" s="1"/>
  <c r="F101" i="3"/>
  <c r="G101" i="3" s="1"/>
  <c r="F50" i="3" l="1"/>
  <c r="G50" i="3" s="1"/>
  <c r="I30" i="1" l="1"/>
  <c r="I32" i="1"/>
  <c r="I34" i="1"/>
  <c r="I36" i="1"/>
  <c r="I38" i="1"/>
  <c r="I40" i="1"/>
  <c r="I42" i="1"/>
  <c r="I44" i="1"/>
  <c r="I28" i="1"/>
  <c r="I26" i="1"/>
  <c r="I24" i="1"/>
  <c r="I22" i="1"/>
  <c r="I20" i="1"/>
  <c r="I18" i="1"/>
  <c r="I16" i="1"/>
  <c r="I14" i="1"/>
  <c r="I12" i="1"/>
  <c r="I10" i="1"/>
  <c r="F179" i="3" l="1"/>
  <c r="G179" i="3" s="1"/>
  <c r="F56" i="3"/>
  <c r="G56" i="3" s="1"/>
  <c r="F71" i="3" l="1"/>
  <c r="F219" i="3" l="1"/>
  <c r="G219" i="3" s="1"/>
  <c r="F96" i="3" l="1"/>
  <c r="G96" i="3" s="1"/>
  <c r="F93" i="3"/>
  <c r="G93" i="3" s="1"/>
  <c r="F92" i="3"/>
  <c r="G92" i="3" s="1"/>
  <c r="F91" i="3"/>
  <c r="G91" i="3" s="1"/>
  <c r="F126" i="3"/>
  <c r="G126" i="3" s="1"/>
  <c r="F125" i="3"/>
  <c r="G125" i="3" s="1"/>
  <c r="F127" i="3"/>
  <c r="G127" i="3" s="1"/>
  <c r="F124" i="3"/>
  <c r="G124" i="3" s="1"/>
  <c r="F130" i="3"/>
  <c r="G130" i="3" s="1"/>
  <c r="F111" i="3"/>
  <c r="G111" i="3" s="1"/>
  <c r="F107" i="3"/>
  <c r="G107" i="3" s="1"/>
  <c r="F106" i="3"/>
  <c r="G106" i="3" s="1"/>
  <c r="F105" i="3"/>
  <c r="G105" i="3" s="1"/>
  <c r="F104" i="3"/>
  <c r="G104" i="3" s="1"/>
  <c r="F103" i="3"/>
  <c r="G103" i="3" s="1"/>
  <c r="F102" i="3"/>
  <c r="G102" i="3" s="1"/>
  <c r="F117" i="3"/>
  <c r="G117" i="3" s="1"/>
  <c r="F116" i="3"/>
  <c r="G116" i="3" s="1"/>
  <c r="F209" i="3" l="1"/>
  <c r="G209" i="3" s="1"/>
  <c r="F46" i="3"/>
  <c r="G46" i="3" s="1"/>
  <c r="F192" i="3" l="1"/>
  <c r="G192" i="3" s="1"/>
  <c r="F191" i="3"/>
  <c r="G191" i="3" s="1"/>
  <c r="B268" i="3"/>
  <c r="B43" i="1" s="1"/>
  <c r="B267" i="3"/>
  <c r="B41" i="1" s="1"/>
  <c r="F240" i="3"/>
  <c r="G240" i="3" s="1"/>
  <c r="F239" i="3"/>
  <c r="G239" i="3" s="1"/>
  <c r="B266" i="3"/>
  <c r="B39" i="1" s="1"/>
  <c r="B265" i="3"/>
  <c r="B37" i="1" s="1"/>
  <c r="B264" i="3"/>
  <c r="B35" i="1" s="1"/>
  <c r="B263" i="3"/>
  <c r="B33" i="1" s="1"/>
  <c r="B262" i="3"/>
  <c r="B31" i="1" s="1"/>
  <c r="B261" i="3"/>
  <c r="B29" i="1" s="1"/>
  <c r="B260" i="3"/>
  <c r="B27" i="1" s="1"/>
  <c r="B259" i="3"/>
  <c r="B25" i="1" s="1"/>
  <c r="B258" i="3"/>
  <c r="B23" i="1" s="1"/>
  <c r="B257" i="3"/>
  <c r="B21" i="1" s="1"/>
  <c r="B256" i="3"/>
  <c r="B19" i="1" s="1"/>
  <c r="B255" i="3"/>
  <c r="B17" i="1" s="1"/>
  <c r="B254" i="3"/>
  <c r="B15" i="1" s="1"/>
  <c r="B253" i="3"/>
  <c r="B13" i="1" s="1"/>
  <c r="B252" i="3"/>
  <c r="B11" i="1" s="1"/>
  <c r="B251" i="3"/>
  <c r="B9" i="1" s="1"/>
  <c r="F186" i="3"/>
  <c r="G186" i="3" s="1"/>
  <c r="F185" i="3"/>
  <c r="G185" i="3" s="1"/>
  <c r="F178" i="3"/>
  <c r="G178" i="3" s="1"/>
  <c r="F177" i="3"/>
  <c r="G177" i="3" s="1"/>
  <c r="F39" i="3"/>
  <c r="G39" i="3" s="1"/>
  <c r="F17" i="3"/>
  <c r="G17" i="3" s="1"/>
  <c r="F16" i="3"/>
  <c r="G16" i="3" s="1"/>
  <c r="F15" i="3"/>
  <c r="G15" i="3" s="1"/>
  <c r="F14" i="3"/>
  <c r="G14" i="3" s="1"/>
  <c r="F23" i="3"/>
  <c r="G23" i="3" s="1"/>
  <c r="G24" i="3" s="1"/>
  <c r="G252" i="3" s="1"/>
  <c r="C11" i="1" s="1"/>
  <c r="G241" i="3" l="1"/>
  <c r="G268" i="3" s="1"/>
  <c r="C43" i="1" s="1"/>
  <c r="F43" i="1" s="1"/>
  <c r="G187" i="3"/>
  <c r="G263" i="3" s="1"/>
  <c r="C33" i="1" s="1"/>
  <c r="H11" i="1"/>
  <c r="D11" i="1"/>
  <c r="C12" i="1"/>
  <c r="G11" i="1"/>
  <c r="E11" i="1"/>
  <c r="F11" i="1"/>
  <c r="F166" i="3"/>
  <c r="F58" i="3"/>
  <c r="G58" i="3" s="1"/>
  <c r="F57" i="3"/>
  <c r="G57" i="3" s="1"/>
  <c r="F55" i="3"/>
  <c r="G55" i="3" s="1"/>
  <c r="F49" i="3"/>
  <c r="G49" i="3" s="1"/>
  <c r="F48" i="3"/>
  <c r="G48" i="3" s="1"/>
  <c r="F47" i="3"/>
  <c r="G47" i="3" s="1"/>
  <c r="F45" i="3"/>
  <c r="G45" i="3" s="1"/>
  <c r="F43" i="3"/>
  <c r="G43" i="3" s="1"/>
  <c r="F42" i="3"/>
  <c r="G42" i="3" s="1"/>
  <c r="F40" i="3"/>
  <c r="G40" i="3" s="1"/>
  <c r="F34" i="3"/>
  <c r="G34" i="3" s="1"/>
  <c r="F33" i="3"/>
  <c r="G33" i="3" s="1"/>
  <c r="F28" i="3"/>
  <c r="G28" i="3" s="1"/>
  <c r="F27" i="3"/>
  <c r="G27" i="3" s="1"/>
  <c r="G51" i="3" l="1"/>
  <c r="G255" i="3" s="1"/>
  <c r="C17" i="1" s="1"/>
  <c r="G59" i="3"/>
  <c r="G256" i="3" s="1"/>
  <c r="C19" i="1" s="1"/>
  <c r="G35" i="3"/>
  <c r="G254" i="3" s="1"/>
  <c r="C15" i="1" s="1"/>
  <c r="H43" i="1"/>
  <c r="D43" i="1"/>
  <c r="G43" i="1"/>
  <c r="E43" i="1"/>
  <c r="C44" i="1"/>
  <c r="C34" i="1"/>
  <c r="D33" i="1"/>
  <c r="G33" i="1"/>
  <c r="E33" i="1"/>
  <c r="F33" i="1"/>
  <c r="H33" i="1"/>
  <c r="I11" i="1"/>
  <c r="G29" i="3"/>
  <c r="G253" i="3" s="1"/>
  <c r="C13" i="1" s="1"/>
  <c r="I43" i="1" l="1"/>
  <c r="D15" i="1"/>
  <c r="H15" i="1"/>
  <c r="G15" i="1"/>
  <c r="F15" i="1"/>
  <c r="C16" i="1"/>
  <c r="E15" i="1"/>
  <c r="I33" i="1"/>
  <c r="H19" i="1"/>
  <c r="C20" i="1"/>
  <c r="G19" i="1"/>
  <c r="E19" i="1"/>
  <c r="F19" i="1"/>
  <c r="D19" i="1"/>
  <c r="F13" i="1"/>
  <c r="G13" i="1"/>
  <c r="H13" i="1"/>
  <c r="C14" i="1"/>
  <c r="E13" i="1"/>
  <c r="D13" i="1"/>
  <c r="C18" i="1"/>
  <c r="F17" i="1"/>
  <c r="D17" i="1"/>
  <c r="E17" i="1"/>
  <c r="G17" i="1"/>
  <c r="H17" i="1"/>
  <c r="F208" i="3"/>
  <c r="G208" i="3" s="1"/>
  <c r="F220" i="3"/>
  <c r="G220" i="3" s="1"/>
  <c r="F141" i="3"/>
  <c r="G141" i="3" s="1"/>
  <c r="F170" i="3"/>
  <c r="G170" i="3" s="1"/>
  <c r="F169" i="3"/>
  <c r="G169" i="3" s="1"/>
  <c r="F168" i="3"/>
  <c r="G168" i="3" s="1"/>
  <c r="F167" i="3"/>
  <c r="G167" i="3" s="1"/>
  <c r="I19" i="1" l="1"/>
  <c r="I15" i="1"/>
  <c r="I13" i="1"/>
  <c r="I17" i="1"/>
  <c r="F140" i="3"/>
  <c r="G140" i="3" s="1"/>
  <c r="F139" i="3"/>
  <c r="G139" i="3" s="1"/>
  <c r="F131" i="3"/>
  <c r="G131" i="3" s="1"/>
  <c r="F129" i="3"/>
  <c r="G129" i="3" s="1"/>
  <c r="F128" i="3"/>
  <c r="G128" i="3" s="1"/>
  <c r="F123" i="3"/>
  <c r="G123" i="3" s="1"/>
  <c r="F122" i="3"/>
  <c r="G122" i="3" s="1"/>
  <c r="F149" i="3"/>
  <c r="G149" i="3" s="1"/>
  <c r="F148" i="3"/>
  <c r="G148" i="3" s="1"/>
  <c r="F159" i="3"/>
  <c r="G159" i="3" s="1"/>
  <c r="G158" i="3"/>
  <c r="F157" i="3"/>
  <c r="G157" i="3" s="1"/>
  <c r="F172" i="3"/>
  <c r="G172" i="3" s="1"/>
  <c r="F171" i="3"/>
  <c r="G171" i="3" s="1"/>
  <c r="G166" i="3"/>
  <c r="F165" i="3"/>
  <c r="G165" i="3" s="1"/>
  <c r="F164" i="3"/>
  <c r="G164" i="3" s="1"/>
  <c r="F163" i="3"/>
  <c r="G163" i="3" s="1"/>
  <c r="F162" i="3"/>
  <c r="G162" i="3" s="1"/>
  <c r="F115" i="3"/>
  <c r="F90" i="3"/>
  <c r="F88" i="3"/>
  <c r="F81" i="3"/>
  <c r="F80" i="3"/>
  <c r="F78" i="3"/>
  <c r="F77" i="3"/>
  <c r="F235" i="3"/>
  <c r="G235" i="3" s="1"/>
  <c r="G236" i="3" s="1"/>
  <c r="G267" i="3" s="1"/>
  <c r="C41" i="1" s="1"/>
  <c r="F230" i="3"/>
  <c r="G230" i="3" s="1"/>
  <c r="F229" i="3"/>
  <c r="G229" i="3" s="1"/>
  <c r="F226" i="3"/>
  <c r="G226" i="3" s="1"/>
  <c r="F225" i="3"/>
  <c r="G225" i="3" s="1"/>
  <c r="F224" i="3"/>
  <c r="G224" i="3" s="1"/>
  <c r="F193" i="3"/>
  <c r="G193" i="3" s="1"/>
  <c r="F196" i="3"/>
  <c r="G196" i="3" s="1"/>
  <c r="F194" i="3"/>
  <c r="G194" i="3" s="1"/>
  <c r="F210" i="3"/>
  <c r="G210" i="3" s="1"/>
  <c r="F207" i="3"/>
  <c r="G207" i="3" s="1"/>
  <c r="F206" i="3"/>
  <c r="G206" i="3" s="1"/>
  <c r="F205" i="3"/>
  <c r="G205" i="3" s="1"/>
  <c r="F204" i="3"/>
  <c r="G204" i="3" s="1"/>
  <c r="F203" i="3"/>
  <c r="G203" i="3" s="1"/>
  <c r="F202" i="3"/>
  <c r="G202" i="3" s="1"/>
  <c r="F218" i="3"/>
  <c r="G218" i="3" s="1"/>
  <c r="F217" i="3"/>
  <c r="G217" i="3" s="1"/>
  <c r="F221" i="3"/>
  <c r="G221" i="3" s="1"/>
  <c r="F154" i="3"/>
  <c r="G154" i="3" s="1"/>
  <c r="F153" i="3"/>
  <c r="G153" i="3" s="1"/>
  <c r="F152" i="3"/>
  <c r="G152" i="3" s="1"/>
  <c r="F146" i="3"/>
  <c r="G146" i="3" s="1"/>
  <c r="F145" i="3"/>
  <c r="G145" i="3" s="1"/>
  <c r="F144" i="3"/>
  <c r="G144" i="3" s="1"/>
  <c r="F147" i="3"/>
  <c r="G147" i="3" s="1"/>
  <c r="F72" i="3"/>
  <c r="F70" i="3"/>
  <c r="F64" i="3"/>
  <c r="F13" i="3"/>
  <c r="F12" i="3"/>
  <c r="F11" i="3"/>
  <c r="G231" i="3" l="1"/>
  <c r="G266" i="3" s="1"/>
  <c r="C39" i="1" s="1"/>
  <c r="G211" i="3"/>
  <c r="G265" i="3" s="1"/>
  <c r="C37" i="1" s="1"/>
  <c r="G173" i="3"/>
  <c r="G261" i="3" s="1"/>
  <c r="C29" i="1" s="1"/>
  <c r="G197" i="3"/>
  <c r="H41" i="1"/>
  <c r="D41" i="1"/>
  <c r="F41" i="1"/>
  <c r="G41" i="1"/>
  <c r="E41" i="1"/>
  <c r="C42" i="1"/>
  <c r="G264" i="3"/>
  <c r="C35" i="1" s="1"/>
  <c r="F180" i="3"/>
  <c r="G180" i="3" s="1"/>
  <c r="G181" i="3" s="1"/>
  <c r="G115" i="3"/>
  <c r="G90" i="3"/>
  <c r="G88" i="3"/>
  <c r="G81" i="3"/>
  <c r="G80" i="3"/>
  <c r="G79" i="3"/>
  <c r="G78" i="3"/>
  <c r="G77" i="3"/>
  <c r="G72" i="3"/>
  <c r="G71" i="3"/>
  <c r="G70" i="3"/>
  <c r="G64" i="3"/>
  <c r="G65" i="3" s="1"/>
  <c r="G257" i="3" s="1"/>
  <c r="C21" i="1" s="1"/>
  <c r="G13" i="3"/>
  <c r="G12" i="3"/>
  <c r="F120" i="3"/>
  <c r="G120" i="3" s="1"/>
  <c r="G11" i="3"/>
  <c r="G251" i="3" l="1"/>
  <c r="C9" i="1" s="1"/>
  <c r="G259" i="3"/>
  <c r="C25" i="1" s="1"/>
  <c r="G260" i="3"/>
  <c r="C27" i="1" s="1"/>
  <c r="F29" i="1"/>
  <c r="E29" i="1"/>
  <c r="G29" i="1"/>
  <c r="H29" i="1"/>
  <c r="D29" i="1"/>
  <c r="C30" i="1"/>
  <c r="C40" i="1"/>
  <c r="E39" i="1"/>
  <c r="F39" i="1"/>
  <c r="H39" i="1"/>
  <c r="D39" i="1"/>
  <c r="G39" i="1"/>
  <c r="F21" i="1"/>
  <c r="E21" i="1"/>
  <c r="H21" i="1"/>
  <c r="C22" i="1"/>
  <c r="D21" i="1"/>
  <c r="G21" i="1"/>
  <c r="D37" i="1"/>
  <c r="G37" i="1"/>
  <c r="F37" i="1"/>
  <c r="H37" i="1"/>
  <c r="C38" i="1"/>
  <c r="E37" i="1"/>
  <c r="H35" i="1"/>
  <c r="G35" i="1"/>
  <c r="E35" i="1"/>
  <c r="F35" i="1"/>
  <c r="D35" i="1"/>
  <c r="C36" i="1"/>
  <c r="I41" i="1"/>
  <c r="G262" i="3"/>
  <c r="C31" i="1" s="1"/>
  <c r="G258" i="3"/>
  <c r="C23" i="1" s="1"/>
  <c r="I29" i="1" l="1"/>
  <c r="D31" i="1"/>
  <c r="E31" i="1"/>
  <c r="C32" i="1"/>
  <c r="F31" i="1"/>
  <c r="H31" i="1"/>
  <c r="G31" i="1"/>
  <c r="I35" i="1"/>
  <c r="I37" i="1"/>
  <c r="I39" i="1"/>
  <c r="D23" i="1"/>
  <c r="E23" i="1"/>
  <c r="G23" i="1"/>
  <c r="H23" i="1"/>
  <c r="C24" i="1"/>
  <c r="F23" i="1"/>
  <c r="C26" i="1"/>
  <c r="H25" i="1"/>
  <c r="D25" i="1"/>
  <c r="G25" i="1"/>
  <c r="E25" i="1"/>
  <c r="F25" i="1"/>
  <c r="I21" i="1"/>
  <c r="H27" i="1"/>
  <c r="F27" i="1"/>
  <c r="D27" i="1"/>
  <c r="E27" i="1"/>
  <c r="C28" i="1"/>
  <c r="G27" i="1"/>
  <c r="C10" i="1"/>
  <c r="H9" i="1"/>
  <c r="G9" i="1"/>
  <c r="E9" i="1"/>
  <c r="D9" i="1"/>
  <c r="F9" i="1"/>
  <c r="F269" i="3"/>
  <c r="G45" i="1" l="1"/>
  <c r="G46" i="1" s="1"/>
  <c r="H45" i="1"/>
  <c r="H46" i="1" s="1"/>
  <c r="F45" i="1"/>
  <c r="F46" i="1" s="1"/>
  <c r="E45" i="1"/>
  <c r="E46" i="1" s="1"/>
  <c r="D45" i="1"/>
  <c r="D46" i="1" s="1"/>
  <c r="I25" i="1"/>
  <c r="I23" i="1"/>
  <c r="I31" i="1"/>
  <c r="I27" i="1"/>
  <c r="I9" i="1"/>
  <c r="D267" i="3"/>
  <c r="D264" i="3"/>
  <c r="D265" i="3"/>
  <c r="D266" i="3"/>
  <c r="D254" i="3"/>
  <c r="D262" i="3"/>
  <c r="D263" i="3"/>
  <c r="D255" i="3"/>
  <c r="D257" i="3"/>
  <c r="D259" i="3"/>
  <c r="D251" i="3"/>
  <c r="D253" i="3"/>
  <c r="D260" i="3"/>
  <c r="D268" i="3"/>
  <c r="D269" i="3"/>
  <c r="D256" i="3"/>
  <c r="D258" i="3"/>
  <c r="D252" i="3"/>
  <c r="D261" i="3"/>
  <c r="I45" i="1" l="1"/>
  <c r="F48" i="1" s="1"/>
  <c r="D47" i="1"/>
  <c r="E47" i="1"/>
  <c r="H48" i="1" l="1"/>
  <c r="G48" i="1"/>
  <c r="E48" i="1"/>
  <c r="E49" i="1"/>
  <c r="F47" i="1"/>
  <c r="D48" i="1"/>
  <c r="D49" i="1"/>
  <c r="F49" i="1" l="1"/>
  <c r="G47" i="1"/>
  <c r="G49" i="1" l="1"/>
  <c r="H47" i="1"/>
  <c r="H49" i="1" s="1"/>
</calcChain>
</file>

<file path=xl/sharedStrings.xml><?xml version="1.0" encoding="utf-8"?>
<sst xmlns="http://schemas.openxmlformats.org/spreadsheetml/2006/main" count="794" uniqueCount="398">
  <si>
    <r>
      <rPr>
        <b/>
        <sz val="5.5"/>
        <rFont val="Arial"/>
        <family val="2"/>
      </rPr>
      <t>CRONOGRAMA FÍSICO FINANCEIRO</t>
    </r>
  </si>
  <si>
    <r>
      <rPr>
        <b/>
        <sz val="5.5"/>
        <rFont val="Arial"/>
        <family val="2"/>
      </rPr>
      <t>ITENS</t>
    </r>
  </si>
  <si>
    <r>
      <rPr>
        <b/>
        <sz val="5.5"/>
        <rFont val="Arial"/>
        <family val="2"/>
      </rPr>
      <t>ATIVIDADES</t>
    </r>
  </si>
  <si>
    <r>
      <rPr>
        <b/>
        <sz val="5.5"/>
        <rFont val="Arial"/>
        <family val="2"/>
      </rPr>
      <t>TOTAL</t>
    </r>
  </si>
  <si>
    <r>
      <rPr>
        <b/>
        <sz val="5.5"/>
        <rFont val="Arial"/>
        <family val="2"/>
      </rPr>
      <t>VALOR TOTAL DOS SERVIÇOS</t>
    </r>
  </si>
  <si>
    <r>
      <rPr>
        <b/>
        <sz val="5.5"/>
        <rFont val="Arial"/>
        <family val="2"/>
      </rPr>
      <t>TOTAL DO DESEMBOLSO MENSAL</t>
    </r>
  </si>
  <si>
    <r>
      <rPr>
        <b/>
        <sz val="5.5"/>
        <rFont val="Arial"/>
        <family val="2"/>
      </rPr>
      <t>TOTAL DO DESEMBOLSO ACUMULADO</t>
    </r>
  </si>
  <si>
    <r>
      <rPr>
        <b/>
        <sz val="5.5"/>
        <rFont val="Arial"/>
        <family val="2"/>
      </rPr>
      <t>PERCENTUAL MENSAL</t>
    </r>
  </si>
  <si>
    <r>
      <rPr>
        <b/>
        <sz val="5.5"/>
        <rFont val="Arial"/>
        <family val="2"/>
      </rPr>
      <t>PERCENTUAL MENSAL ACUMULADO</t>
    </r>
  </si>
  <si>
    <r>
      <rPr>
        <sz val="7"/>
        <rFont val="Arial MT"/>
        <family val="2"/>
      </rPr>
      <t>.</t>
    </r>
  </si>
  <si>
    <r>
      <rPr>
        <b/>
        <sz val="7"/>
        <color rgb="FFFF0000"/>
        <rFont val="Arial"/>
        <family val="2"/>
      </rPr>
      <t>DESONERADO</t>
    </r>
  </si>
  <si>
    <r>
      <rPr>
        <sz val="7"/>
        <rFont val="Arial MT"/>
        <family val="2"/>
      </rPr>
      <t>Nº PLANILHA</t>
    </r>
  </si>
  <si>
    <r>
      <rPr>
        <sz val="7"/>
        <rFont val="Arial MT"/>
        <family val="2"/>
      </rPr>
      <t>B.D.I. = 28,34%</t>
    </r>
  </si>
  <si>
    <r>
      <rPr>
        <b/>
        <sz val="7"/>
        <rFont val="Arial"/>
        <family val="2"/>
      </rPr>
      <t>SERVIÇOS GERAIS DE CANTEIRO</t>
    </r>
  </si>
  <si>
    <r>
      <rPr>
        <sz val="7"/>
        <rFont val="Arial MT"/>
        <family val="2"/>
      </rPr>
      <t>CODIGO</t>
    </r>
  </si>
  <si>
    <r>
      <rPr>
        <sz val="7"/>
        <rFont val="Arial MT"/>
        <family val="2"/>
      </rPr>
      <t>S E R V I C O S</t>
    </r>
  </si>
  <si>
    <r>
      <rPr>
        <sz val="7"/>
        <rFont val="Arial MT"/>
        <family val="2"/>
      </rPr>
      <t>UN</t>
    </r>
  </si>
  <si>
    <r>
      <rPr>
        <sz val="7"/>
        <rFont val="Arial MT"/>
        <family val="2"/>
      </rPr>
      <t>PR S BDI</t>
    </r>
  </si>
  <si>
    <r>
      <rPr>
        <sz val="7"/>
        <rFont val="Arial MT"/>
        <family val="2"/>
      </rPr>
      <t>PR UNIT</t>
    </r>
  </si>
  <si>
    <r>
      <rPr>
        <sz val="7"/>
        <rFont val="Arial MT"/>
        <family val="2"/>
      </rPr>
      <t>TOTAL</t>
    </r>
  </si>
  <si>
    <r>
      <rPr>
        <sz val="7"/>
        <rFont val="Arial MT"/>
        <family val="2"/>
      </rPr>
      <t>PLACA DE OBRA EM CHAPA GALVANIZADA N. 22, ADESIVADA /M2</t>
    </r>
  </si>
  <si>
    <r>
      <rPr>
        <sz val="7"/>
        <rFont val="Arial MT"/>
        <family val="2"/>
      </rPr>
      <t>M²</t>
    </r>
  </si>
  <si>
    <r>
      <rPr>
        <sz val="7"/>
        <rFont val="Arial MT"/>
        <family val="2"/>
      </rPr>
      <t xml:space="preserve">REGULARIZACAO DO SOLO COM IRREGULARIDADES ATE 0,20 M
</t>
    </r>
    <r>
      <rPr>
        <sz val="7"/>
        <rFont val="Arial MT"/>
        <family val="2"/>
      </rPr>
      <t>/M2</t>
    </r>
  </si>
  <si>
    <r>
      <rPr>
        <sz val="7"/>
        <rFont val="Arial MT"/>
        <family val="2"/>
      </rPr>
      <t xml:space="preserve">LOCACAO CONVENCIONAL DE OBRA, ATRAVES DE GABARITO DE TABUAS CORRIDAS PONTALETADAS A CADA 2,00M, 2
</t>
    </r>
    <r>
      <rPr>
        <sz val="7"/>
        <rFont val="Arial MT"/>
        <family val="2"/>
      </rPr>
      <t>UTILIZAÇÕES /M</t>
    </r>
  </si>
  <si>
    <r>
      <rPr>
        <sz val="7"/>
        <rFont val="Arial MT"/>
        <family val="2"/>
      </rPr>
      <t>M</t>
    </r>
  </si>
  <si>
    <r>
      <rPr>
        <b/>
        <sz val="7"/>
        <rFont val="Arial"/>
        <family val="2"/>
      </rPr>
      <t>SUBTOTAL</t>
    </r>
  </si>
  <si>
    <r>
      <rPr>
        <sz val="7"/>
        <rFont val="Arial MT"/>
        <family val="2"/>
      </rPr>
      <t>M³</t>
    </r>
  </si>
  <si>
    <r>
      <rPr>
        <b/>
        <sz val="7"/>
        <rFont val="Arial"/>
        <family val="2"/>
      </rPr>
      <t>FUNDAÇÃO</t>
    </r>
  </si>
  <si>
    <r>
      <rPr>
        <b/>
        <sz val="7"/>
        <rFont val="Arial"/>
        <family val="2"/>
      </rPr>
      <t>SERVIÇOS EM TERRA</t>
    </r>
  </si>
  <si>
    <r>
      <rPr>
        <sz val="7"/>
        <rFont val="Arial MT"/>
        <family val="2"/>
      </rPr>
      <t>SERVIÇOS EM TERRA (MANUAL)</t>
    </r>
  </si>
  <si>
    <r>
      <rPr>
        <sz val="7"/>
        <rFont val="Arial MT"/>
        <family val="2"/>
      </rPr>
      <t>REATERRO MANUAL APILOADO COM SOQUETE. AF_10/2017 /M3</t>
    </r>
  </si>
  <si>
    <r>
      <rPr>
        <sz val="7"/>
        <rFont val="Arial MT"/>
        <family val="2"/>
      </rPr>
      <t>KG</t>
    </r>
  </si>
  <si>
    <r>
      <rPr>
        <b/>
        <sz val="7"/>
        <rFont val="Arial"/>
        <family val="2"/>
      </rPr>
      <t>IMPERMEABILIZAÇÃO</t>
    </r>
  </si>
  <si>
    <r>
      <rPr>
        <sz val="7"/>
        <rFont val="Arial MT"/>
        <family val="2"/>
      </rPr>
      <t xml:space="preserve">IMPERMEABILIZACAO COM REVESTIMENTO SEMI-FLEXIVEL
</t>
    </r>
    <r>
      <rPr>
        <sz val="7"/>
        <rFont val="Arial MT"/>
        <family val="2"/>
      </rPr>
      <t>VIAPLUS 1000, VIAPOL OU SIMILAR, CONSUMO DE 2KG/M2 /M2</t>
    </r>
  </si>
  <si>
    <r>
      <rPr>
        <b/>
        <sz val="7"/>
        <rFont val="Arial"/>
        <family val="2"/>
      </rPr>
      <t>ESTRUTURA DE COBERTURA</t>
    </r>
  </si>
  <si>
    <r>
      <rPr>
        <b/>
        <sz val="7"/>
        <rFont val="Arial"/>
        <family val="2"/>
      </rPr>
      <t>COBERTURA</t>
    </r>
  </si>
  <si>
    <r>
      <rPr>
        <b/>
        <sz val="7"/>
        <rFont val="Arial"/>
        <family val="2"/>
      </rPr>
      <t>ESQUADRIAS E FERRAGENS</t>
    </r>
  </si>
  <si>
    <r>
      <rPr>
        <b/>
        <sz val="7"/>
        <rFont val="Arial"/>
        <family val="2"/>
      </rPr>
      <t>INSTALAÇÕES ELÉTRICAS</t>
    </r>
  </si>
  <si>
    <r>
      <rPr>
        <b/>
        <sz val="7"/>
        <rFont val="Arial"/>
        <family val="2"/>
      </rPr>
      <t>INSTALAÇÕES HIDROSSANITÁRIAS E ÁGUAS PLUVIAIS</t>
    </r>
  </si>
  <si>
    <r>
      <rPr>
        <sz val="7"/>
        <rFont val="Arial MT"/>
        <family val="2"/>
      </rPr>
      <t>(COMPOSIÇÃO REPRESENTATIVA) DO SERVIÇO DE INSTALAÇÃO DE TUBOS DE PVC,SOLDÁVEL, ÁGUA FRIA, DN 25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</si>
  <si>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(COMPOSIÇÃO REPRESENTATIVA) DO SERVIÇO DE INSTALAÇÃO DE TUBOS DE PVC,SOLDÁVEL, ÁGUA FRIA, DN 50 MM (INSTALADO EM RAMAL, SUB-RAMAL OU RAMAL DE DISTRIBUIÇÃO), INCLUSIVE CONEXÕES, CORTES E FIXAÇÕES, PARA PRÉDIOS.AF_10/2015</t>
    </r>
  </si>
  <si>
    <r>
      <rPr>
        <sz val="7"/>
        <rFont val="Arial MT"/>
        <family val="2"/>
      </rPr>
      <t>LOUÇAS</t>
    </r>
  </si>
  <si>
    <r>
      <rPr>
        <sz val="7"/>
        <rFont val="Arial MT"/>
        <family val="2"/>
      </rPr>
      <t xml:space="preserve">BACIA SANITARIA SIFONADA DE LOUCA BRANCA, LINHA RAVENA, REF. P 9.17 DA DECA OU SIMILAR, INCLUSIVE PERTENCES, COM TUBO DE LIGACAO E COBERTURA DE BOLSA CROMADOS
</t>
    </r>
    <r>
      <rPr>
        <sz val="7"/>
        <rFont val="Arial MT"/>
        <family val="2"/>
      </rPr>
      <t>(ESTEVES OU SIMILAR) /UN</t>
    </r>
  </si>
  <si>
    <r>
      <rPr>
        <sz val="7"/>
        <rFont val="Arial MT"/>
        <family val="2"/>
      </rPr>
      <t xml:space="preserve">ASSENTO SANITARIO PARA BACIA RAVENA REF. AP 01.17 DA
</t>
    </r>
    <r>
      <rPr>
        <sz val="7"/>
        <rFont val="Arial MT"/>
        <family val="2"/>
      </rPr>
      <t>DECA OU SIMILAR  /UN</t>
    </r>
  </si>
  <si>
    <r>
      <rPr>
        <sz val="7"/>
        <rFont val="Arial MT"/>
        <family val="2"/>
      </rPr>
      <t xml:space="preserve">SABONETEIRA PLÁSTICA TIPO DISPENSER PARA SABONETE LÍQUIDO COM RESERVATÓRIO 800 A 1500 ML, INCLUSO FIXAÇÃO.
</t>
    </r>
    <r>
      <rPr>
        <sz val="7"/>
        <rFont val="Arial MT"/>
        <family val="2"/>
      </rPr>
      <t>AF_01/2020</t>
    </r>
  </si>
  <si>
    <r>
      <rPr>
        <sz val="7"/>
        <rFont val="Arial MT"/>
        <family val="2"/>
      </rPr>
      <t xml:space="preserve">PAPELEIRA PLASTICA TIPO DISPENSER PARA PAPEL HIGIENICO
</t>
    </r>
    <r>
      <rPr>
        <sz val="7"/>
        <rFont val="Arial MT"/>
        <family val="2"/>
      </rPr>
      <t>ROLAO - FORNECIMENTO E INSTALAÇÃO</t>
    </r>
  </si>
  <si>
    <r>
      <rPr>
        <sz val="7"/>
        <rFont val="Arial MT"/>
        <family val="2"/>
      </rPr>
      <t xml:space="preserve">TOALHEIRO PLÁSTICO TIPO DISPENSER PARA PAPEL TOALHA
</t>
    </r>
    <r>
      <rPr>
        <sz val="7"/>
        <rFont val="Arial MT"/>
        <family val="2"/>
      </rPr>
      <t>INTERFOLHADO - FORNECIMENTO E INSTALAÇÃO</t>
    </r>
  </si>
  <si>
    <r>
      <rPr>
        <sz val="7"/>
        <rFont val="Arial MT"/>
        <family val="2"/>
      </rPr>
      <t xml:space="preserve">REGISTRO DE GAVETA BRUTO, LATAO, ROSCAVEL, 3/4", COM ACABAMENTO E CANOPLA CROMADOS. FORNECIDO E
</t>
    </r>
    <r>
      <rPr>
        <sz val="7"/>
        <rFont val="Arial MT"/>
        <family val="2"/>
      </rPr>
      <t>INSTALADO EM RAMAL DE AGUA. AF_12/2014 /UN</t>
    </r>
  </si>
  <si>
    <r>
      <rPr>
        <sz val="7"/>
        <rFont val="Arial MT"/>
        <family val="2"/>
      </rPr>
      <t xml:space="preserve">REGISTRO DE GAVETA BRUTO, LATAO, ROSCAVEL, 1 1/2, COM ACABAMENTO E CANOPLA CROMADOS, INSTALADO EM RESERVACAO DE AGUA DE EDIFICACAO QUE POSSUA RESERVATORIO DE FIBRA/FIBROCIMENTO FORNECIMENTO E
</t>
    </r>
    <r>
      <rPr>
        <sz val="7"/>
        <rFont val="Arial MT"/>
        <family val="2"/>
      </rPr>
      <t>INSTALACAO. AF_06/2016 /UN</t>
    </r>
  </si>
  <si>
    <r>
      <rPr>
        <sz val="7"/>
        <rFont val="Arial MT"/>
        <family val="2"/>
      </rPr>
      <t xml:space="preserve">ACABAMENTO ANTIVANDALISMO PARA VALVULA DE DESCARGA,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</si>
  <si>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VALVULA DE DESCARGA 1 1/2" SEM ACABAMENTO (BASE),
</t>
    </r>
    <r>
      <rPr>
        <sz val="7"/>
        <rFont val="Arial MT"/>
        <family val="2"/>
      </rPr>
      <t>DOCOL OU SIMILAR /UN</t>
    </r>
  </si>
  <si>
    <r>
      <rPr>
        <sz val="7"/>
        <rFont val="Arial MT"/>
        <family val="2"/>
      </rPr>
      <t xml:space="preserve">TUBO DE DESCARGA DE PVC, PARA VALVULA DE DESCARGA
</t>
    </r>
    <r>
      <rPr>
        <sz val="7"/>
        <rFont val="Arial MT"/>
        <family val="2"/>
      </rPr>
      <t>(TUBO PONTA AZUL) /UN</t>
    </r>
  </si>
  <si>
    <r>
      <rPr>
        <sz val="7"/>
        <rFont val="Arial MT"/>
        <family val="2"/>
      </rPr>
      <t>ESGOTO</t>
    </r>
  </si>
  <si>
    <r>
      <rPr>
        <sz val="7"/>
        <rFont val="Arial MT"/>
        <family val="2"/>
      </rPr>
      <t xml:space="preserve">TUBO PVC ESGOTO PREDIAL DN 40MM,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</si>
  <si>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50MM,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</si>
  <si>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TUBO PVC ESGOTO PREDIAL DN 100MM, INCLUSIVE CONEXOES -
</t>
    </r>
    <r>
      <rPr>
        <sz val="7"/>
        <rFont val="Arial MT"/>
        <family val="2"/>
      </rPr>
      <t>FORNECIMENTO E INSTALACAO /M</t>
    </r>
  </si>
  <si>
    <r>
      <rPr>
        <sz val="7"/>
        <rFont val="Arial MT"/>
        <family val="2"/>
      </rPr>
      <t xml:space="preserve">ESCAVACAO (MANUAL) DE VALAS, PARA ASSENTAMENTO DE
</t>
    </r>
    <r>
      <rPr>
        <sz val="7"/>
        <rFont val="Arial MT"/>
        <family val="2"/>
      </rPr>
      <t>TUBOS, COM DIAMETROS DE (100 A 150)MM /M</t>
    </r>
  </si>
  <si>
    <r>
      <rPr>
        <sz val="7"/>
        <rFont val="Arial MT"/>
        <family val="2"/>
      </rPr>
      <t>REATERRO (MANUAL) DE VALAS /M</t>
    </r>
  </si>
  <si>
    <r>
      <rPr>
        <sz val="7"/>
        <rFont val="Arial MT"/>
        <family val="2"/>
      </rPr>
      <t xml:space="preserve">CAIXA SIFONADA (TIGRE, FORTILIT OU SIMILAR) COM PORTA
</t>
    </r>
    <r>
      <rPr>
        <sz val="7"/>
        <rFont val="Arial MT"/>
        <family val="2"/>
      </rPr>
      <t>GRELHA DE PVC NAS DIMENSOES DE (150 X 150 X 50)MM /UN</t>
    </r>
  </si>
  <si>
    <r>
      <rPr>
        <b/>
        <sz val="7"/>
        <rFont val="Arial"/>
        <family val="2"/>
      </rPr>
      <t>REVESTIMENTO DE PAREDES</t>
    </r>
  </si>
  <si>
    <r>
      <rPr>
        <b/>
        <sz val="7"/>
        <rFont val="Arial"/>
        <family val="2"/>
      </rPr>
      <t>REVESTIMENTO DE FORROS</t>
    </r>
  </si>
  <si>
    <r>
      <rPr>
        <b/>
        <sz val="7"/>
        <rFont val="Arial"/>
        <family val="2"/>
      </rPr>
      <t>REVESTIMENTO DE PISOS</t>
    </r>
  </si>
  <si>
    <r>
      <rPr>
        <b/>
        <sz val="7"/>
        <rFont val="Arial"/>
        <family val="2"/>
      </rPr>
      <t>PINTURA</t>
    </r>
  </si>
  <si>
    <r>
      <rPr>
        <sz val="7"/>
        <rFont val="Arial MT"/>
        <family val="2"/>
      </rPr>
      <t xml:space="preserve">APLICACAO DE FUNDO SELADOR ACRILICO EM TETO,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</si>
  <si>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APLICACAO DE FUNDO SELADOR ACRILICO EM PAREDES, UMA
</t>
    </r>
    <r>
      <rPr>
        <sz val="7"/>
        <rFont val="Arial MT"/>
        <family val="2"/>
      </rPr>
      <t>DEMAO. AF_06/2014 /M2</t>
    </r>
  </si>
  <si>
    <r>
      <rPr>
        <sz val="7"/>
        <rFont val="Arial MT"/>
        <family val="2"/>
      </rPr>
      <t xml:space="preserve">APLICAÇÃO E LIXAMENTO DE MASSA LÁTEX EM TETO, DUAS
</t>
    </r>
    <r>
      <rPr>
        <sz val="7"/>
        <rFont val="Arial MT"/>
        <family val="2"/>
      </rPr>
      <t>DEMÃOS. AF_06/2014</t>
    </r>
  </si>
  <si>
    <r>
      <rPr>
        <sz val="7"/>
        <rFont val="Arial MT"/>
        <family val="2"/>
      </rPr>
      <t xml:space="preserve">APLICACAO E LIXAMENTO DE MASSA LATEX EM PAREDES, DUAS
</t>
    </r>
    <r>
      <rPr>
        <sz val="7"/>
        <rFont val="Arial MT"/>
        <family val="2"/>
      </rPr>
      <t>DEMAOS. AF_06/2014 /M2</t>
    </r>
  </si>
  <si>
    <r>
      <rPr>
        <sz val="7"/>
        <rFont val="Arial MT"/>
        <family val="2"/>
      </rPr>
      <t xml:space="preserve">APLICACAO MANUAL DE PINTURA COM TINTA LATEX ACRILICA EM
</t>
    </r>
    <r>
      <rPr>
        <sz val="7"/>
        <rFont val="Arial MT"/>
        <family val="2"/>
      </rPr>
      <t>PAREDES, DUAS DEMAOS. AF_06/2014 /M2</t>
    </r>
  </si>
  <si>
    <r>
      <rPr>
        <sz val="7"/>
        <rFont val="Arial MT"/>
        <family val="2"/>
      </rPr>
      <t xml:space="preserve">APLICAÇÃO MANUAL DE PINTURA COM TINTA LÁTEX ACRÍLICA
</t>
    </r>
    <r>
      <rPr>
        <sz val="7"/>
        <rFont val="Arial MT"/>
        <family val="2"/>
      </rPr>
      <t>EM TETO, DUAS DEMÃOS. AF_06/2014</t>
    </r>
  </si>
  <si>
    <r>
      <rPr>
        <sz val="7"/>
        <rFont val="Arial MT"/>
        <family val="2"/>
      </rPr>
      <t xml:space="preserve">PINTURA COM TINTA ALQUIDICA DE ACABAMENTO (ESMALTE SINTETICO BRILHANTE) PULVERIZADA SOBRE SUPERFICIES METALICAS (EXCETO PERFIL) EXECUTADO EM OBRA (02
</t>
    </r>
    <r>
      <rPr>
        <sz val="7"/>
        <rFont val="Arial MT"/>
        <family val="2"/>
      </rPr>
      <t>DEMAOS). AF_01/2020 /M2</t>
    </r>
  </si>
  <si>
    <r>
      <rPr>
        <b/>
        <sz val="7"/>
        <rFont val="Arial"/>
        <family val="2"/>
      </rPr>
      <t>ACESSIBILIDADE</t>
    </r>
  </si>
  <si>
    <r>
      <rPr>
        <sz val="7"/>
        <rFont val="Arial MT"/>
        <family val="2"/>
      </rPr>
      <t xml:space="preserve">ASSENTO UNIVERSAL PARA BACIA SANITARIA, EM POLIPROPILENO LINHA EVOLUTION SOFT CLOSE DA TUPAN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</si>
  <si>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 xml:space="preserve">VASO SANITARIO SIFONADO CONVENCIONAL PARA PCD SEM FURO FRONTAL COM LOUCA BRANCA SEM ASSENTO, INCLUSO CONJUNTO DE LIGACAO PARA BACIA SANITARIA AJUSTAVEL -
</t>
    </r>
    <r>
      <rPr>
        <sz val="7"/>
        <rFont val="Arial MT"/>
        <family val="2"/>
      </rPr>
      <t>FORNECIMENTO E INSTALACAO. AF_10/2016 /UN</t>
    </r>
  </si>
  <si>
    <r>
      <rPr>
        <sz val="7"/>
        <rFont val="Arial MT"/>
        <family val="2"/>
      </rPr>
      <t>ACABAMENTO PARA VALVULA DE DESCARGA PARA DEFICIENTE FISICO VD BENEFIT COD 00184906 DA DOCOL OU SIMILAR /UN</t>
    </r>
  </si>
  <si>
    <r>
      <rPr>
        <sz val="7"/>
        <rFont val="Arial MT"/>
        <family val="2"/>
      </rPr>
      <t>ACESSÓRIOS</t>
    </r>
  </si>
  <si>
    <r>
      <rPr>
        <sz val="7"/>
        <rFont val="Arial MT"/>
        <family val="2"/>
      </rPr>
      <t xml:space="preserve">BARRA DE APOIO RETA, EM ACO INOX POLIDO, COMPRIMENTO 80
</t>
    </r>
    <r>
      <rPr>
        <sz val="7"/>
        <rFont val="Arial MT"/>
        <family val="2"/>
      </rPr>
      <t>CM, FIXADA NA PAREDE - FORNECIMENTO E INSTALACAO. AF_01/2020 /UM</t>
    </r>
  </si>
  <si>
    <r>
      <rPr>
        <sz val="7"/>
        <rFont val="Arial MT"/>
        <family val="2"/>
      </rPr>
      <t xml:space="preserve">PUXADOR PARA PCD, FIXADO NA PORTA - FORNECIMENTO E
</t>
    </r>
    <r>
      <rPr>
        <sz val="7"/>
        <rFont val="Arial MT"/>
        <family val="2"/>
      </rPr>
      <t>INSTALAÇÃO. AF_01/2020</t>
    </r>
  </si>
  <si>
    <r>
      <rPr>
        <sz val="7"/>
        <rFont val="Arial MT"/>
        <family val="2"/>
      </rPr>
      <t xml:space="preserve">PLACA TATIL EM ACRILICO COM LETRA EM ALTO RELEVO E BRAILLE (30X9)CM PARA SINALIZACAO DE PORTAS, FIXADAS POR ADESIVOS CUPLA FACE, TB-26 DA TOTAL ACESSIBILIDADE OU
</t>
    </r>
    <r>
      <rPr>
        <sz val="7"/>
        <rFont val="Arial MT"/>
        <family val="2"/>
      </rPr>
      <t>SIMILAR /UN</t>
    </r>
  </si>
  <si>
    <r>
      <rPr>
        <sz val="7"/>
        <rFont val="Arial MT"/>
        <family val="2"/>
      </rPr>
      <t>REVESTIMENTO DE PISOS</t>
    </r>
  </si>
  <si>
    <r>
      <rPr>
        <b/>
        <sz val="7"/>
        <rFont val="Arial"/>
        <family val="2"/>
      </rPr>
      <t>LIMPEZA</t>
    </r>
  </si>
  <si>
    <r>
      <rPr>
        <sz val="7"/>
        <rFont val="Arial MT"/>
        <family val="2"/>
      </rPr>
      <t>LIMPEZA FINAL DA OBRA /M2</t>
    </r>
  </si>
  <si>
    <r>
      <rPr>
        <b/>
        <sz val="7"/>
        <rFont val="Arial"/>
        <family val="2"/>
      </rPr>
      <t>TOTAL GERAL</t>
    </r>
  </si>
  <si>
    <r>
      <rPr>
        <sz val="7"/>
        <rFont val="Arial MT"/>
        <family val="2"/>
      </rPr>
      <t>RESUMO</t>
    </r>
  </si>
  <si>
    <t>MUNICÍPIO DE RIBAS DO RIO PARDO</t>
  </si>
  <si>
    <t>MUNICÍPIO DE RIBAS DO RIO PARDO -  ESTADO DE MATO GROSSO DO SUL</t>
  </si>
  <si>
    <t>M</t>
  </si>
  <si>
    <t>RUFO CHAPA GALVANIZADO 35 CM #26</t>
  </si>
  <si>
    <t>CALHA CHAPA GALVANIZADA 50CM #24</t>
  </si>
  <si>
    <t>JANELA DE CORRER COM VIDRO TEMPERADO 8MM COMP PERFIL DE ALUMINIO ANODIZADO NATURAL E FERRAGENS FOSCA</t>
  </si>
  <si>
    <t>M²</t>
  </si>
  <si>
    <t>ELETRODUTO FLEXIVEL CORRUGADO  DN 25MM(3/4) PARA CIRCUITOS</t>
  </si>
  <si>
    <t>TOTAL</t>
  </si>
  <si>
    <t>SUBTOTAL</t>
  </si>
  <si>
    <r>
      <rPr>
        <sz val="7"/>
        <rFont val="Arial MT"/>
        <family val="2"/>
      </rPr>
      <t>REVESTIMENTO CERAMICO PARA PAREDES INTERNAS COM PLACAS TIPO ESMALTADA EXTRA DE DIMENSOES 33X45 CM APLICADAS EM AMBIENTES DE AREA MAIOR QUE 5 M2 NA
ALTURA INTEIRA DAS PAREDES. AF_06/2014 /M2</t>
    </r>
  </si>
  <si>
    <t>LAVATÓRIO LOUÇA BRANCA COM COLUNA 45X55CM OU EQUIVALENTE PADRÃO MEDIO UM INCLUSO SIFÃO TIPO GARRAFA VALVULA E ENGATE FLEXIVEL DE 40 CM EM METAL CROMADO COM TORNEIRA CROMADA DE MESA PADRÃO MEDIO FORNECIMENTO E INSTALAÇÃO</t>
  </si>
  <si>
    <t>TORNEIRAS E REGISTROS</t>
  </si>
  <si>
    <t>SOLEIRA DE GRANITO,  LARGURA 15CM /ESPESSURA 2,0 CM AF09/2020</t>
  </si>
  <si>
    <t>REVESTIMENTO CERÃMICO PARA PISO COMPLACAS TIPO ESMALTADA EXTRA DIMENSÃO 60X60 CM APLICADA EM AMBIENTES DE ARÉA MAIOR QUE 10CM</t>
  </si>
  <si>
    <t xml:space="preserve">RODAPE CERÃMICO DE 7CM DE ALTURA COM PLACAS TIPO ESMALTADA EXTRA </t>
  </si>
  <si>
    <t>UN</t>
  </si>
  <si>
    <t>PORTA PIVOTANTE 2 FOLHA COM VIDRO TEMPÉRADO  INCOLOR 10MM INCLUSIVE PUXADOR CROMADO</t>
  </si>
  <si>
    <t>ESTRUTURA COBERTURA COM LIGAÇÕES SOLDADAS INCLUSO CHPAS  E PERFIS METALICOS</t>
  </si>
  <si>
    <t>TELHAMENTO COM TELHA TERMOACUSTICA E =30 MM COM ATE 2 AGUAS INCLUSO IÇAMENTO AF 07/2019
ATE 2 AGUAS, INCLUSO ICAMENTO. AF_07/2019 /M2</t>
  </si>
  <si>
    <t>CAIXA ENTERRADA HIDRAULICA RETANGULAR EM ALVENARIA COM TIJOLOS CERAMICOS MACICOS, DIMENSOES INTERNAS:
0,62X0,0,62 M PARA REDE DE ESGOTO. AF_12/2020</t>
  </si>
  <si>
    <t>CURVA 90 40MM COM ANEL</t>
  </si>
  <si>
    <t>JOELHO 90 40MM</t>
  </si>
  <si>
    <t>JOELHO 90 50MM</t>
  </si>
  <si>
    <t>TE SN 100MM X 50MM</t>
  </si>
  <si>
    <t>TORNEIRA METALICA PARA PNE  CROMADA DE MESA PARA LAVATORIO COM SENSOR  DE PRESENÇA A PILHA  COM ARREJADOR EMBUTIDO</t>
  </si>
  <si>
    <t>AGUA FRIA DISTRIBUIÇÃO E ALIMENTAÇÃO</t>
  </si>
  <si>
    <t>CR</t>
  </si>
  <si>
    <t>PINTURA VERNIZ EM ESQUADRIAS DE MADEIRA</t>
  </si>
  <si>
    <t>Total</t>
  </si>
  <si>
    <t>DIVERSOS</t>
  </si>
  <si>
    <t>LOUÇAS</t>
  </si>
  <si>
    <r>
      <rPr>
        <b/>
        <sz val="7"/>
        <rFont val="Arial"/>
        <family val="2"/>
      </rPr>
      <t>ESTRUTURA DE CONCRETO</t>
    </r>
  </si>
  <si>
    <r>
      <rPr>
        <sz val="7"/>
        <rFont val="Arial MT"/>
        <family val="2"/>
      </rPr>
      <t xml:space="preserve">ARMACAO DE ACO CA-60 DIAM. 3,4 A 6,0MM - FORNECIMENTO /
</t>
    </r>
    <r>
      <rPr>
        <sz val="7"/>
        <rFont val="Arial MT"/>
        <family val="2"/>
      </rPr>
      <t>CORTE (C/PERDA DE 10%) / DOBRA / COLOCACAO /KG</t>
    </r>
  </si>
  <si>
    <r>
      <rPr>
        <sz val="7"/>
        <rFont val="Arial MT"/>
        <family val="2"/>
      </rPr>
      <t xml:space="preserve">ARMACAO ACO CA-50, MEDIA, DIAM. 6,3 (1/4) A 12,5MM(1/2) - FORNECIMENTO / CORTE (PERDA DE 10%) / DOBRA /
</t>
    </r>
    <r>
      <rPr>
        <sz val="7"/>
        <rFont val="Arial MT"/>
        <family val="2"/>
      </rPr>
      <t>COLOCACAO /KG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</si>
  <si>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FUNDACOES /M3</t>
    </r>
  </si>
  <si>
    <r>
      <rPr>
        <sz val="7"/>
        <rFont val="Arial MT"/>
        <family val="2"/>
      </rPr>
      <t xml:space="preserve">LANCAMENTO/APLICACAO MANUAL DE CONCRETO EM
</t>
    </r>
    <r>
      <rPr>
        <sz val="7"/>
        <rFont val="Arial MT"/>
        <family val="2"/>
      </rPr>
      <t>ESTRUTURAS /M3</t>
    </r>
  </si>
  <si>
    <r>
      <rPr>
        <sz val="7"/>
        <rFont val="Arial MT"/>
        <family val="2"/>
      </rPr>
      <t xml:space="preserve">ESTACA BROCA DE CONCRETO, DIAMETRO DE 25CM, ESCAVACAO MANUAL COM TRADO CONCHA, COM ARMADURA DE
</t>
    </r>
    <r>
      <rPr>
        <sz val="7"/>
        <rFont val="Arial MT"/>
        <family val="2"/>
      </rPr>
      <t>ARRANQUE. AF_05/2020 /M</t>
    </r>
  </si>
  <si>
    <r>
      <rPr>
        <sz val="7"/>
        <rFont val="Arial MT"/>
        <family val="2"/>
      </rPr>
      <t>CORTE E PREPARO EM CABECA DE ESTACA /UN</t>
    </r>
  </si>
  <si>
    <r>
      <rPr>
        <sz val="7"/>
        <rFont val="Arial MT"/>
        <family val="2"/>
      </rPr>
      <t xml:space="preserve">ESCAVACAO DE VALAS EM SOLO DE QUALQUER CATEGORIA, NA(S) PROFUNDIDADE(S):- ATE 2,00 M (SEM PRESENCA DE AGUA)
</t>
    </r>
    <r>
      <rPr>
        <sz val="7"/>
        <rFont val="Arial MT"/>
        <family val="2"/>
      </rPr>
      <t>/M3</t>
    </r>
  </si>
  <si>
    <t>FORMAS</t>
  </si>
  <si>
    <t>CONCRETO</t>
  </si>
  <si>
    <t>FERRAGEM</t>
  </si>
  <si>
    <r>
      <rPr>
        <b/>
        <sz val="7"/>
        <rFont val="Arial"/>
        <family val="2"/>
      </rPr>
      <t>ALVENARIA</t>
    </r>
  </si>
  <si>
    <r>
      <rPr>
        <sz val="7"/>
        <rFont val="Arial MT"/>
        <family val="2"/>
      </rPr>
      <t xml:space="preserve">ALVENARIA DE ELEVACAO COM TIJOLO CERAMICO FURADO (9X19X19)CM, 1/2 VEZ (ESPESSURA DE 9CM), ASSENTADA COM ARGAMASSA MISTA DE CIMENTO, CAL HIDRATADA E AREIA SEM
</t>
    </r>
    <r>
      <rPr>
        <sz val="7"/>
        <rFont val="Arial MT"/>
        <family val="2"/>
      </rPr>
      <t>PENEIRAR, NO TRACO 1:2:8 /M2</t>
    </r>
  </si>
  <si>
    <r>
      <rPr>
        <sz val="7"/>
        <rFont val="Arial MT"/>
        <family val="2"/>
      </rPr>
      <t xml:space="preserve">VERGA PRE-MOLDADA PARA PORTAS COM ATE 1,5 M DE VAO.
</t>
    </r>
    <r>
      <rPr>
        <sz val="7"/>
        <rFont val="Arial MT"/>
        <family val="2"/>
      </rPr>
      <t>AF_03/2016 /M</t>
    </r>
  </si>
  <si>
    <r>
      <rPr>
        <sz val="7"/>
        <rFont val="Arial MT"/>
        <family val="2"/>
      </rPr>
      <t xml:space="preserve">VERGA MOLDADA IN LOCO EM CONCRETO PARA JANELAS COM
</t>
    </r>
    <r>
      <rPr>
        <sz val="7"/>
        <rFont val="Arial MT"/>
        <family val="2"/>
      </rPr>
      <t>MAIS DE 1,5 M DE VÃO. AF_03/2016</t>
    </r>
  </si>
  <si>
    <t xml:space="preserve">LAJE PRE-FABRICADA PROTENDIDA BETA 16,CAPA=4CM EM CONCRETO USINADO BOMBEADO FCK=25,0MPA, CONTR. A, CONS=0,0601M3/M2, PREENC. EPS/CERAMICA H16-40,INTEREIXO 48CM, SOBRECARGA=350KG/M2, VAOS ATE 7,30M, VIGUETAS 5 FIOS DE ACO(EXCL. ESCOR. E FERRAGENS) /M2 </t>
  </si>
  <si>
    <t>FONTE: SINAP/SEPRO</t>
  </si>
  <si>
    <r>
      <rPr>
        <sz val="7"/>
        <rFont val="Arial MT"/>
        <family val="2"/>
      </rPr>
      <t>INSTALACAO PROVISORIA DE AGUA E ESGOTO /UN</t>
    </r>
  </si>
  <si>
    <r>
      <rPr>
        <sz val="7"/>
        <rFont val="Arial MT"/>
        <family val="2"/>
      </rPr>
      <t>INSTALACAO PROVISORIA DE LUZ (PADRAO MONTADO) /UN</t>
    </r>
  </si>
  <si>
    <r>
      <rPr>
        <sz val="7"/>
        <rFont val="Arial MT"/>
        <family val="2"/>
      </rPr>
      <t xml:space="preserve">LOCACAO DE CONTAINER PARA DEPOSITO DE (2,30 X 6,00)M,
</t>
    </r>
    <r>
      <rPr>
        <sz val="7"/>
        <rFont val="Arial MT"/>
        <family val="2"/>
      </rPr>
      <t>ALT. 2,50M, SEM DIVISORIAS INTERNAS E SEM SANITARIO, EXC TRANSP/CARGA/DESCARGA /MÊS</t>
    </r>
  </si>
  <si>
    <r>
      <rPr>
        <sz val="7"/>
        <rFont val="Arial MT"/>
        <family val="2"/>
      </rPr>
      <t>MÊS</t>
    </r>
  </si>
  <si>
    <r>
      <rPr>
        <sz val="7"/>
        <rFont val="Arial MT"/>
        <family val="2"/>
      </rPr>
      <t xml:space="preserve">LOCACAO DE CONTAINER 2,30 X 4,30 M, ALT. 2,50 M, PARA
</t>
    </r>
    <r>
      <rPr>
        <sz val="7"/>
        <rFont val="Arial MT"/>
        <family val="2"/>
      </rPr>
      <t>SANITARIO, COM 3 BACIAS, 4 CHUVEIROS, 1 LAVATORIO E 1 MICTORIO, EXCLUSIVE TRANSPORTE/CARGA/DESCARGA /MES</t>
    </r>
  </si>
  <si>
    <t>MONTAGEM E DESMONTAGEM DE FÔRMA DE PILARES RETANGULARES E ESTRUTURAS SIMILARES(VIGAS) , PÉ-DIREITO
SIMPLES, EM MADEIRA SERRADA, 4 UTILIZAÇÕES. AF_12/2015</t>
  </si>
  <si>
    <t>FABRICAÇÃO DE FORMA PARA VIGAS EM CHAPA DE MADEIRA COMPENSADA A,E 10MM AF 09/2020</t>
  </si>
  <si>
    <t>PR S BDI</t>
  </si>
  <si>
    <r>
      <rPr>
        <sz val="7"/>
        <rFont val="Arial MT"/>
        <family val="2"/>
      </rPr>
      <t xml:space="preserve">CHAPISCO PARA PAREDES EXTERNAS E INTERNAS COM
</t>
    </r>
    <r>
      <rPr>
        <sz val="7"/>
        <rFont val="Arial MT"/>
        <family val="2"/>
      </rPr>
      <t>ARGAMASSA DE CIMENTO E AREIA NO TRACO 1:3 /M2</t>
    </r>
  </si>
  <si>
    <r>
      <rPr>
        <sz val="7"/>
        <rFont val="Arial MT"/>
        <family val="2"/>
      </rPr>
      <t xml:space="preserve">EMBOCO OU MASSA ÚNICA EM ARGAMASSA TRACO 1:2:8, PREPARO MECANICO COM BETONEIRA 400 L, APLICADA MANUALMENTE EM PANOS DE FACHADA COM PRESENCA DE
</t>
    </r>
    <r>
      <rPr>
        <sz val="7"/>
        <rFont val="Arial MT"/>
        <family val="2"/>
      </rPr>
      <t>VAOS, ESPESSURA DE 25 MM. AF_06/2014</t>
    </r>
  </si>
  <si>
    <r>
      <rPr>
        <sz val="7"/>
        <rFont val="Arial MT"/>
        <family val="2"/>
      </rPr>
      <t xml:space="preserve">CHAPISCO PARA TETO COM ARGAMASSA DE CIMENTO E AREIA
</t>
    </r>
    <r>
      <rPr>
        <sz val="7"/>
        <rFont val="Arial MT"/>
        <family val="2"/>
      </rPr>
      <t>NO TRACO 1:3 /M2</t>
    </r>
  </si>
  <si>
    <r>
      <rPr>
        <sz val="7"/>
        <rFont val="Arial MT"/>
        <family val="2"/>
      </rPr>
      <t>EMBOCO PARA FORRO, EMPREGANDO ARGAMASSA MISTA DE CIMENTO, CAL E AREIA NO TRACO 1:2:9, ESPESSURA DE 2 CM /M2</t>
    </r>
  </si>
  <si>
    <r>
      <rPr>
        <b/>
        <sz val="7"/>
        <rFont val="Arial"/>
        <family val="2"/>
      </rPr>
      <t>ADMINISTRAÇÃO LOCAL</t>
    </r>
  </si>
  <si>
    <r>
      <rPr>
        <sz val="7"/>
        <rFont val="Arial MT"/>
        <family val="2"/>
      </rPr>
      <t xml:space="preserve">ENGENHEIRO CIVIL DE OBRA PLENO COM ENCARGOS
</t>
    </r>
    <r>
      <rPr>
        <sz val="7"/>
        <rFont val="Arial MT"/>
        <family val="2"/>
      </rPr>
      <t>COMPLEMENTARES /H</t>
    </r>
  </si>
  <si>
    <r>
      <rPr>
        <sz val="7"/>
        <rFont val="Arial MT"/>
        <family val="2"/>
      </rPr>
      <t>H</t>
    </r>
  </si>
  <si>
    <r>
      <rPr>
        <sz val="7"/>
        <rFont val="Arial MT"/>
        <family val="2"/>
      </rPr>
      <t>MESTRE DE OBRAS COM ENCARGOS COMPLEMENTARES /H</t>
    </r>
  </si>
  <si>
    <r>
      <rPr>
        <sz val="7"/>
        <rFont val="Arial MT"/>
        <family val="2"/>
      </rPr>
      <t xml:space="preserve">APILOAMENTO DE SOLO, PARA RECEBIMENTO DE LASTRO, COM
</t>
    </r>
    <r>
      <rPr>
        <sz val="7"/>
        <rFont val="Arial MT"/>
        <family val="2"/>
      </rPr>
      <t>MACO DE 30 KG /M2</t>
    </r>
  </si>
  <si>
    <r>
      <rPr>
        <sz val="7"/>
        <rFont val="Arial MT"/>
        <family val="2"/>
      </rPr>
      <t xml:space="preserve">CONTRAPISO EM CONCRETO FCK=15MPa, TRACO 1:3,4:3,5
</t>
    </r>
    <r>
      <rPr>
        <sz val="7"/>
        <rFont val="Arial MT"/>
        <family val="2"/>
      </rPr>
      <t>(CIMENTO, AREIA MEDIA E BRITA 1), ESPESSURA DE 5CM /M2</t>
    </r>
  </si>
  <si>
    <t>PORTA LISA MADEIRA COM BATENTE GUARNIÇÃO E DOBRADIÇA FECHADURA  70X2,10 CM</t>
  </si>
  <si>
    <t>PORTA LISA MADEIRA COM BATENTE GUARNIÇÃO E DOBRADIÇA  FECHADURA 90X2,10 CM</t>
  </si>
  <si>
    <t>CONCRETO FCK = 25MPA, TRACO 1:2,3:2,7 (CIMENTO/ AREIA - FUNDAÇÃO
MEDIA/ BRITA 1)  - PREPARO MECANICO COM BETONEIRA 400 L. AF_07/2016 /M3</t>
  </si>
  <si>
    <t>CONCRETO FCK = 15MPA, TRACO 1:2,3:2,7 (CIMENTO/ AREIA-
MEDIA/ BRITA 1)  - PREPARO MECANICO COM BETONEIRA 400 L. AF_07/2016 /M3</t>
  </si>
  <si>
    <t>__________________________</t>
  </si>
  <si>
    <t>Prefeitura Municipal de Ribas do Rio Pardo</t>
  </si>
  <si>
    <t>CNPJ 03.501.541/0001-91</t>
  </si>
  <si>
    <t>CABO DE COBRE FLEXIVEL ISOLADO, 2,5 MM2, ANTI-CHAMA 450/750 V, PARA CIRCUITOS TERMINAIS - FORNECIMENTO E INSTALAÇÃO  AF-12/2015 (BRANCO)</t>
  </si>
  <si>
    <t>CABO DE COBRE FLEXIVEL ISOLADO, 2,5 MM2, ANTI-CHAMA 450/750 V, PARA CIRCUITOS TERMINAIS - FORNECIMENTO E INSTALAÇÃO  AF-12/2015 (AZUL )</t>
  </si>
  <si>
    <t>CABO DE COBRE FLEXIVEL ISOLADO, 2,5 MM2, ANTI-CHAMA 450/750 V, PARA CIRCUITOS TERMINAIS - FORNECIMENTO E INSTALAÇÃO  AF-12/2015 (VERMELHO)</t>
  </si>
  <si>
    <t>CABO DE COBRE FLEXIVEL ISOLADO, 2,5 MM2, ANTI-CHAMA 450/750 V, PARA CIRCUITOS TERMINAIS - FORNECIMENTO E INSTALAÇÃO  AF-12/2015 (VERDE)</t>
  </si>
  <si>
    <t>CABO DE COBRE FLEXIVEL ISOLADO, 4 MM2, ANTI-CHAMA 450/750 V, PARA CIRCUITOS TERMINAIS - FORNECIMENTO E INSTALACAO.AF_12/2015  (VERMELHO)</t>
  </si>
  <si>
    <t>CABO DE COBRE FLEXIVEL ISOLADO, 4 MM2, ANTI-CHAMA 450/750 V, PARA CIRCUITOS TERMINAIS - FORNECIMENTO E INSTALACAO.AF_12/2015  (AZUL)</t>
  </si>
  <si>
    <t>CABO DE COBRE FLEXIVEL ISOLADO, 4 MM2, ANTI-CHAMA 450/750 V, PARA CIRCUITOS TERMINAIS - FORNECIMENTO E INSTALACAO.AF_12/2015  (VERDE)</t>
  </si>
  <si>
    <t>ELETRODUTOS</t>
  </si>
  <si>
    <t>FIOS E CABOS DE COBRE</t>
  </si>
  <si>
    <t>CAIXA RETANGULAR 4" X 4" ALTA (2,00 M DO PISO), METALICA, INSTALADA EM PAREDE - FORNECIMENTO E INSTALACAO.
AF_12/2015 /UN</t>
  </si>
  <si>
    <t>DISJUNTOR BIPOLAR TIPO DIN, CORRENTE NOMINAL DE 20A -
FORNECIMENTO E INSTALACAO. AF_04/2016 /UN</t>
  </si>
  <si>
    <t>DISJUNTOR MONOPOLAR TIPO DIN, CORRENTE NOMINAL DE 20A -
FORNECIMENTO E INSTALACAO. AF_04/2016 /UN</t>
  </si>
  <si>
    <r>
      <rPr>
        <sz val="7"/>
        <rFont val="Arial MT"/>
        <family val="2"/>
      </rPr>
      <t>CAIXA RETANGULAR 4" X 2" ALTA (2,00 M DO PISO), METALICA, INSTALADA EM PAREDE - FORNECIMENTO E INSTALACAO.
AF_12/2015 /UN</t>
    </r>
  </si>
  <si>
    <r>
      <rPr>
        <sz val="7"/>
        <rFont val="Arial MT"/>
        <family val="2"/>
      </rPr>
      <t>CAIXA RETANGULAR 4" X 2" BAIXA (0,30 M DO PISO), METALICA, INSTALADA EM PAREDE - FORNECIMENTO E INSTALACAO.
AF_12/2015 /UN</t>
    </r>
  </si>
  <si>
    <r>
      <rPr>
        <sz val="7"/>
        <rFont val="Arial MT"/>
        <family val="2"/>
      </rPr>
      <t>CAIXA RETANGULAR 4" X 2" MEDIA (1,30 M DO PISO), METALICA,
INSTALADA EM PAREDE - FORNECIMENTO E INSTALACAO. AF_12/2015 /UN</t>
    </r>
  </si>
  <si>
    <t>QUADROS, DISJUNTORES E CAIXAS</t>
  </si>
  <si>
    <t>INTERRUPTORES E TOMADAS</t>
  </si>
  <si>
    <t>INTERRUPTOR SIMPLES (3 MODULOS), 10A/250V, INCLUINDO SUPORTE E PLACA - FORNECIMENTO E INSTALACAO. AF_12/2015/UN</t>
  </si>
  <si>
    <t>TOMADA ALTA DE EMBUTIR (1 MODULO), 2P+T 10 A, INCLUINDO SUPORTE E PLACA - FORNECIMENTO E INSTALACAO. AF_12/2015 COM INDENTIFICÃO 220( 2,00M)</t>
  </si>
  <si>
    <t>TOMADA BAIXA DE EMBUTIR (1 MODULO), 2P+T 10 A, INCLUINDO SUPORTE E PLACA - FORNECIMENTO E INSTALACAO. AF_12/2015/UM -(0,30M)</t>
  </si>
  <si>
    <t>LUMINÁRIAS E ACESSÓRIOS</t>
  </si>
  <si>
    <t>LUMINARIA TIPO CALHA  DE SOBREPOR COM 2 LAMPADAS TUBULARES FLUORESCENTE DE 36 W COM REATOR DE PARTIDA RAPIDA. FORNECIMENTO E INSTALAÇÃO  AF 02/02</t>
  </si>
  <si>
    <t>ELETRODUTO FLEXIVEL CORRUGADO  DN 32MM (1) PARA CIRCUITOS</t>
  </si>
  <si>
    <t>ELETRODUTO RIGIDO   DN 60MM (2) PARA CIRCUITOS</t>
  </si>
  <si>
    <t>CONSTRUÇÃO SALA DE LICITAÇÃO</t>
  </si>
  <si>
    <t>BANCADA DE GRANITO CINZA POLIDO DE 0,50X0,60M PARA LAVATORIO FORNECIMENTO E INSTALAÇÃO</t>
  </si>
  <si>
    <t>CUBA DE IMBUTIR OVAL EM LOUÇA 35X50  INCLUSO VALVULA  EM METAL CROMADO E SIFÇAO FLEXIVEL EM PVC</t>
  </si>
  <si>
    <t>QUANT</t>
  </si>
  <si>
    <t>Sala de licitação</t>
  </si>
  <si>
    <t>OBRA: CONSTRUÇÃO DA  SALA DE LICITAÇÃO</t>
  </si>
  <si>
    <t>LOCAL: RUA CONCEIÇÃO DO RIO0 PARDO - CENTRO  MUNICÍPIO DE RIBAS DO RIO PARDO/MS</t>
  </si>
  <si>
    <t>ALVENARIA DE ELEVACAO COM TIJOLO CERAMICO FURADO (9X19X19)CM, 1 VEZ (ESPESSURA DE 19CM), ASSENTADA COM ARGAMASSA MISTA DE CIMENTO, CAL HIDRATADA E AREIA SEM
PENEIRAR, NO TRACO 1:2:8 /M2</t>
  </si>
  <si>
    <t xml:space="preserve"> APLICAÇÃO MANUAL DE PINTURA COM TINTA TEXTURIZADA ACRÍLICA EM PAREDES EXTERNA   M2   , DUAS CORES. AF_06/2014
</t>
  </si>
  <si>
    <t>REVESTIMENTO CERAMICO PARA PAREDES EXTERNAS  EM PASTILHA DE PORCELANA 5X5 CM COM PLACAS DE 30X30 CM ALINHADAS A PLUMO - CORES CONFORME PROJETO ARQUITETONICO</t>
  </si>
  <si>
    <t xml:space="preserve">ESCORAMENTO PARA LAJES DE EDIFICAÇÕES  </t>
  </si>
  <si>
    <t>INTERRUPTOR SIMPLES (1 MODULO), + TOMADA  10A/250V, INCLUINDO SUPORTE E PLACA - FORNECIMENTO E INSTALACAO. AF_12/2015/UN</t>
  </si>
  <si>
    <t>QUADRO DE DISTRIBUIÇÃO DE ENERGIA DE EMBUTIR,  PARA 18  DISJUNTORES COM TRILHO DIN  COM  BARRAMENTO TRIFÁSICO E NEUTRO, FORNECIMENTO E INSTALAÇÃO -COD 90.43.13 REF QDETN II 34 DIN 100 A</t>
  </si>
  <si>
    <t>DISJUNTOR MONOPOLAR TIPO DIN, CORRENTE NOMINAL DE 10A -
FORNECIMENTO E INSTALACAO. AF_04/2016 /UN</t>
  </si>
  <si>
    <t>DISJUNTOR MONOPOLAR TIPO DIN, CORRENTE NOMINAL DE 16A -
FORNECIMENTO E INSTALACAO. AF_04/2016 /UN</t>
  </si>
  <si>
    <t>CABO ISOLADO, CU/PVC 0,6/1,0kV, 16MM2 (Preta)</t>
  </si>
  <si>
    <t>CABO ISOLADO, CU/PVC 0,6/1,0kV, 16MM2 (Azul )</t>
  </si>
  <si>
    <t>CABO ISOLADO, CU/PVC 0,6/1,0kV, 16MM2 (Verde)</t>
  </si>
  <si>
    <t>DISJUNTOR TRIPOLAR TIPO DIN, CORRENTE NOMINAL DE 50A -
FORNECIMENTO E INSTALACAO. AF_04/2016 /UN</t>
  </si>
  <si>
    <t>CAIXA  OCTOGONAL 4X4 PVC INSTALADA EM LAJE - FONECIMENTO E EXECUÇÃO
AF_12/2015 /UN</t>
  </si>
  <si>
    <t>DISPOSITIVO DRT TETRAPOLAR 63A PADRÃO DIN- CURVA C</t>
  </si>
  <si>
    <t>PISO TATIL ALERTA EM PLACAS CIMENTICIAS DE 40 X 40 X 5MM, ASSENTADO COM ARGAMASSA</t>
  </si>
  <si>
    <t>PISO TATIL DIRECIONAL EM PLACAS CIMENTICIAS DE 40 X 40 X 5MM, ASSENTADO COM ARGAMASSA</t>
  </si>
  <si>
    <t>REGISTRO DE GAVETA BRUTO, LATAO, ROSCAVEL, 1 1/2 , FORNECIMENTO E INSTALAÇÃO</t>
  </si>
  <si>
    <t>SEPRO Junho/ 2022 AGESUL</t>
  </si>
  <si>
    <t>TOMADA MEDIA DE EMBUTIR (1 MODULO), 2P+T 10 A, INCLUINDO SUPORTE E PLACA - FORNECIMENTO E INSTALACAO. AF_12/2015 COM INDENTIFICÃO 220( 2,00M)</t>
  </si>
  <si>
    <t>CABO DE COBRE FLEXIVEL ISOLADO, 6 MM2, ANTI-CHAMA 450/750 V, PARA CIRCUITOS TERMINAIS - FORNECIMENTO E INSTALACAO.AF_12/2015  (VERDE)</t>
  </si>
  <si>
    <t>CABO DE COBRE FLEXIVEL ISOLADO, 6 MM2, ANTI-CHAMA 450/750 V, PARA CIRCUITOS TERMINAIS - FORNECIMENTO E INSTALACAO.AF_12/2015  (VERMELHO)</t>
  </si>
  <si>
    <t>CABO DE COBRE FLEXIVEL ISOLADO, 6 MM2, ANTI-CHAMA 450/750 V, PARA CIRCUITOS TERMINAIS - FORNECIMENTO E INSTALACAO.AF_12/2015  (AZUL)</t>
  </si>
  <si>
    <t xml:space="preserve">TOMADA PARA LOGICA RJ45 COMPLETA, CATEGORIA 6, INCLUSO SUPORTE E ADAPTADOR - FORNECIMENTO E INSTALACAO </t>
  </si>
  <si>
    <t xml:space="preserve">TOMADA ALTA DE EMBUTIR (1 MODULO), 2P+T 10 A, INCLUINDO SUPORTE E PLACA - FORNECIMENTO E INSTALACAO. AF_12/2015 </t>
  </si>
  <si>
    <t>%</t>
  </si>
  <si>
    <t xml:space="preserve">HASTE DE ATERRAMENTO 5/8  PARA SPDA - FORNECIMENTO E INSTALACAO. AF_12/2017 </t>
  </si>
  <si>
    <t xml:space="preserve">EXECUCAO DE PASSEIO (CALCADA) OU PISO DE CONCRETO COM CONCRETO MOLDADO IN LOCO, FEITO EM OBRA, ACABAMENTO CONVENCIONAL, NAO ARMADO. AF_07/2016 </t>
  </si>
  <si>
    <t>SINAP : Fevereiro / 2023</t>
  </si>
  <si>
    <t xml:space="preserve"> PORTA EM ALUMÍNIO DE ABRIR TIPO VENEZIANA COM GUARNIÇÃO, FIXAÇÃO PARAFUSOS - FORNECIMENTO E INSTALAÇÃO. AF_12/201</t>
  </si>
  <si>
    <t>RESUMO</t>
  </si>
  <si>
    <t>ESTADO DO MATO GROSSO DO SUL</t>
  </si>
  <si>
    <t>SECRETARIA DE  EDUCAÇÃO</t>
  </si>
  <si>
    <r>
      <rPr>
        <sz val="10"/>
        <rFont val="Arial MT"/>
        <family val="2"/>
      </rPr>
      <t>B.D.I. = 28,34%</t>
    </r>
  </si>
  <si>
    <r>
      <rPr>
        <sz val="10"/>
        <rFont val="Arial MT"/>
        <family val="2"/>
      </rPr>
      <t>LOCAL: NO MUNICÍPIO DE RIBAS DO RIO PARDO/MS</t>
    </r>
  </si>
  <si>
    <r>
      <rPr>
        <sz val="10"/>
        <rFont val="Arial MT"/>
        <family val="2"/>
      </rPr>
      <t>S E R V I C O S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</si>
  <si>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</si>
  <si>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QUANT</t>
    </r>
  </si>
  <si>
    <r>
      <rPr>
        <sz val="10"/>
        <rFont val="Arial MT"/>
        <family val="2"/>
      </rPr>
      <t>M²</t>
    </r>
  </si>
  <si>
    <r>
      <rPr>
        <sz val="10"/>
        <rFont val="Arial MT"/>
        <family val="2"/>
      </rPr>
      <t>(AREA)</t>
    </r>
  </si>
  <si>
    <r>
      <rPr>
        <sz val="10"/>
        <rFont val="Arial MT"/>
        <family val="2"/>
      </rPr>
      <t>INSTALACAO PROVISORIA DE AGUA E ESGOTO /UN</t>
    </r>
  </si>
  <si>
    <r>
      <rPr>
        <sz val="10"/>
        <rFont val="Arial MT"/>
        <family val="2"/>
      </rPr>
      <t>INSTALACAO PROVISORIA DE LUZ (PADRAO MONTADO) /UN</t>
    </r>
  </si>
  <si>
    <r>
      <rPr>
        <sz val="10"/>
        <rFont val="Arial MT"/>
        <family val="2"/>
      </rPr>
      <t>M</t>
    </r>
  </si>
  <si>
    <r>
      <rPr>
        <sz val="10"/>
        <rFont val="Arial MT"/>
        <family val="2"/>
      </rPr>
      <t>(comprimento)</t>
    </r>
  </si>
  <si>
    <r>
      <rPr>
        <sz val="10"/>
        <rFont val="Arial MT"/>
        <family val="2"/>
      </rPr>
      <t>(comprimento*altura)</t>
    </r>
  </si>
  <si>
    <r>
      <rPr>
        <sz val="10"/>
        <rFont val="Arial MT"/>
        <family val="2"/>
      </rPr>
      <t>MÊS</t>
    </r>
  </si>
  <si>
    <r>
      <rPr>
        <sz val="10"/>
        <rFont val="Arial MT"/>
        <family val="2"/>
      </rPr>
      <t>(mês)</t>
    </r>
  </si>
  <si>
    <r>
      <rPr>
        <sz val="10"/>
        <rFont val="Arial MT"/>
        <family val="2"/>
      </rPr>
      <t>LOCACAO DE CONTAINER 2,30 X 6,00 M, ALT. 2,50 M, COM 1 SANITARIO, PARA ESCRITORIO, COMPLETO, SEM DIVISORIAS INTERNAS, EXCLUSIVE TRANSPORTE/CARGA/DESCARGA /MÊS</t>
    </r>
  </si>
  <si>
    <r>
      <rPr>
        <sz val="10"/>
        <rFont val="Arial MT"/>
        <family val="2"/>
      </rPr>
      <t>M³</t>
    </r>
  </si>
  <si>
    <r>
      <rPr>
        <sz val="10"/>
        <rFont val="Arial MT"/>
        <family val="2"/>
      </rPr>
      <t>BLOCO DE SALAS DE AULA - CONFORME  PROJETO ESTRUTURAL</t>
    </r>
  </si>
  <si>
    <r>
      <rPr>
        <sz val="10"/>
        <rFont val="Arial MT"/>
        <family val="2"/>
      </rPr>
      <t>(profundidade*quantidade)</t>
    </r>
  </si>
  <si>
    <r>
      <rPr>
        <sz val="10"/>
        <rFont val="Arial MT"/>
        <family val="2"/>
      </rPr>
      <t>CORTE E PREPARO EM CABECA DE ESTACA /UN</t>
    </r>
  </si>
  <si>
    <r>
      <rPr>
        <sz val="10"/>
        <rFont val="Arial MT"/>
        <family val="2"/>
      </rPr>
      <t>(quantidade)</t>
    </r>
  </si>
  <si>
    <r>
      <rPr>
        <sz val="10"/>
        <rFont val="Arial MT"/>
        <family val="2"/>
      </rPr>
      <t>SERVIÇOS EM TERRA (MANUAL)</t>
    </r>
  </si>
  <si>
    <r>
      <rPr>
        <sz val="10"/>
        <rFont val="Arial MT"/>
        <family val="2"/>
      </rPr>
      <t>(VOLUME)</t>
    </r>
  </si>
  <si>
    <r>
      <rPr>
        <sz val="10"/>
        <rFont val="Arial MT"/>
        <family val="2"/>
      </rPr>
      <t>FORMAS</t>
    </r>
  </si>
  <si>
    <r>
      <rPr>
        <sz val="10"/>
        <rFont val="Arial MT"/>
        <family val="2"/>
      </rPr>
      <t>(KG)</t>
    </r>
  </si>
  <si>
    <r>
      <rPr>
        <sz val="10"/>
        <rFont val="Arial MT"/>
        <family val="2"/>
      </rPr>
      <t>FERRAGEM</t>
    </r>
  </si>
  <si>
    <r>
      <rPr>
        <sz val="10"/>
        <rFont val="Arial MT"/>
        <family val="2"/>
      </rPr>
      <t>KG</t>
    </r>
  </si>
  <si>
    <r>
      <rPr>
        <sz val="10"/>
        <rFont val="Arial MT"/>
        <family val="2"/>
      </rPr>
      <t>CONCRETO</t>
    </r>
  </si>
  <si>
    <r>
      <rPr>
        <sz val="10"/>
        <rFont val="Arial MT"/>
        <family val="2"/>
      </rPr>
      <t>(17,44*17,95)</t>
    </r>
  </si>
  <si>
    <r>
      <rPr>
        <sz val="10"/>
        <rFont val="Arial MT"/>
        <family val="2"/>
      </rPr>
      <t>ESCORAMENTO EM MADEIRA PARA LAJES DE EDIFICACOES COM PONTALETES /M2</t>
    </r>
  </si>
  <si>
    <r>
      <rPr>
        <sz val="10"/>
        <rFont val="Arial MT"/>
        <family val="2"/>
      </rPr>
      <t>(comprimento*altura-aberturas)</t>
    </r>
  </si>
  <si>
    <r>
      <rPr>
        <sz val="10"/>
        <rFont val="Arial MT"/>
        <family val="2"/>
      </rPr>
      <t>P1,P2</t>
    </r>
  </si>
  <si>
    <r>
      <rPr>
        <sz val="10"/>
        <rFont val="Arial MT"/>
        <family val="2"/>
      </rPr>
      <t>(comprimento*quantidade)</t>
    </r>
  </si>
  <si>
    <r>
      <rPr>
        <sz val="10"/>
        <rFont val="Arial MT"/>
        <family val="2"/>
      </rPr>
      <t>UCD ENRIJECIDO 100X50X17 #12 (2,65 mm)</t>
    </r>
  </si>
  <si>
    <r>
      <rPr>
        <sz val="10"/>
        <rFont val="Arial MT"/>
        <family val="2"/>
      </rPr>
      <t>UCD SIMPLES 100X50X17 #12 (2,65 mm)</t>
    </r>
  </si>
  <si>
    <r>
      <rPr>
        <sz val="10"/>
        <rFont val="Arial MT"/>
        <family val="2"/>
      </rPr>
      <t>UCD SIMPLES 92X30 #13 (2,25 mm)</t>
    </r>
  </si>
  <si>
    <r>
      <rPr>
        <sz val="10"/>
        <rFont val="Arial MT"/>
        <family val="2"/>
      </rPr>
      <t>TUBO RETANGULAR 50X20 #18 (1,20 mm)</t>
    </r>
  </si>
  <si>
    <r>
      <rPr>
        <sz val="10"/>
        <rFont val="Arial MT"/>
        <family val="2"/>
      </rPr>
      <t>TUBO RETANGULAR 30X20 #18 (1,20 mm)</t>
    </r>
  </si>
  <si>
    <r>
      <rPr>
        <sz val="10"/>
        <rFont val="Arial MT"/>
        <family val="2"/>
      </rPr>
      <t>PERFIL LAMINADO REDONDO Ø3/8"</t>
    </r>
  </si>
  <si>
    <r>
      <rPr>
        <sz val="10"/>
        <rFont val="Arial MT"/>
        <family val="2"/>
      </rPr>
      <t>PERFIL LAMINADO REDONDO Ø1/2"</t>
    </r>
  </si>
  <si>
    <r>
      <rPr>
        <sz val="10"/>
        <rFont val="Arial MT"/>
        <family val="2"/>
      </rPr>
      <t>CANTONEIRA DOBRADA 4"X3"X3/16"</t>
    </r>
  </si>
  <si>
    <r>
      <rPr>
        <sz val="10"/>
        <rFont val="Arial MT"/>
        <family val="2"/>
      </rPr>
      <t>CHAPA #1/4"</t>
    </r>
  </si>
  <si>
    <r>
      <rPr>
        <sz val="10"/>
        <rFont val="Arial MT"/>
        <family val="2"/>
      </rPr>
      <t>BLOCO DE SALAS DE AULA</t>
    </r>
  </si>
  <si>
    <r>
      <rPr>
        <sz val="10"/>
        <rFont val="Arial MT"/>
        <family val="2"/>
      </rPr>
      <t>(area)</t>
    </r>
  </si>
  <si>
    <r>
      <rPr>
        <sz val="10"/>
        <rFont val="Arial MT"/>
        <family val="2"/>
      </rPr>
      <t>(unidade)</t>
    </r>
  </si>
  <si>
    <r>
      <rPr>
        <sz val="10"/>
        <rFont val="Arial MT"/>
        <family val="2"/>
      </rPr>
      <t>LOUÇAS</t>
    </r>
  </si>
  <si>
    <r>
      <rPr>
        <sz val="10"/>
        <rFont val="Arial MT"/>
        <family val="2"/>
      </rPr>
      <t>BLOCO DE SALAS DE AULA A CONSTRUIR - PCD's</t>
    </r>
  </si>
  <si>
    <r>
      <rPr>
        <sz val="10"/>
        <rFont val="Arial MT"/>
        <family val="2"/>
      </rPr>
      <t>(perimetro*altura-aberturas)*2banheiros</t>
    </r>
  </si>
  <si>
    <r>
      <rPr>
        <sz val="10"/>
        <rFont val="Arial MT"/>
        <family val="2"/>
      </rPr>
      <t>PINTURA DO TETO</t>
    </r>
  </si>
  <si>
    <r>
      <rPr>
        <sz val="10"/>
        <rFont val="Arial MT"/>
        <family val="2"/>
      </rPr>
      <t>ACABAMENTO PARA VALVULA DE DESCARGA PARA DEFICIENTE FISICO VD BENEFIT COD 00184906 DA DOCOL OU SIMILAR /UN</t>
    </r>
  </si>
  <si>
    <r>
      <rPr>
        <sz val="10"/>
        <rFont val="Arial MT"/>
        <family val="2"/>
      </rPr>
      <t>ACESSÓRIOS</t>
    </r>
  </si>
  <si>
    <r>
      <rPr>
        <sz val="10"/>
        <rFont val="Arial MT"/>
        <family val="2"/>
      </rPr>
      <t>REVESTIMENTO DE PISOS</t>
    </r>
  </si>
  <si>
    <r>
      <rPr>
        <sz val="10"/>
        <rFont val="Arial MT"/>
        <family val="2"/>
      </rPr>
      <t>H</t>
    </r>
  </si>
  <si>
    <r>
      <rPr>
        <sz val="10"/>
        <rFont val="Arial MT"/>
        <family val="2"/>
      </rPr>
      <t>(horas semanais x semanas/mês x meses)</t>
    </r>
  </si>
  <si>
    <r>
      <rPr>
        <sz val="10"/>
        <rFont val="Arial MT"/>
        <family val="2"/>
      </rPr>
      <t>RESUMO</t>
    </r>
  </si>
  <si>
    <r>
      <rPr>
        <sz val="10"/>
        <rFont val="Arial MT"/>
        <family val="2"/>
      </rPr>
      <t>%</t>
    </r>
  </si>
  <si>
    <r>
      <rPr>
        <sz val="10"/>
        <rFont val="Arial MT"/>
        <family val="2"/>
      </rPr>
      <t>SERVIÇOS GERAIS DE CANTEIRO</t>
    </r>
  </si>
  <si>
    <r>
      <rPr>
        <sz val="10"/>
        <rFont val="Arial MT"/>
        <family val="2"/>
      </rPr>
      <t>DEMOLIÇÕES E RETIRADAS</t>
    </r>
  </si>
  <si>
    <r>
      <rPr>
        <sz val="10"/>
        <rFont val="Arial MT"/>
        <family val="2"/>
      </rPr>
      <t>FUNDAÇÃO</t>
    </r>
  </si>
  <si>
    <r>
      <rPr>
        <sz val="10"/>
        <rFont val="Arial MT"/>
        <family val="2"/>
      </rPr>
      <t>SERVIÇOS EM TERRA</t>
    </r>
  </si>
  <si>
    <r>
      <rPr>
        <sz val="10"/>
        <rFont val="Arial MT"/>
        <family val="2"/>
      </rPr>
      <t>ESTRUTURA DE CONCRETO</t>
    </r>
  </si>
  <si>
    <r>
      <rPr>
        <sz val="10"/>
        <rFont val="Arial MT"/>
        <family val="2"/>
      </rPr>
      <t>IMPERMEABILIZAÇÃO</t>
    </r>
  </si>
  <si>
    <r>
      <rPr>
        <sz val="10"/>
        <rFont val="Arial MT"/>
        <family val="2"/>
      </rPr>
      <t>ALVENARIA</t>
    </r>
  </si>
  <si>
    <r>
      <rPr>
        <sz val="10"/>
        <rFont val="Arial MT"/>
        <family val="2"/>
      </rPr>
      <t>ESTRUTURA DE COBERTURA</t>
    </r>
  </si>
  <si>
    <r>
      <rPr>
        <sz val="10"/>
        <rFont val="Arial MT"/>
        <family val="2"/>
      </rPr>
      <t>COBERTURA</t>
    </r>
  </si>
  <si>
    <r>
      <rPr>
        <sz val="10"/>
        <rFont val="Arial MT"/>
        <family val="2"/>
      </rPr>
      <t>ESQUADRIAS E FERRAGENS</t>
    </r>
  </si>
  <si>
    <r>
      <rPr>
        <sz val="10"/>
        <rFont val="Arial MT"/>
        <family val="2"/>
      </rPr>
      <t>INSTALAÇÕES ELÉTRICAS</t>
    </r>
  </si>
  <si>
    <r>
      <rPr>
        <sz val="10"/>
        <rFont val="Arial MT"/>
        <family val="2"/>
      </rPr>
      <t>INSTALAÇÕES HIDROSSANITÁRIAS E ÁGUAS PLUVIAIS</t>
    </r>
  </si>
  <si>
    <r>
      <rPr>
        <sz val="10"/>
        <rFont val="Arial MT"/>
        <family val="2"/>
      </rPr>
      <t>INSTALAÇÕES PREVENTIVAS DE INCÊNDIO</t>
    </r>
  </si>
  <si>
    <r>
      <rPr>
        <sz val="10"/>
        <rFont val="Arial MT"/>
        <family val="2"/>
      </rPr>
      <t>REVESTIMENTO DE PAREDES</t>
    </r>
  </si>
  <si>
    <r>
      <rPr>
        <sz val="10"/>
        <rFont val="Arial MT"/>
        <family val="2"/>
      </rPr>
      <t>REVESTIMENTO DE FORROS</t>
    </r>
  </si>
  <si>
    <r>
      <rPr>
        <sz val="10"/>
        <rFont val="Arial MT"/>
        <family val="2"/>
      </rPr>
      <t>VIDROS</t>
    </r>
  </si>
  <si>
    <r>
      <rPr>
        <sz val="10"/>
        <rFont val="Arial MT"/>
        <family val="2"/>
      </rPr>
      <t>PINTURA</t>
    </r>
  </si>
  <si>
    <r>
      <rPr>
        <sz val="10"/>
        <rFont val="Arial MT"/>
        <family val="2"/>
      </rPr>
      <t>ACESSIBILIDADE</t>
    </r>
  </si>
  <si>
    <r>
      <rPr>
        <sz val="10"/>
        <rFont val="Arial MT"/>
        <family val="2"/>
      </rPr>
      <t>SERVIÇOS COMPLEMENTARES</t>
    </r>
  </si>
  <si>
    <r>
      <rPr>
        <sz val="10"/>
        <rFont val="Arial MT"/>
        <family val="2"/>
      </rPr>
      <t>LIMPEZA</t>
    </r>
  </si>
  <si>
    <r>
      <rPr>
        <sz val="10"/>
        <rFont val="Arial MT"/>
        <family val="2"/>
      </rPr>
      <t>ADMINISTRAÇÃO LOCAL</t>
    </r>
  </si>
  <si>
    <t>(5.30*20,85</t>
  </si>
  <si>
    <t>23,00+23,00+6,5+6,5</t>
  </si>
  <si>
    <t>5 meses</t>
  </si>
  <si>
    <t>(5,00m*8unid + 4,00m*12unid+3,5m*1=  )</t>
  </si>
  <si>
    <t>(0,60*0,50*0,40*14)</t>
  </si>
  <si>
    <t xml:space="preserve"> CONFORME  PROJETO ESTRUTURAL</t>
  </si>
  <si>
    <t>CONFORME  PROJETO ESTRUTURAL</t>
  </si>
  <si>
    <t>43,56*,70</t>
  </si>
  <si>
    <t>*VIGA DE coroamento</t>
  </si>
  <si>
    <t>43,56*,40</t>
  </si>
  <si>
    <t>(51,88*,070)</t>
  </si>
  <si>
    <t>*BLOCAS</t>
  </si>
  <si>
    <t xml:space="preserve">(0,25*0,25*3,1415/4 *91,50m) = </t>
  </si>
  <si>
    <t xml:space="preserve"> CONFORME  PROJETO ESTRUTURAL FUNDAÇÃO</t>
  </si>
  <si>
    <t>LANCAMENTO/APLICACAO MANUAL DE CONCRETO EM BLOCOS E VG BALDRAME
FUNDACOES /M3</t>
  </si>
  <si>
    <t>,025*2*2*3*21</t>
  </si>
  <si>
    <t>0,22*,25*9</t>
  </si>
  <si>
    <t>*VIGA COROAMENTO</t>
  </si>
  <si>
    <t>43,56*0,12*0,20</t>
  </si>
  <si>
    <t xml:space="preserve">                                   0,12*0,25*12  </t>
  </si>
  <si>
    <t>pilar cobertura         0 ,12*0,20*1,00*20</t>
  </si>
  <si>
    <t>(5,30*20,85) +(0,70*,4,9)</t>
  </si>
  <si>
    <t>(20,85*,0,25*0,35)</t>
  </si>
  <si>
    <t>(39,30*,0,14*0,35)</t>
  </si>
  <si>
    <t xml:space="preserve">                                    20,85*0,25*0,30</t>
  </si>
  <si>
    <t>30,85*0,12*0,30</t>
  </si>
  <si>
    <t>LAJE PRE-FABRICADA protendida</t>
  </si>
  <si>
    <t>ALVENARIA DE ELEVACAO COM TIJOLO CERAMICO FURADO (9X19X19)CM, 1/2 VEZ (ESPESSURA DE 9CM), ASSENTADA COM ARGAMASSA MISTA DE CIMENTO, CAL HIDRATADA E AREIA SEM
PENEIRAR, NO TRACO 1:2:8 /M2</t>
  </si>
  <si>
    <t>(37,45*4)  desconto 2,70</t>
  </si>
  <si>
    <t xml:space="preserve">(20,07*4)  </t>
  </si>
  <si>
    <t>2,50+1,00+1,00+1,00</t>
  </si>
  <si>
    <t>linear 20,04</t>
  </si>
  <si>
    <t>ESTRUTURA DE COBERTURA</t>
  </si>
  <si>
    <t>(21,26*4,70)</t>
  </si>
  <si>
    <t>A CONSTRUIR - paredes e oitão</t>
  </si>
  <si>
    <t>(comprimento*altura-aberturas)</t>
  </si>
  <si>
    <t>11,68*3</t>
  </si>
  <si>
    <t>BANHEIROS  E banheiro PCD,s</t>
  </si>
  <si>
    <t xml:space="preserve">CONSTRUÇÃO - </t>
  </si>
  <si>
    <r>
      <t>(area)</t>
    </r>
    <r>
      <rPr>
        <sz val="10"/>
        <rFont val="Arial MT"/>
      </rPr>
      <t xml:space="preserve"> 20,23*5 </t>
    </r>
  </si>
  <si>
    <t>CONSTRUÇÃO</t>
  </si>
  <si>
    <t>20,15*5</t>
  </si>
  <si>
    <t>DESONERADO</t>
  </si>
  <si>
    <t>SERVIÇOS GERAIS DE CANTEIRO</t>
  </si>
  <si>
    <r>
      <rPr>
        <sz val="10"/>
        <rFont val="Arial MT"/>
        <family val="2"/>
      </rPr>
      <t>PLACA DE OBRA EM CHAPA GALVANIZADA N. 22, ADESIVADA /M2</t>
    </r>
  </si>
  <si>
    <r>
      <rPr>
        <sz val="10"/>
        <rFont val="Arial MT"/>
        <family val="2"/>
      </rPr>
      <t>(4,00*2,00)</t>
    </r>
  </si>
  <si>
    <r>
      <rPr>
        <sz val="10"/>
        <rFont val="Arial MT"/>
        <family val="2"/>
      </rPr>
      <t>REGULARIZACAO DO SOLO COM IRREGULARIDADES ATE 0,20 M
/M2</t>
    </r>
  </si>
  <si>
    <r>
      <rPr>
        <sz val="10"/>
        <rFont val="Arial MT"/>
        <family val="2"/>
      </rPr>
      <t>KIT CAVALETE PARA MEDICAO DE AGUA - ENTRADA PRINCIPAL, EM PVC SOLDAVEL DN 25 (3/4") FORNECIMENTO E INSTALACAO
(EXCLUSIVE HIDROMETRO), AF_11/2016 /UN</t>
    </r>
  </si>
  <si>
    <r>
      <rPr>
        <sz val="10"/>
        <rFont val="Arial MT"/>
        <family val="2"/>
      </rPr>
      <t>LOCACAO CONVENCIONAL DE OBRA, ATRAVES DE GABARITO DE TABUAS CORRIDAS PONTALETADAS A CADA 2,00M, 2
UTILIZAÇÕES /M</t>
    </r>
  </si>
  <si>
    <r>
      <rPr>
        <sz val="10"/>
        <rFont val="Arial MT"/>
        <family val="2"/>
      </rPr>
      <t>LOCACAO DE CONTAINER PARA DEPOSITO DE (2,30 X 6,00)M, ALT.
2,50M, SEM DIVISORIAS INTERNAS E SEM SANITARIO, EXC TRANSP/CARGA/DESCARGA /MÊS</t>
    </r>
  </si>
  <si>
    <r>
      <rPr>
        <sz val="10"/>
        <rFont val="Arial MT"/>
        <family val="2"/>
      </rPr>
      <t>LOCACAO DE CONTAINER 2,30 X 4,30 M, ALT. 2,50 M, PARA SANITARIO, COM 3 BACIAS, 4 CHUVEIROS, 1 LAVATORIO E 1
MICTORIO, EXCLUSIVE TRANSPORTE/CARGA/DESCARGA /MES</t>
    </r>
  </si>
  <si>
    <r>
      <rPr>
        <sz val="10"/>
        <rFont val="Arial MT"/>
        <family val="2"/>
      </rPr>
      <t>ESTACA BROCA DE CONCRETO, DIAMETRO DE 25CM, ESCAVACAO MANUAL COM TRADO CONCHA, COM ARMADURA DE
ARRANQUE. AF_05/2020 /M</t>
    </r>
  </si>
  <si>
    <t>SERVIÇOS EM TERRA</t>
  </si>
  <si>
    <r>
      <rPr>
        <sz val="10"/>
        <rFont val="Arial MT"/>
        <family val="2"/>
      </rPr>
      <t>ESCAVACAO DE VALAS EM SOLO DE QUALQUER CATEGORIA, NA(S) PROFUNDIDADE(S):- ATE 2,00 M (SEM PRESENCA DE AGUA)
/M3</t>
    </r>
  </si>
  <si>
    <r>
      <rPr>
        <sz val="10"/>
        <rFont val="Arial MT"/>
        <family val="2"/>
      </rPr>
      <t>*BLOCOS</t>
    </r>
  </si>
  <si>
    <r>
      <rPr>
        <sz val="10"/>
        <rFont val="Arial MT"/>
        <family val="2"/>
      </rPr>
      <t>*VIGA BALDRAME</t>
    </r>
  </si>
  <si>
    <t>ESTRUTURA DE CONCRETO</t>
  </si>
  <si>
    <r>
      <rPr>
        <sz val="10"/>
        <rFont val="Arial MT"/>
        <family val="2"/>
      </rPr>
      <t>FABRICACAO, MONTAGEM E DESMONTAGEM DE FORMA PARA
FUNDACAO COM TABUAS E SARRAFOS, COM REAPROVEITAMENTO DE 2X /M2</t>
    </r>
  </si>
  <si>
    <r>
      <rPr>
        <sz val="10"/>
        <rFont val="Arial MT"/>
        <family val="2"/>
      </rPr>
      <t>MONTAGEM E DESMONTAGEM DE FÔRMA DE PILARES RETANGULARES E ESTRUTURAS SIMILARES , PÉ-DIREITO
SIMPLES, EM MADEIRA SERRADA, 4 UTILIZAÇÕES. AF_12/2015</t>
    </r>
  </si>
  <si>
    <r>
      <rPr>
        <sz val="10"/>
        <rFont val="Arial MT"/>
        <family val="2"/>
      </rPr>
      <t>*PILAR</t>
    </r>
  </si>
  <si>
    <r>
      <rPr>
        <sz val="10"/>
        <rFont val="Arial MT"/>
        <family val="2"/>
      </rPr>
      <t>*VIGA RESPALDO</t>
    </r>
  </si>
  <si>
    <r>
      <rPr>
        <sz val="10"/>
        <rFont val="Arial MT"/>
        <family val="2"/>
      </rPr>
      <t>ARMACAO DE ACO CA-60 DIAM. 3,4 A 6,0MM - FORNECIMENTO /
CORTE (C/PERDA DE 10%) / DOBRA / COLOCACAO /KG</t>
    </r>
  </si>
  <si>
    <r>
      <t>*ESTACAS</t>
    </r>
    <r>
      <rPr>
        <sz val="10"/>
        <rFont val="Arial MT"/>
      </rPr>
      <t xml:space="preserve">  BLOCOS ARRANQUE</t>
    </r>
  </si>
  <si>
    <r>
      <rPr>
        <sz val="10"/>
        <rFont val="Arial MT"/>
        <family val="2"/>
      </rPr>
      <t>*VIGA DE COBERTURA</t>
    </r>
  </si>
  <si>
    <r>
      <t>*VIGA RESPALDO</t>
    </r>
    <r>
      <rPr>
        <sz val="10"/>
        <rFont val="Arial MT"/>
      </rPr>
      <t xml:space="preserve"> LAJE</t>
    </r>
  </si>
  <si>
    <r>
      <rPr>
        <sz val="10"/>
        <rFont val="Arial MT"/>
        <family val="2"/>
      </rPr>
      <t>ARMACAO ACO CA-50, MEDIA, DIAM. 6,3 (1/4) A 12,5MM(1/2) - FORNECIMENTO / CORTE (PERDA DE 10%) / DOBRA / COLOCACAO
/KG</t>
    </r>
  </si>
  <si>
    <r>
      <rPr>
        <sz val="10"/>
        <rFont val="Arial MT"/>
        <family val="2"/>
      </rPr>
      <t>LANCAMENTO/APLICACAO MANUAL DE CONCRETO EM
FUNDACOES /M3</t>
    </r>
  </si>
  <si>
    <r>
      <rPr>
        <sz val="10"/>
        <rFont val="Arial MT"/>
        <family val="2"/>
      </rPr>
      <t>LANCAMENTO/APLICACAO MANUAL DE CONCRETO EM
ESTRUTURAS /M3</t>
    </r>
  </si>
  <si>
    <t>ALVENARIA</t>
  </si>
  <si>
    <r>
      <rPr>
        <sz val="10"/>
        <rFont val="Arial MT"/>
        <family val="2"/>
      </rPr>
      <t>VERGA PRE-MOLDADA PARA PORTAS COM ATE 1,5 M DE VAO.
AF_03/2016 /M</t>
    </r>
  </si>
  <si>
    <r>
      <rPr>
        <sz val="10"/>
        <rFont val="Arial MT"/>
        <family val="2"/>
      </rPr>
      <t>VERGA MOLDADA IN LOCO EM CONCRETO PARA JANELAS COM
MAIS DE 1,5 M DE VÃO. AF_03/2016</t>
    </r>
  </si>
  <si>
    <r>
      <rPr>
        <sz val="10"/>
        <rFont val="Arial MT"/>
        <family val="2"/>
      </rPr>
      <t>CONTRAVERGA MOLDADA IN LOCO EM CONCRETO PARA VÃOS
DE MAIS DE 1,5 M DE COMPRIMENTO. AF_03/2016</t>
    </r>
  </si>
  <si>
    <r>
      <rPr>
        <sz val="10"/>
        <rFont val="Arial MT"/>
        <family val="2"/>
      </rPr>
      <t>FORNECIMENTO, MONTAGEM E INSTALACAO DE ESTRUTURA METALICA, INCLUSIVE PINTURA COM FUNDO ANTICORROSIVO
/KG</t>
    </r>
  </si>
  <si>
    <r>
      <rPr>
        <sz val="10"/>
        <rFont val="Arial MT"/>
        <family val="2"/>
      </rPr>
      <t>CONFORME PROJETO ESTRUTURAL - ESTRUTURA DE
COBERTURA</t>
    </r>
  </si>
  <si>
    <t>COBERTURA</t>
  </si>
  <si>
    <r>
      <rPr>
        <sz val="10"/>
        <rFont val="Arial MT"/>
        <family val="2"/>
      </rPr>
      <t>TELHAMENTO COM TELHA DE ACO/ALUMINIO E = 0,5 MM, COM
ATE 2 AGUAS, INCLUSO ICAMENTO. AF_07/2019 /M2</t>
    </r>
  </si>
  <si>
    <t>ESQUADRIAS E FERRAGENS</t>
  </si>
  <si>
    <t>REVESTIMENTO DE PAREDES</t>
  </si>
  <si>
    <r>
      <rPr>
        <sz val="10"/>
        <rFont val="Arial MT"/>
        <family val="2"/>
      </rPr>
      <t>CHAPISCO PARA PAREDES EXTERNAS E INTERNAS COM
ARGAMASSA DE CIMENTO E AREIA NO TRACO 1:3 /M2</t>
    </r>
  </si>
  <si>
    <r>
      <rPr>
        <sz val="10"/>
        <rFont val="Arial MT"/>
        <family val="2"/>
      </rPr>
      <t>*paredes externas</t>
    </r>
  </si>
  <si>
    <r>
      <rPr>
        <sz val="10"/>
        <rFont val="Arial MT"/>
        <family val="2"/>
      </rPr>
      <t>((73,80*3,00)-
(4,85*3,00+8*3,00*1,15+2*2,55*0,50))+(((2*17,45*2,60)/2)*2)</t>
    </r>
  </si>
  <si>
    <r>
      <rPr>
        <sz val="10"/>
        <rFont val="Arial MT"/>
        <family val="2"/>
      </rPr>
      <t>REVESTIMENTO CERAMICO PARA PAREDES INTERNAS COM PLACAS TIPO ESMALTADA EXTRA DE DIMENSOES 33X45 CM APLICADAS EM AMBIENTES DE AREA MAIOR QUE 5 M2 NA ALTURA
INTEIRA DAS PAREDES. AF_06/2014 /M2</t>
    </r>
  </si>
  <si>
    <t>REVESTIMENTO DE FORROS</t>
  </si>
  <si>
    <r>
      <rPr>
        <sz val="10"/>
        <rFont val="Arial MT"/>
        <family val="2"/>
      </rPr>
      <t>CHAPISCO PARA TETO COM ARGAMASSA DE CIMENTO E AREIA
NO TRACO 1:3 /M2</t>
    </r>
  </si>
  <si>
    <t>REVESTIMENTO DE PISOS</t>
  </si>
  <si>
    <t>PINTURA</t>
  </si>
  <si>
    <r>
      <rPr>
        <sz val="10"/>
        <rFont val="Arial MT"/>
        <family val="2"/>
      </rPr>
      <t>APLICACAO DE FUNDO SELADOR ACRILICO EM TETO, UMA
DEMAO. AF_06/2014 /M2</t>
    </r>
  </si>
  <si>
    <r>
      <rPr>
        <sz val="10"/>
        <rFont val="Arial MT"/>
        <family val="2"/>
      </rPr>
      <t>APLICACAO DE FUNDO SELADOR ACRILICO EM PAREDES, UMA
DEMAO. AF_06/2014 /M2</t>
    </r>
  </si>
  <si>
    <t>ACESSIBILIDADE</t>
  </si>
  <si>
    <r>
      <rPr>
        <sz val="10"/>
        <rFont val="Arial MT"/>
        <family val="2"/>
      </rPr>
      <t>ASSENTO UNIVERSAL PARA BACIA SANITARIA, EM POLIPROPILENO LINHA EVOLUTION SOFT CLOSE DA TUPAN OU
SIMILAR /UN</t>
    </r>
  </si>
  <si>
    <r>
      <rPr>
        <sz val="10"/>
        <rFont val="Arial MT"/>
        <family val="2"/>
      </rPr>
      <t>VASO SANITARIO SIFONADO CONVENCIONAL PARA PCD SEM FURO FRONTAL COM LOUCA BRANCA SEM ASSENTO, INCLUSO CONJUNTO DE LIGACAO PARA BACIA SANITARIA AJUSTAVEL -
FORNECIMENTO E INSTALACAO. AF_10/2016 /UN</t>
    </r>
  </si>
  <si>
    <r>
      <rPr>
        <sz val="10"/>
        <rFont val="Arial MT"/>
        <family val="2"/>
      </rPr>
      <t>LAVATORIO DE LOUCA BRANCA REF. L 510.17 COM COLUNA SUSPENSA REF. C510.17, AMBOS DECA VOGUE PLUS OU SIMILAR PARA P.N.E., INCLUSIVE PERTENCES, COM VALVULA, SIFAO,
ENGATES CROMADOS /UN</t>
    </r>
  </si>
  <si>
    <r>
      <rPr>
        <sz val="10"/>
        <rFont val="Arial MT"/>
        <family val="2"/>
      </rPr>
      <t>BARRA DE APOIO RETA, EM ACO INOX POLIDO, COMPRIMENTO 80
CM, FIXADA NA PAREDE - FORNECIMENTO E INSTALACAO. AF_01/2020 /UM</t>
    </r>
  </si>
  <si>
    <r>
      <rPr>
        <sz val="10"/>
        <rFont val="Arial MT"/>
        <family val="2"/>
      </rPr>
      <t>PUXADOR PARA PCD, FIXADO NA PORTA - FORNECIMENTO E
INSTALAÇÃO. AF_01/2020</t>
    </r>
  </si>
  <si>
    <r>
      <rPr>
        <sz val="10"/>
        <rFont val="Arial MT"/>
        <family val="2"/>
      </rPr>
      <t>ENGENHEIRO CIVIL DE OBRA PLENO COM ENCARGOS
COMPLEMENTARES /H</t>
    </r>
  </si>
  <si>
    <r>
      <rPr>
        <sz val="10"/>
        <rFont val="Arial MT"/>
        <family val="2"/>
      </rPr>
      <t>MESTRE DE OBRAS COM ENCARGOS COMPLEMENTARES /H</t>
    </r>
  </si>
  <si>
    <t>TOTAL GERAL</t>
  </si>
  <si>
    <t>3*4*5</t>
  </si>
  <si>
    <t>14*4*5</t>
  </si>
  <si>
    <t>Nº PLANILHA</t>
  </si>
  <si>
    <t>PLANILHA ORÇAMENTÁRIA</t>
  </si>
  <si>
    <t>OBRA: CONSTRUÇÃO DA SALA DA LICITAÇÃO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</si>
</sst>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0000"/>
    <numFmt numFmtId="165" formatCode="_-* #,##0.000_-;\-* #,##0.000_-;_-* &quot;-&quot;??_-;_-@_-"/>
    <numFmt numFmtId="166" formatCode="_-* #,##0.000_-;\-* #,##0.000_-;_-* &quot;-&quot;???_-;_-@_-"/>
    <numFmt numFmtId="167" formatCode="_-* #,##0.00000_-;\-* #,##0.00000_-;_-* &quot;-&quot;???_-;_-@_-"/>
    <numFmt numFmtId="168" formatCode="0.000"/>
  </numFmts>
  <fonts count="49">
    <font>
      <sz val="10"/>
      <color rgb="FF000000"/>
      <name val="Times New Roman"/>
      <charset val="204"/>
    </font>
    <font>
      <b/>
      <sz val="5.5"/>
      <name val="Arial"/>
      <family val="2"/>
    </font>
    <font>
      <sz val="7"/>
      <name val="Arial MT"/>
    </font>
    <font>
      <b/>
      <sz val="5.5"/>
      <color rgb="FF000000"/>
      <name val="Arial"/>
      <family val="2"/>
    </font>
    <font>
      <sz val="5.5"/>
      <color rgb="FF000000"/>
      <name val="Arial MT"/>
      <family val="2"/>
    </font>
    <font>
      <sz val="5.5"/>
      <name val="Arial MT"/>
    </font>
    <font>
      <sz val="5.5"/>
      <name val="Times New Roman"/>
      <family val="1"/>
    </font>
    <font>
      <sz val="8"/>
      <color rgb="FF000000"/>
      <name val="Arial MT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 MT"/>
      <family val="2"/>
    </font>
    <font>
      <sz val="7"/>
      <name val="Arial MT"/>
      <family val="2"/>
    </font>
    <font>
      <sz val="5.5"/>
      <name val="Arial MT"/>
      <family val="2"/>
    </font>
    <font>
      <sz val="10"/>
      <name val="Arial MT"/>
      <family val="2"/>
    </font>
    <font>
      <b/>
      <sz val="7"/>
      <color rgb="FFFF0000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 mt"/>
    </font>
    <font>
      <b/>
      <sz val="7"/>
      <name val="Arial mt"/>
    </font>
    <font>
      <b/>
      <sz val="7"/>
      <color rgb="FF000000"/>
      <name val="Arial mt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10"/>
      <color rgb="FFFF0000"/>
      <name val="Times New Roman"/>
      <family val="1"/>
    </font>
    <font>
      <sz val="7"/>
      <color rgb="FFFF0000"/>
      <name val="Arial mt"/>
    </font>
    <font>
      <b/>
      <sz val="14"/>
      <name val="Arial"/>
      <family val="2"/>
    </font>
    <font>
      <sz val="7"/>
      <color rgb="FFFF0000"/>
      <name val="Arial MT"/>
      <family val="2"/>
    </font>
    <font>
      <sz val="10"/>
      <color rgb="FF000000"/>
      <name val="Times New Roman"/>
      <family val="1"/>
    </font>
    <font>
      <sz val="7"/>
      <color theme="3" tint="0.79998168889431442"/>
      <name val="Arial mt"/>
    </font>
    <font>
      <sz val="10"/>
      <color rgb="FF000000"/>
      <name val="Times New Roman"/>
      <family val="1"/>
    </font>
    <font>
      <sz val="6"/>
      <color rgb="FF000000"/>
      <name val="Times New Roman"/>
      <family val="1"/>
    </font>
    <font>
      <sz val="6"/>
      <name val="Arial MT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Times New Roman"/>
      <family val="1"/>
    </font>
    <font>
      <b/>
      <sz val="14"/>
      <name val="Arial mt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name val="Arial MT"/>
    </font>
    <font>
      <b/>
      <sz val="12"/>
      <name val="Times New Roman"/>
      <family val="1"/>
    </font>
    <font>
      <sz val="8"/>
      <name val="Arial MT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mediumGray">
        <bgColor theme="0" tint="-0.249977111117893"/>
      </patternFill>
    </fill>
  </fills>
  <borders count="4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7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7" fillId="0" borderId="0"/>
    <xf numFmtId="9" fontId="35" fillId="0" borderId="0" applyFont="0" applyFill="0" applyBorder="0" applyAlignment="0" applyProtection="0"/>
  </cellStyleXfs>
  <cellXfs count="386"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" fontId="4" fillId="0" borderId="7" xfId="0" applyNumberFormat="1" applyFont="1" applyBorder="1" applyAlignment="1">
      <alignment horizontal="center" vertical="top" shrinkToFit="1"/>
    </xf>
    <xf numFmtId="2" fontId="4" fillId="0" borderId="7" xfId="0" applyNumberFormat="1" applyFont="1" applyBorder="1" applyAlignment="1">
      <alignment horizontal="center" vertical="top" shrinkToFit="1"/>
    </xf>
    <xf numFmtId="10" fontId="4" fillId="0" borderId="7" xfId="0" applyNumberFormat="1" applyFont="1" applyBorder="1" applyAlignment="1">
      <alignment horizontal="left" vertical="top" indent="2" shrinkToFit="1"/>
    </xf>
    <xf numFmtId="0" fontId="1" fillId="0" borderId="7" xfId="0" applyFont="1" applyBorder="1" applyAlignment="1">
      <alignment horizontal="right" vertical="top" wrapText="1"/>
    </xf>
    <xf numFmtId="10" fontId="3" fillId="0" borderId="7" xfId="0" applyNumberFormat="1" applyFont="1" applyBorder="1" applyAlignment="1">
      <alignment horizontal="right" vertical="top" shrinkToFi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 indent="3"/>
    </xf>
    <xf numFmtId="10" fontId="4" fillId="0" borderId="7" xfId="0" applyNumberFormat="1" applyFont="1" applyBorder="1" applyAlignment="1">
      <alignment horizontal="left" vertical="top" indent="1" shrinkToFit="1"/>
    </xf>
    <xf numFmtId="0" fontId="5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43" fontId="18" fillId="0" borderId="0" xfId="1" applyFont="1" applyFill="1" applyBorder="1" applyAlignment="1">
      <alignment horizontal="left" vertical="top"/>
    </xf>
    <xf numFmtId="165" fontId="21" fillId="0" borderId="0" xfId="0" applyNumberFormat="1" applyFont="1" applyAlignment="1">
      <alignment horizontal="left" vertical="top"/>
    </xf>
    <xf numFmtId="165" fontId="22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167" fontId="21" fillId="0" borderId="0" xfId="0" applyNumberFormat="1" applyFont="1" applyAlignment="1">
      <alignment horizontal="left" vertical="top"/>
    </xf>
    <xf numFmtId="166" fontId="23" fillId="0" borderId="0" xfId="0" applyNumberFormat="1" applyFont="1" applyAlignment="1">
      <alignment horizontal="left" vertical="top"/>
    </xf>
    <xf numFmtId="167" fontId="23" fillId="0" borderId="0" xfId="0" applyNumberFormat="1" applyFont="1" applyAlignment="1">
      <alignment horizontal="left" vertical="top"/>
    </xf>
    <xf numFmtId="167" fontId="24" fillId="0" borderId="0" xfId="0" applyNumberFormat="1" applyFont="1" applyAlignment="1">
      <alignment horizontal="left" vertical="top"/>
    </xf>
    <xf numFmtId="43" fontId="18" fillId="0" borderId="0" xfId="1" applyFont="1" applyFill="1" applyBorder="1" applyAlignment="1">
      <alignment horizontal="left" vertical="top" wrapText="1" indent="2"/>
    </xf>
    <xf numFmtId="43" fontId="19" fillId="0" borderId="0" xfId="1" applyFont="1" applyFill="1" applyBorder="1" applyAlignment="1">
      <alignment horizontal="right" vertical="top" wrapText="1"/>
    </xf>
    <xf numFmtId="43" fontId="20" fillId="0" borderId="0" xfId="1" applyFont="1" applyFill="1" applyBorder="1" applyAlignment="1">
      <alignment horizontal="left" vertical="top"/>
    </xf>
    <xf numFmtId="43" fontId="18" fillId="0" borderId="0" xfId="1" applyFont="1" applyFill="1" applyBorder="1" applyAlignment="1">
      <alignment horizontal="left" wrapText="1"/>
    </xf>
    <xf numFmtId="43" fontId="20" fillId="0" borderId="0" xfId="1" applyFont="1" applyFill="1" applyBorder="1" applyAlignment="1">
      <alignment horizontal="right" vertical="top" shrinkToFit="1"/>
    </xf>
    <xf numFmtId="43" fontId="18" fillId="0" borderId="0" xfId="1" applyFont="1" applyFill="1" applyBorder="1" applyAlignment="1">
      <alignment horizontal="right" vertical="top" shrinkToFit="1"/>
    </xf>
    <xf numFmtId="2" fontId="18" fillId="0" borderId="0" xfId="0" applyNumberFormat="1" applyFont="1" applyAlignment="1">
      <alignment horizontal="right" vertical="top" shrinkToFit="1"/>
    </xf>
    <xf numFmtId="43" fontId="18" fillId="0" borderId="0" xfId="0" applyNumberFormat="1" applyFont="1" applyAlignment="1">
      <alignment horizontal="right" vertical="top" shrinkToFit="1"/>
    </xf>
    <xf numFmtId="4" fontId="18" fillId="0" borderId="0" xfId="0" applyNumberFormat="1" applyFont="1" applyAlignment="1">
      <alignment horizontal="right" vertical="top" shrinkToFit="1"/>
    </xf>
    <xf numFmtId="0" fontId="13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wrapText="1"/>
    </xf>
    <xf numFmtId="4" fontId="12" fillId="0" borderId="7" xfId="0" applyNumberFormat="1" applyFont="1" applyBorder="1" applyAlignment="1">
      <alignment vertical="center" shrinkToFit="1"/>
    </xf>
    <xf numFmtId="0" fontId="13" fillId="0" borderId="7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left" vertical="top" indent="1" shrinkToFit="1"/>
    </xf>
    <xf numFmtId="2" fontId="12" fillId="0" borderId="7" xfId="0" applyNumberFormat="1" applyFont="1" applyBorder="1" applyAlignment="1">
      <alignment vertical="center" shrinkToFit="1"/>
    </xf>
    <xf numFmtId="0" fontId="31" fillId="3" borderId="7" xfId="0" applyFont="1" applyFill="1" applyBorder="1" applyAlignment="1">
      <alignment horizontal="right" wrapText="1"/>
    </xf>
    <xf numFmtId="0" fontId="29" fillId="0" borderId="7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wrapText="1"/>
    </xf>
    <xf numFmtId="0" fontId="6" fillId="0" borderId="19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" fontId="13" fillId="0" borderId="7" xfId="0" applyNumberFormat="1" applyFont="1" applyBorder="1" applyAlignment="1">
      <alignment horizontal="center" vertical="top" shrinkToFi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9" fillId="0" borderId="7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43" fontId="34" fillId="0" borderId="0" xfId="1" applyFont="1" applyFill="1" applyBorder="1" applyAlignment="1">
      <alignment horizontal="left" vertical="top"/>
    </xf>
    <xf numFmtId="0" fontId="17" fillId="0" borderId="7" xfId="3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12" fillId="0" borderId="7" xfId="2" applyFont="1" applyFill="1" applyBorder="1" applyAlignment="1">
      <alignment horizontal="center" vertical="center" shrinkToFit="1"/>
    </xf>
    <xf numFmtId="44" fontId="12" fillId="0" borderId="7" xfId="2" applyFont="1" applyFill="1" applyBorder="1" applyAlignment="1">
      <alignment vertical="center" shrinkToFit="1"/>
    </xf>
    <xf numFmtId="44" fontId="12" fillId="0" borderId="7" xfId="2" applyFont="1" applyFill="1" applyBorder="1" applyAlignment="1">
      <alignment shrinkToFit="1"/>
    </xf>
    <xf numFmtId="4" fontId="12" fillId="0" borderId="3" xfId="0" applyNumberFormat="1" applyFont="1" applyBorder="1" applyAlignment="1">
      <alignment shrinkToFit="1"/>
    </xf>
    <xf numFmtId="43" fontId="18" fillId="0" borderId="0" xfId="0" quotePrefix="1" applyNumberFormat="1" applyFont="1" applyAlignment="1">
      <alignment horizontal="right" vertical="top" shrinkToFit="1"/>
    </xf>
    <xf numFmtId="44" fontId="0" fillId="0" borderId="7" xfId="2" applyFont="1" applyFill="1" applyBorder="1" applyAlignment="1">
      <alignment wrapText="1"/>
    </xf>
    <xf numFmtId="44" fontId="2" fillId="0" borderId="7" xfId="2" applyFont="1" applyFill="1" applyBorder="1" applyAlignment="1">
      <alignment vertical="top" wrapText="1"/>
    </xf>
    <xf numFmtId="44" fontId="12" fillId="0" borderId="7" xfId="2" applyFont="1" applyFill="1" applyBorder="1" applyAlignment="1">
      <alignment vertical="top" shrinkToFit="1"/>
    </xf>
    <xf numFmtId="44" fontId="2" fillId="0" borderId="7" xfId="2" applyFont="1" applyFill="1" applyBorder="1" applyAlignment="1">
      <alignment horizontal="center" vertical="center" shrinkToFit="1"/>
    </xf>
    <xf numFmtId="44" fontId="2" fillId="0" borderId="7" xfId="2" applyFont="1" applyFill="1" applyBorder="1" applyAlignment="1">
      <alignment vertical="center" shrinkToFit="1"/>
    </xf>
    <xf numFmtId="0" fontId="13" fillId="0" borderId="7" xfId="0" applyFont="1" applyBorder="1" applyAlignment="1">
      <alignment horizontal="center" wrapText="1"/>
    </xf>
    <xf numFmtId="44" fontId="13" fillId="0" borderId="7" xfId="2" applyFont="1" applyFill="1" applyBorder="1" applyAlignment="1">
      <alignment vertical="center" shrinkToFit="1"/>
    </xf>
    <xf numFmtId="0" fontId="17" fillId="0" borderId="7" xfId="3" applyBorder="1" applyAlignment="1">
      <alignment horizontal="left" wrapText="1"/>
    </xf>
    <xf numFmtId="0" fontId="29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7" xfId="3" applyBorder="1" applyAlignment="1">
      <alignment horizontal="center" wrapText="1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4" fontId="25" fillId="0" borderId="16" xfId="2" applyFont="1" applyFill="1" applyBorder="1" applyAlignment="1">
      <alignment vertical="center" shrinkToFit="1"/>
    </xf>
    <xf numFmtId="4" fontId="12" fillId="0" borderId="7" xfId="0" applyNumberFormat="1" applyFont="1" applyBorder="1" applyAlignment="1">
      <alignment shrinkToFit="1"/>
    </xf>
    <xf numFmtId="0" fontId="13" fillId="0" borderId="7" xfId="0" applyFont="1" applyBorder="1" applyAlignment="1">
      <alignment vertical="top" wrapText="1"/>
    </xf>
    <xf numFmtId="44" fontId="25" fillId="0" borderId="3" xfId="2" applyFont="1" applyFill="1" applyBorder="1" applyAlignment="1">
      <alignment shrinkToFit="1"/>
    </xf>
    <xf numFmtId="44" fontId="13" fillId="0" borderId="3" xfId="2" applyFont="1" applyFill="1" applyBorder="1" applyAlignment="1">
      <alignment vertical="center" shrinkToFit="1"/>
    </xf>
    <xf numFmtId="44" fontId="0" fillId="0" borderId="7" xfId="2" applyFont="1" applyFill="1" applyBorder="1" applyAlignment="1">
      <alignment vertical="center" wrapText="1"/>
    </xf>
    <xf numFmtId="44" fontId="12" fillId="0" borderId="3" xfId="2" applyFont="1" applyFill="1" applyBorder="1" applyAlignment="1">
      <alignment shrinkToFit="1"/>
    </xf>
    <xf numFmtId="0" fontId="29" fillId="0" borderId="7" xfId="0" applyFont="1" applyBorder="1" applyAlignment="1">
      <alignment wrapText="1"/>
    </xf>
    <xf numFmtId="4" fontId="32" fillId="0" borderId="7" xfId="0" applyNumberFormat="1" applyFont="1" applyBorder="1" applyAlignment="1">
      <alignment shrinkToFit="1"/>
    </xf>
    <xf numFmtId="4" fontId="25" fillId="0" borderId="16" xfId="0" applyNumberFormat="1" applyFont="1" applyBorder="1" applyAlignment="1">
      <alignment vertical="center" shrinkToFit="1"/>
    </xf>
    <xf numFmtId="0" fontId="17" fillId="0" borderId="7" xfId="3" applyBorder="1" applyAlignment="1">
      <alignment wrapText="1"/>
    </xf>
    <xf numFmtId="0" fontId="2" fillId="0" borderId="7" xfId="3" applyFont="1" applyBorder="1" applyAlignment="1">
      <alignment vertical="top" wrapText="1"/>
    </xf>
    <xf numFmtId="4" fontId="2" fillId="0" borderId="7" xfId="0" applyNumberFormat="1" applyFont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0" borderId="0" xfId="0" applyAlignment="1">
      <alignment vertical="top"/>
    </xf>
    <xf numFmtId="44" fontId="2" fillId="0" borderId="3" xfId="2" applyFont="1" applyFill="1" applyBorder="1" applyAlignment="1">
      <alignment vertical="center" shrinkToFit="1"/>
    </xf>
    <xf numFmtId="44" fontId="25" fillId="0" borderId="16" xfId="2" applyFont="1" applyFill="1" applyBorder="1" applyAlignment="1">
      <alignment vertical="top" shrinkToFit="1"/>
    </xf>
    <xf numFmtId="44" fontId="10" fillId="0" borderId="7" xfId="2" applyFont="1" applyFill="1" applyBorder="1" applyAlignment="1">
      <alignment vertical="top" shrinkToFit="1"/>
    </xf>
    <xf numFmtId="0" fontId="17" fillId="0" borderId="7" xfId="3" applyBorder="1" applyAlignment="1">
      <alignment horizontal="left" vertical="top" wrapText="1"/>
    </xf>
    <xf numFmtId="3" fontId="29" fillId="0" borderId="7" xfId="0" applyNumberFormat="1" applyFont="1" applyBorder="1" applyAlignment="1">
      <alignment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44" fontId="30" fillId="0" borderId="7" xfId="2" applyFont="1" applyFill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44" fontId="1" fillId="0" borderId="7" xfId="0" applyNumberFormat="1" applyFont="1" applyBorder="1" applyAlignment="1">
      <alignment horizontal="left" vertical="top" wrapText="1"/>
    </xf>
    <xf numFmtId="44" fontId="1" fillId="0" borderId="7" xfId="0" applyNumberFormat="1" applyFont="1" applyBorder="1" applyAlignment="1">
      <alignment horizontal="left" vertical="top" wrapText="1" indent="2"/>
    </xf>
    <xf numFmtId="44" fontId="28" fillId="0" borderId="0" xfId="0" applyNumberFormat="1" applyFont="1" applyAlignment="1">
      <alignment horizontal="left" vertical="top"/>
    </xf>
    <xf numFmtId="10" fontId="4" fillId="0" borderId="9" xfId="0" applyNumberFormat="1" applyFont="1" applyBorder="1" applyAlignment="1">
      <alignment horizontal="right" vertical="top" indent="1" shrinkToFit="1"/>
    </xf>
    <xf numFmtId="44" fontId="1" fillId="0" borderId="7" xfId="0" applyNumberFormat="1" applyFont="1" applyBorder="1" applyAlignment="1">
      <alignment horizontal="right" vertical="top" wrapText="1"/>
    </xf>
    <xf numFmtId="10" fontId="3" fillId="0" borderId="7" xfId="4" applyNumberFormat="1" applyFont="1" applyFill="1" applyBorder="1" applyAlignment="1">
      <alignment horizontal="right" vertical="top" shrinkToFit="1"/>
    </xf>
    <xf numFmtId="44" fontId="36" fillId="3" borderId="7" xfId="0" applyNumberFormat="1" applyFont="1" applyFill="1" applyBorder="1" applyAlignment="1">
      <alignment horizontal="left" wrapText="1"/>
    </xf>
    <xf numFmtId="44" fontId="1" fillId="3" borderId="7" xfId="0" applyNumberFormat="1" applyFont="1" applyFill="1" applyBorder="1" applyAlignment="1">
      <alignment horizontal="left" vertical="top" wrapText="1" indent="2"/>
    </xf>
    <xf numFmtId="44" fontId="1" fillId="3" borderId="7" xfId="0" applyNumberFormat="1" applyFont="1" applyFill="1" applyBorder="1" applyAlignment="1">
      <alignment horizontal="right" vertical="top" wrapText="1"/>
    </xf>
    <xf numFmtId="10" fontId="3" fillId="3" borderId="7" xfId="0" applyNumberFormat="1" applyFont="1" applyFill="1" applyBorder="1" applyAlignment="1">
      <alignment horizontal="right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0" fillId="0" borderId="10" xfId="0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44" fontId="37" fillId="0" borderId="3" xfId="0" applyNumberFormat="1" applyFont="1" applyBorder="1" applyAlignment="1">
      <alignment horizontal="left" vertical="top" wrapText="1"/>
    </xf>
    <xf numFmtId="44" fontId="37" fillId="0" borderId="10" xfId="0" applyNumberFormat="1" applyFont="1" applyBorder="1" applyAlignment="1">
      <alignment horizontal="left" vertical="top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2" fontId="13" fillId="0" borderId="7" xfId="0" applyNumberFormat="1" applyFont="1" applyBorder="1" applyAlignment="1">
      <alignment vertical="center" shrinkToFit="1"/>
    </xf>
    <xf numFmtId="4" fontId="13" fillId="0" borderId="7" xfId="0" applyNumberFormat="1" applyFont="1" applyBorder="1" applyAlignment="1">
      <alignment vertical="center" shrinkToFit="1"/>
    </xf>
    <xf numFmtId="4" fontId="13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shrinkToFit="1"/>
    </xf>
    <xf numFmtId="2" fontId="2" fillId="0" borderId="7" xfId="0" applyNumberFormat="1" applyFont="1" applyBorder="1" applyAlignment="1">
      <alignment vertical="center" shrinkToFit="1"/>
    </xf>
    <xf numFmtId="2" fontId="13" fillId="0" borderId="7" xfId="0" applyNumberFormat="1" applyFont="1" applyBorder="1" applyAlignment="1">
      <alignment shrinkToFit="1"/>
    </xf>
    <xf numFmtId="0" fontId="2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shrinkToFit="1"/>
    </xf>
    <xf numFmtId="2" fontId="13" fillId="0" borderId="7" xfId="0" applyNumberFormat="1" applyFont="1" applyBorder="1" applyAlignment="1">
      <alignment horizontal="center" vertical="center" shrinkToFit="1"/>
    </xf>
    <xf numFmtId="2" fontId="13" fillId="0" borderId="7" xfId="0" applyNumberFormat="1" applyFont="1" applyBorder="1" applyAlignment="1">
      <alignment horizontal="center" shrinkToFit="1"/>
    </xf>
    <xf numFmtId="43" fontId="13" fillId="0" borderId="7" xfId="1" applyFont="1" applyFill="1" applyBorder="1" applyAlignment="1">
      <alignment horizontal="center" vertical="center" shrinkToFit="1"/>
    </xf>
    <xf numFmtId="0" fontId="29" fillId="0" borderId="7" xfId="0" applyFont="1" applyBorder="1" applyAlignment="1">
      <alignment horizontal="left" vertical="center" wrapText="1"/>
    </xf>
    <xf numFmtId="0" fontId="29" fillId="0" borderId="7" xfId="3" applyFont="1" applyBorder="1" applyAlignment="1">
      <alignment horizontal="left" wrapText="1"/>
    </xf>
    <xf numFmtId="43" fontId="29" fillId="0" borderId="7" xfId="1" applyFont="1" applyFill="1" applyBorder="1" applyAlignment="1">
      <alignment horizontal="center" wrapText="1"/>
    </xf>
    <xf numFmtId="0" fontId="29" fillId="0" borderId="0" xfId="0" applyFont="1" applyAlignment="1">
      <alignment horizontal="left" vertical="top"/>
    </xf>
    <xf numFmtId="2" fontId="13" fillId="0" borderId="7" xfId="0" applyNumberFormat="1" applyFont="1" applyBorder="1" applyAlignment="1">
      <alignment horizontal="center" vertical="top" shrinkToFit="1"/>
    </xf>
    <xf numFmtId="43" fontId="2" fillId="0" borderId="0" xfId="0" applyNumberFormat="1" applyFont="1" applyAlignment="1">
      <alignment horizontal="right" vertical="top" shrinkToFit="1"/>
    </xf>
    <xf numFmtId="2" fontId="13" fillId="0" borderId="7" xfId="3" applyNumberFormat="1" applyFont="1" applyBorder="1" applyAlignment="1">
      <alignment horizontal="center" vertical="center" shrinkToFit="1"/>
    </xf>
    <xf numFmtId="2" fontId="13" fillId="0" borderId="7" xfId="3" quotePrefix="1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shrinkToFit="1"/>
    </xf>
    <xf numFmtId="44" fontId="12" fillId="0" borderId="3" xfId="2" applyFont="1" applyFill="1" applyBorder="1" applyAlignment="1">
      <alignment vertical="center" shrinkToFit="1"/>
    </xf>
    <xf numFmtId="0" fontId="26" fillId="0" borderId="10" xfId="0" applyFont="1" applyBorder="1" applyAlignment="1">
      <alignment horizontal="left" vertical="center" wrapText="1"/>
    </xf>
    <xf numFmtId="44" fontId="25" fillId="0" borderId="35" xfId="2" applyFont="1" applyFill="1" applyBorder="1" applyAlignment="1">
      <alignment vertical="center" shrinkToFit="1"/>
    </xf>
    <xf numFmtId="0" fontId="13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wrapText="1"/>
    </xf>
    <xf numFmtId="2" fontId="13" fillId="0" borderId="34" xfId="0" applyNumberFormat="1" applyFont="1" applyBorder="1" applyAlignment="1">
      <alignment horizontal="center" vertical="center" shrinkToFit="1"/>
    </xf>
    <xf numFmtId="44" fontId="12" fillId="0" borderId="34" xfId="2" applyFont="1" applyFill="1" applyBorder="1" applyAlignment="1">
      <alignment vertical="center" shrinkToFit="1"/>
    </xf>
    <xf numFmtId="44" fontId="27" fillId="0" borderId="7" xfId="2" applyFont="1" applyFill="1" applyBorder="1" applyAlignment="1">
      <alignment horizontal="center" wrapText="1"/>
    </xf>
    <xf numFmtId="2" fontId="2" fillId="0" borderId="7" xfId="0" applyNumberFormat="1" applyFont="1" applyBorder="1" applyAlignment="1">
      <alignment horizontal="center" vertical="center" shrinkToFit="1"/>
    </xf>
    <xf numFmtId="44" fontId="13" fillId="0" borderId="7" xfId="2" applyFont="1" applyFill="1" applyBorder="1" applyAlignment="1">
      <alignment horizontal="center" vertical="center" shrinkToFit="1"/>
    </xf>
    <xf numFmtId="44" fontId="12" fillId="0" borderId="7" xfId="2" applyFont="1" applyFill="1" applyBorder="1" applyAlignment="1">
      <alignment horizontal="center" shrinkToFit="1"/>
    </xf>
    <xf numFmtId="44" fontId="13" fillId="0" borderId="7" xfId="2" applyFont="1" applyFill="1" applyBorder="1" applyAlignment="1">
      <alignment vertical="top" shrinkToFit="1"/>
    </xf>
    <xf numFmtId="44" fontId="13" fillId="0" borderId="7" xfId="2" applyFont="1" applyFill="1" applyBorder="1" applyAlignment="1">
      <alignment shrinkToFit="1"/>
    </xf>
    <xf numFmtId="44" fontId="12" fillId="0" borderId="7" xfId="2" applyFont="1" applyFill="1" applyBorder="1" applyAlignment="1">
      <alignment horizontal="left" vertical="center" shrinkToFit="1"/>
    </xf>
    <xf numFmtId="2" fontId="2" fillId="0" borderId="7" xfId="0" applyNumberFormat="1" applyFont="1" applyBorder="1" applyAlignment="1">
      <alignment horizontal="center" shrinkToFit="1"/>
    </xf>
    <xf numFmtId="2" fontId="2" fillId="0" borderId="7" xfId="0" applyNumberFormat="1" applyFont="1" applyBorder="1" applyAlignment="1">
      <alignment horizontal="right" vertical="top" indent="1" shrinkToFit="1"/>
    </xf>
    <xf numFmtId="2" fontId="42" fillId="3" borderId="7" xfId="0" applyNumberFormat="1" applyFont="1" applyFill="1" applyBorder="1" applyAlignment="1">
      <alignment horizontal="right" vertical="center" shrinkToFit="1"/>
    </xf>
    <xf numFmtId="44" fontId="11" fillId="0" borderId="7" xfId="2" applyFont="1" applyFill="1" applyBorder="1" applyAlignment="1">
      <alignment vertical="top" shrinkToFit="1"/>
    </xf>
    <xf numFmtId="166" fontId="0" fillId="0" borderId="0" xfId="0" applyNumberFormat="1" applyAlignment="1">
      <alignment horizontal="left" vertical="top"/>
    </xf>
    <xf numFmtId="1" fontId="13" fillId="0" borderId="7" xfId="3" applyNumberFormat="1" applyFont="1" applyBorder="1" applyAlignment="1">
      <alignment horizontal="left" vertical="top" shrinkToFit="1"/>
    </xf>
    <xf numFmtId="0" fontId="27" fillId="0" borderId="7" xfId="0" applyFont="1" applyBorder="1" applyAlignment="1">
      <alignment horizontal="center" wrapText="1"/>
    </xf>
    <xf numFmtId="1" fontId="10" fillId="2" borderId="7" xfId="0" applyNumberFormat="1" applyFont="1" applyFill="1" applyBorder="1" applyAlignment="1">
      <alignment horizontal="center" vertical="top" shrinkToFit="1"/>
    </xf>
    <xf numFmtId="164" fontId="13" fillId="0" borderId="7" xfId="0" applyNumberFormat="1" applyFont="1" applyBorder="1" applyAlignment="1">
      <alignment horizontal="center" vertical="center" shrinkToFit="1"/>
    </xf>
    <xf numFmtId="1" fontId="13" fillId="0" borderId="7" xfId="0" applyNumberFormat="1" applyFont="1" applyBorder="1" applyAlignment="1">
      <alignment horizontal="center" vertical="center" shrinkToFit="1"/>
    </xf>
    <xf numFmtId="164" fontId="13" fillId="0" borderId="7" xfId="3" applyNumberFormat="1" applyFont="1" applyBorder="1" applyAlignment="1">
      <alignment horizontal="center" vertical="center" shrinkToFit="1"/>
    </xf>
    <xf numFmtId="1" fontId="10" fillId="2" borderId="8" xfId="0" applyNumberFormat="1" applyFont="1" applyFill="1" applyBorder="1" applyAlignment="1">
      <alignment horizontal="center" vertical="top" shrinkToFit="1"/>
    </xf>
    <xf numFmtId="1" fontId="2" fillId="0" borderId="7" xfId="0" applyNumberFormat="1" applyFont="1" applyBorder="1" applyAlignment="1">
      <alignment horizontal="center" vertical="top" shrinkToFit="1"/>
    </xf>
    <xf numFmtId="0" fontId="27" fillId="0" borderId="7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top" shrinkToFit="1"/>
    </xf>
    <xf numFmtId="164" fontId="13" fillId="0" borderId="7" xfId="0" applyNumberFormat="1" applyFont="1" applyBorder="1" applyAlignment="1">
      <alignment horizontal="center" vertical="top" shrinkToFit="1"/>
    </xf>
    <xf numFmtId="164" fontId="13" fillId="0" borderId="3" xfId="0" applyNumberFormat="1" applyFont="1" applyBorder="1" applyAlignment="1">
      <alignment horizontal="center" vertical="top" shrinkToFit="1"/>
    </xf>
    <xf numFmtId="164" fontId="13" fillId="0" borderId="34" xfId="0" applyNumberFormat="1" applyFont="1" applyBorder="1" applyAlignment="1">
      <alignment horizontal="center" vertical="top" shrinkToFit="1"/>
    </xf>
    <xf numFmtId="0" fontId="27" fillId="0" borderId="10" xfId="0" applyFont="1" applyBorder="1" applyAlignment="1">
      <alignment horizontal="center" wrapText="1"/>
    </xf>
    <xf numFmtId="1" fontId="13" fillId="0" borderId="10" xfId="0" applyNumberFormat="1" applyFont="1" applyBorder="1" applyAlignment="1">
      <alignment horizontal="center" vertical="top" shrinkToFit="1"/>
    </xf>
    <xf numFmtId="0" fontId="27" fillId="4" borderId="7" xfId="0" applyFont="1" applyFill="1" applyBorder="1" applyAlignment="1">
      <alignment horizontal="center" wrapText="1"/>
    </xf>
    <xf numFmtId="1" fontId="13" fillId="0" borderId="23" xfId="0" applyNumberFormat="1" applyFont="1" applyBorder="1" applyAlignment="1">
      <alignment horizontal="center" vertical="top" shrinkToFit="1"/>
    </xf>
    <xf numFmtId="1" fontId="13" fillId="0" borderId="7" xfId="3" applyNumberFormat="1" applyFont="1" applyBorder="1" applyAlignment="1">
      <alignment horizontal="center" vertical="center" shrinkToFit="1"/>
    </xf>
    <xf numFmtId="1" fontId="10" fillId="2" borderId="3" xfId="0" applyNumberFormat="1" applyFont="1" applyFill="1" applyBorder="1" applyAlignment="1">
      <alignment horizontal="center" vertical="top" shrinkToFit="1"/>
    </xf>
    <xf numFmtId="0" fontId="27" fillId="0" borderId="7" xfId="3" applyFont="1" applyBorder="1" applyAlignment="1">
      <alignment horizontal="center" wrapText="1"/>
    </xf>
    <xf numFmtId="1" fontId="10" fillId="2" borderId="10" xfId="0" applyNumberFormat="1" applyFont="1" applyFill="1" applyBorder="1" applyAlignment="1">
      <alignment horizontal="center" vertical="top" shrinkToFit="1"/>
    </xf>
    <xf numFmtId="1" fontId="10" fillId="2" borderId="7" xfId="0" quotePrefix="1" applyNumberFormat="1" applyFont="1" applyFill="1" applyBorder="1" applyAlignment="1">
      <alignment horizontal="center" vertical="top" shrinkToFit="1"/>
    </xf>
    <xf numFmtId="1" fontId="10" fillId="2" borderId="7" xfId="3" applyNumberFormat="1" applyFont="1" applyFill="1" applyBorder="1" applyAlignment="1">
      <alignment horizontal="center" vertical="top" shrinkToFit="1"/>
    </xf>
    <xf numFmtId="0" fontId="27" fillId="3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44" fontId="25" fillId="0" borderId="0" xfId="2" applyFont="1" applyFill="1" applyBorder="1" applyAlignment="1">
      <alignment horizontal="right" vertical="top" shrinkToFit="1"/>
    </xf>
    <xf numFmtId="0" fontId="0" fillId="0" borderId="10" xfId="0" applyBorder="1" applyAlignment="1">
      <alignment wrapText="1"/>
    </xf>
    <xf numFmtId="0" fontId="10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wrapText="1"/>
    </xf>
    <xf numFmtId="4" fontId="11" fillId="0" borderId="10" xfId="0" applyNumberFormat="1" applyFont="1" applyBorder="1" applyAlignment="1">
      <alignment vertical="top" shrinkToFit="1"/>
    </xf>
    <xf numFmtId="0" fontId="27" fillId="0" borderId="36" xfId="0" applyFont="1" applyBorder="1" applyAlignment="1">
      <alignment horizontal="center" wrapText="1"/>
    </xf>
    <xf numFmtId="0" fontId="43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44" fontId="25" fillId="0" borderId="22" xfId="2" applyFont="1" applyFill="1" applyBorder="1" applyAlignment="1">
      <alignment vertical="top" shrinkToFit="1"/>
    </xf>
    <xf numFmtId="0" fontId="27" fillId="0" borderId="0" xfId="3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1" fontId="13" fillId="0" borderId="3" xfId="3" applyNumberFormat="1" applyFont="1" applyBorder="1" applyAlignment="1">
      <alignment horizontal="left" vertical="top" shrinkToFit="1"/>
    </xf>
    <xf numFmtId="0" fontId="2" fillId="0" borderId="3" xfId="3" applyFont="1" applyBorder="1" applyAlignment="1">
      <alignment horizontal="left" vertical="top" wrapText="1"/>
    </xf>
    <xf numFmtId="0" fontId="2" fillId="0" borderId="3" xfId="3" applyFont="1" applyBorder="1" applyAlignment="1">
      <alignment horizontal="center" vertical="center" wrapText="1"/>
    </xf>
    <xf numFmtId="2" fontId="13" fillId="0" borderId="3" xfId="3" applyNumberFormat="1" applyFont="1" applyBorder="1" applyAlignment="1">
      <alignment horizontal="center" vertical="center" shrinkToFit="1"/>
    </xf>
    <xf numFmtId="44" fontId="12" fillId="0" borderId="3" xfId="2" applyFont="1" applyFill="1" applyBorder="1" applyAlignment="1">
      <alignment horizontal="center" vertical="center" shrinkToFit="1"/>
    </xf>
    <xf numFmtId="44" fontId="2" fillId="0" borderId="3" xfId="2" applyFont="1" applyFill="1" applyBorder="1" applyAlignment="1">
      <alignment horizontal="center" vertical="center" shrinkToFit="1"/>
    </xf>
    <xf numFmtId="0" fontId="27" fillId="0" borderId="36" xfId="3" applyFont="1" applyBorder="1" applyAlignment="1">
      <alignment horizontal="left" wrapText="1"/>
    </xf>
    <xf numFmtId="0" fontId="26" fillId="0" borderId="37" xfId="0" applyFont="1" applyBorder="1" applyAlignment="1">
      <alignment horizontal="left" vertical="center" wrapText="1"/>
    </xf>
    <xf numFmtId="44" fontId="25" fillId="0" borderId="39" xfId="2" applyFont="1" applyFill="1" applyBorder="1" applyAlignment="1">
      <alignment horizontal="right" vertical="top" shrinkToFit="1"/>
    </xf>
    <xf numFmtId="0" fontId="45" fillId="0" borderId="7" xfId="0" applyFont="1" applyBorder="1" applyAlignment="1">
      <alignment horizontal="left" vertical="top" wrapText="1"/>
    </xf>
    <xf numFmtId="0" fontId="45" fillId="0" borderId="7" xfId="0" applyFont="1" applyBorder="1" applyAlignment="1">
      <alignment horizontal="center" vertical="top" wrapText="1"/>
    </xf>
    <xf numFmtId="0" fontId="45" fillId="0" borderId="8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wrapText="1"/>
    </xf>
    <xf numFmtId="0" fontId="27" fillId="0" borderId="0" xfId="0" applyFont="1" applyAlignment="1">
      <alignment horizontal="left" vertical="top"/>
    </xf>
    <xf numFmtId="0" fontId="15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left" wrapText="1"/>
    </xf>
    <xf numFmtId="1" fontId="44" fillId="0" borderId="7" xfId="0" applyNumberFormat="1" applyFont="1" applyBorder="1" applyAlignment="1">
      <alignment horizontal="left" vertical="top" wrapText="1" shrinkToFit="1"/>
    </xf>
    <xf numFmtId="164" fontId="15" fillId="0" borderId="7" xfId="0" applyNumberFormat="1" applyFont="1" applyBorder="1" applyAlignment="1">
      <alignment horizontal="left" vertical="top" wrapText="1" shrinkToFit="1"/>
    </xf>
    <xf numFmtId="1" fontId="15" fillId="0" borderId="7" xfId="0" applyNumberFormat="1" applyFont="1" applyBorder="1" applyAlignment="1">
      <alignment horizontal="left" vertical="top" wrapText="1" shrinkToFit="1"/>
    </xf>
    <xf numFmtId="164" fontId="15" fillId="0" borderId="9" xfId="0" applyNumberFormat="1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/>
    </xf>
    <xf numFmtId="0" fontId="27" fillId="0" borderId="7" xfId="0" applyFont="1" applyBorder="1" applyAlignment="1">
      <alignment horizontal="right" wrapText="1"/>
    </xf>
    <xf numFmtId="0" fontId="27" fillId="0" borderId="7" xfId="0" applyFont="1" applyBorder="1" applyAlignment="1">
      <alignment horizontal="right" vertical="center" wrapText="1"/>
    </xf>
    <xf numFmtId="0" fontId="45" fillId="0" borderId="7" xfId="0" applyFont="1" applyBorder="1" applyAlignment="1">
      <alignment horizontal="right" vertical="top" wrapText="1"/>
    </xf>
    <xf numFmtId="2" fontId="15" fillId="0" borderId="7" xfId="0" applyNumberFormat="1" applyFont="1" applyBorder="1" applyAlignment="1">
      <alignment horizontal="right" vertical="center" wrapText="1" shrinkToFit="1"/>
    </xf>
    <xf numFmtId="2" fontId="15" fillId="0" borderId="7" xfId="0" applyNumberFormat="1" applyFont="1" applyBorder="1" applyAlignment="1">
      <alignment horizontal="right" vertical="top" wrapText="1" shrinkToFit="1"/>
    </xf>
    <xf numFmtId="2" fontId="15" fillId="0" borderId="7" xfId="0" applyNumberFormat="1" applyFont="1" applyBorder="1" applyAlignment="1">
      <alignment horizontal="right" wrapText="1" shrinkToFit="1"/>
    </xf>
    <xf numFmtId="168" fontId="15" fillId="0" borderId="7" xfId="0" applyNumberFormat="1" applyFont="1" applyBorder="1" applyAlignment="1">
      <alignment horizontal="right" vertical="top" wrapText="1" shrinkToFit="1"/>
    </xf>
    <xf numFmtId="0" fontId="26" fillId="0" borderId="7" xfId="0" applyFont="1" applyBorder="1" applyAlignment="1">
      <alignment horizontal="right" vertical="center" wrapText="1"/>
    </xf>
    <xf numFmtId="2" fontId="15" fillId="0" borderId="9" xfId="0" applyNumberFormat="1" applyFont="1" applyBorder="1" applyAlignment="1">
      <alignment horizontal="right" vertical="top" wrapText="1" shrinkToFit="1"/>
    </xf>
    <xf numFmtId="0" fontId="27" fillId="0" borderId="0" xfId="0" applyFont="1" applyAlignment="1">
      <alignment horizontal="right" vertical="top" wrapText="1"/>
    </xf>
    <xf numFmtId="0" fontId="45" fillId="0" borderId="7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wrapText="1"/>
    </xf>
    <xf numFmtId="0" fontId="27" fillId="0" borderId="7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wrapText="1"/>
    </xf>
    <xf numFmtId="0" fontId="27" fillId="0" borderId="34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7" fillId="0" borderId="7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27" fillId="0" borderId="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center" vertical="top" wrapText="1"/>
    </xf>
    <xf numFmtId="0" fontId="48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7" fillId="0" borderId="8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8" xfId="0" applyFont="1" applyBorder="1"/>
    <xf numFmtId="0" fontId="17" fillId="0" borderId="15" xfId="0" applyFont="1" applyBorder="1"/>
    <xf numFmtId="0" fontId="17" fillId="0" borderId="9" xfId="0" applyFont="1" applyBorder="1"/>
    <xf numFmtId="0" fontId="25" fillId="0" borderId="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25" fillId="0" borderId="1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44" fontId="9" fillId="3" borderId="8" xfId="2" applyFont="1" applyFill="1" applyBorder="1" applyAlignment="1">
      <alignment horizontal="center" vertical="center" wrapText="1" shrinkToFit="1"/>
    </xf>
    <xf numFmtId="44" fontId="9" fillId="3" borderId="9" xfId="2" applyFont="1" applyFill="1" applyBorder="1" applyAlignment="1">
      <alignment horizontal="center" vertical="center" wrapText="1" shrinkToFit="1"/>
    </xf>
    <xf numFmtId="0" fontId="10" fillId="2" borderId="14" xfId="3" applyFont="1" applyFill="1" applyBorder="1" applyAlignment="1">
      <alignment horizontal="center" vertical="top"/>
    </xf>
    <xf numFmtId="0" fontId="10" fillId="2" borderId="2" xfId="3" applyFont="1" applyFill="1" applyBorder="1" applyAlignment="1">
      <alignment horizontal="center" vertical="top"/>
    </xf>
    <xf numFmtId="0" fontId="10" fillId="2" borderId="1" xfId="3" applyFont="1" applyFill="1" applyBorder="1" applyAlignment="1">
      <alignment horizontal="center" vertical="top"/>
    </xf>
    <xf numFmtId="0" fontId="25" fillId="0" borderId="38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top"/>
    </xf>
    <xf numFmtId="0" fontId="19" fillId="5" borderId="15" xfId="0" applyFont="1" applyFill="1" applyBorder="1" applyAlignment="1">
      <alignment horizontal="center" vertical="top"/>
    </xf>
    <xf numFmtId="0" fontId="19" fillId="5" borderId="9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" fontId="7" fillId="0" borderId="0" xfId="0" applyNumberFormat="1" applyFont="1" applyAlignment="1">
      <alignment horizontal="right" vertical="top" shrinkToFit="1"/>
    </xf>
    <xf numFmtId="0" fontId="1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" fontId="4" fillId="0" borderId="32" xfId="0" applyNumberFormat="1" applyFont="1" applyBorder="1" applyAlignment="1">
      <alignment horizontal="center" vertical="top" shrinkToFit="1"/>
    </xf>
    <xf numFmtId="1" fontId="4" fillId="0" borderId="33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1" fontId="4" fillId="0" borderId="10" xfId="0" applyNumberFormat="1" applyFont="1" applyBorder="1" applyAlignment="1">
      <alignment horizontal="center" vertical="top" shrinkToFit="1"/>
    </xf>
    <xf numFmtId="0" fontId="14" fillId="0" borderId="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0" fillId="0" borderId="2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7"/>
    </xf>
    <xf numFmtId="0" fontId="45" fillId="0" borderId="8" xfId="0" applyFont="1" applyBorder="1" applyAlignment="1">
      <alignment horizontal="left" vertical="top" wrapText="1"/>
    </xf>
    <xf numFmtId="0" fontId="45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 indent="5"/>
    </xf>
    <xf numFmtId="0" fontId="27" fillId="0" borderId="0" xfId="0" applyFont="1" applyAlignment="1">
      <alignment horizontal="left" vertical="top" wrapText="1" indent="5"/>
    </xf>
    <xf numFmtId="0" fontId="46" fillId="0" borderId="0" xfId="0" applyFont="1" applyAlignment="1">
      <alignment horizontal="center" vertical="top" wrapText="1"/>
    </xf>
    <xf numFmtId="0" fontId="44" fillId="0" borderId="8" xfId="0" applyFont="1" applyBorder="1" applyAlignment="1">
      <alignment horizontal="left" vertical="top" wrapText="1"/>
    </xf>
    <xf numFmtId="0" fontId="44" fillId="0" borderId="9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wrapText="1"/>
    </xf>
    <xf numFmtId="0" fontId="27" fillId="0" borderId="9" xfId="0" applyFont="1" applyBorder="1" applyAlignment="1">
      <alignment horizontal="left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45" fillId="0" borderId="8" xfId="0" applyFont="1" applyBorder="1" applyAlignment="1">
      <alignment horizontal="center" vertical="top" wrapText="1"/>
    </xf>
    <xf numFmtId="0" fontId="45" fillId="0" borderId="9" xfId="0" applyFont="1" applyBorder="1" applyAlignment="1">
      <alignment horizontal="center" vertical="top" wrapText="1"/>
    </xf>
    <xf numFmtId="1" fontId="15" fillId="0" borderId="8" xfId="0" applyNumberFormat="1" applyFont="1" applyBorder="1" applyAlignment="1">
      <alignment horizontal="center" vertical="top" wrapText="1" shrinkToFit="1"/>
    </xf>
    <xf numFmtId="1" fontId="15" fillId="0" borderId="9" xfId="0" applyNumberFormat="1" applyFont="1" applyBorder="1" applyAlignment="1">
      <alignment horizontal="center" vertical="top" wrapText="1" shrinkToFit="1"/>
    </xf>
    <xf numFmtId="0" fontId="44" fillId="0" borderId="8" xfId="0" applyFont="1" applyBorder="1" applyAlignment="1">
      <alignment horizontal="center" vertical="top" wrapText="1"/>
    </xf>
    <xf numFmtId="0" fontId="44" fillId="0" borderId="9" xfId="0" applyFont="1" applyBorder="1" applyAlignment="1">
      <alignment horizontal="center" vertical="top" wrapText="1"/>
    </xf>
    <xf numFmtId="0" fontId="45" fillId="0" borderId="8" xfId="0" applyFont="1" applyBorder="1" applyAlignment="1">
      <alignment horizontal="right" vertical="top" wrapText="1"/>
    </xf>
    <xf numFmtId="0" fontId="45" fillId="0" borderId="9" xfId="0" applyFont="1" applyBorder="1" applyAlignment="1">
      <alignment horizontal="right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left" vertical="top" wrapText="1"/>
    </xf>
    <xf numFmtId="2" fontId="15" fillId="0" borderId="8" xfId="0" applyNumberFormat="1" applyFont="1" applyBorder="1" applyAlignment="1">
      <alignment horizontal="center" vertical="top" wrapText="1" shrinkToFit="1"/>
    </xf>
    <xf numFmtId="2" fontId="15" fillId="0" borderId="9" xfId="0" applyNumberFormat="1" applyFont="1" applyBorder="1" applyAlignment="1">
      <alignment horizontal="center" vertical="top" wrapText="1" shrinkToFit="1"/>
    </xf>
    <xf numFmtId="0" fontId="27" fillId="0" borderId="15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4" fillId="0" borderId="15" xfId="0" applyFont="1" applyBorder="1" applyAlignment="1">
      <alignment horizontal="center" vertical="top" wrapText="1"/>
    </xf>
  </cellXfs>
  <cellStyles count="5">
    <cellStyle name="Moeda" xfId="2" builtinId="4"/>
    <cellStyle name="Normal" xfId="0" builtinId="0"/>
    <cellStyle name="Normal 2" xfId="3"/>
    <cellStyle name="Porcentagem" xfId="4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590550</xdr:colOff>
      <xdr:row>2</xdr:row>
      <xdr:rowOff>123825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xmlns="" id="{B5003F78-80DB-432D-B7FF-2560340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0" y="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111772</xdr:colOff>
      <xdr:row>0</xdr:row>
      <xdr:rowOff>1</xdr:rowOff>
    </xdr:from>
    <xdr:to>
      <xdr:col>1</xdr:col>
      <xdr:colOff>211493</xdr:colOff>
      <xdr:row>2</xdr:row>
      <xdr:rowOff>68036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62F5BF85-1898-460F-AE0E-A977B898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11772" y="1"/>
          <a:ext cx="478777" cy="40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38100</xdr:rowOff>
    </xdr:from>
    <xdr:to>
      <xdr:col>0</xdr:col>
      <xdr:colOff>742950</xdr:colOff>
      <xdr:row>4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D982B7F4-79D9-4E57-AF7A-2472258C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8" t="23885" r="65114"/>
        <a:stretch>
          <a:fillRect/>
        </a:stretch>
      </xdr:blipFill>
      <xdr:spPr bwMode="auto">
        <a:xfrm>
          <a:off x="152400" y="38100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0"/>
  <sheetViews>
    <sheetView zoomScale="154" zoomScaleNormal="154" workbookViewId="0">
      <selection sqref="A1:A3"/>
    </sheetView>
  </sheetViews>
  <sheetFormatPr defaultRowHeight="12.75"/>
  <cols>
    <col min="1" max="1" width="11" style="196" customWidth="1"/>
    <col min="2" max="2" width="54.5" customWidth="1"/>
    <col min="3" max="3" width="6" style="55" customWidth="1"/>
    <col min="4" max="4" width="8.33203125" style="145" customWidth="1"/>
    <col min="5" max="5" width="10.6640625" style="98" customWidth="1"/>
    <col min="6" max="6" width="9.6640625" style="98" customWidth="1"/>
    <col min="7" max="7" width="11.6640625" style="98" customWidth="1"/>
    <col min="8" max="8" width="9.33203125" style="20"/>
    <col min="9" max="9" width="13.83203125" style="20" bestFit="1" customWidth="1"/>
    <col min="10" max="10" width="11.5" customWidth="1"/>
    <col min="11" max="11" width="7.5" style="23" customWidth="1"/>
    <col min="12" max="12" width="10.5" bestFit="1" customWidth="1"/>
    <col min="13" max="13" width="18.1640625" customWidth="1"/>
  </cols>
  <sheetData>
    <row r="1" spans="1:11" ht="14.25" customHeight="1">
      <c r="A1" s="258"/>
      <c r="B1" s="269" t="s">
        <v>83</v>
      </c>
      <c r="C1" s="270"/>
      <c r="D1" s="46"/>
      <c r="E1" s="81"/>
      <c r="F1" s="81"/>
      <c r="G1" s="82" t="s">
        <v>9</v>
      </c>
    </row>
    <row r="2" spans="1:11" ht="14.25" customHeight="1">
      <c r="A2" s="259"/>
      <c r="B2" s="269"/>
      <c r="C2" s="270"/>
      <c r="D2" s="46"/>
      <c r="E2" s="81"/>
      <c r="F2" s="81"/>
      <c r="G2" s="82" t="s">
        <v>9</v>
      </c>
    </row>
    <row r="3" spans="1:11" ht="14.25" customHeight="1">
      <c r="A3" s="260"/>
      <c r="B3" s="269" t="s">
        <v>181</v>
      </c>
      <c r="C3" s="270"/>
      <c r="D3" s="46"/>
      <c r="E3" s="271" t="s">
        <v>131</v>
      </c>
      <c r="F3" s="272"/>
      <c r="G3" s="273"/>
    </row>
    <row r="4" spans="1:11" ht="12.75" customHeight="1">
      <c r="A4" s="261" t="s">
        <v>396</v>
      </c>
      <c r="B4" s="262"/>
      <c r="C4" s="262"/>
      <c r="D4" s="263"/>
      <c r="E4" s="271" t="s">
        <v>215</v>
      </c>
      <c r="F4" s="272"/>
      <c r="G4" s="273"/>
    </row>
    <row r="5" spans="1:11" ht="14.25" customHeight="1">
      <c r="A5" s="264" t="s">
        <v>10</v>
      </c>
      <c r="B5" s="265"/>
      <c r="C5" s="265"/>
      <c r="D5" s="266"/>
      <c r="E5" s="274" t="s">
        <v>205</v>
      </c>
      <c r="F5" s="275"/>
      <c r="G5" s="276"/>
    </row>
    <row r="6" spans="1:11" ht="9" customHeight="1">
      <c r="A6" s="18" t="s">
        <v>11</v>
      </c>
      <c r="B6" s="267" t="s">
        <v>12</v>
      </c>
      <c r="C6" s="268"/>
      <c r="D6" s="46"/>
      <c r="E6" s="81"/>
      <c r="F6" s="81"/>
      <c r="G6" s="82" t="s">
        <v>9</v>
      </c>
    </row>
    <row r="7" spans="1:11" ht="9" customHeight="1">
      <c r="A7" s="173"/>
      <c r="B7" s="3"/>
      <c r="C7" s="52"/>
      <c r="D7" s="46"/>
      <c r="E7" s="81"/>
      <c r="F7" s="81"/>
      <c r="G7" s="83" t="s">
        <v>9</v>
      </c>
      <c r="J7" s="254"/>
      <c r="K7" s="254"/>
    </row>
    <row r="8" spans="1:11" ht="9" customHeight="1">
      <c r="A8" s="174">
        <v>1</v>
      </c>
      <c r="B8" s="255" t="s">
        <v>13</v>
      </c>
      <c r="C8" s="256"/>
      <c r="D8" s="256"/>
      <c r="E8" s="256"/>
      <c r="F8" s="256"/>
      <c r="G8" s="257"/>
      <c r="J8" s="254"/>
      <c r="K8" s="254"/>
    </row>
    <row r="9" spans="1:11" ht="9" customHeight="1">
      <c r="A9" s="173"/>
      <c r="B9" s="3"/>
      <c r="C9" s="52"/>
      <c r="D9" s="46"/>
      <c r="E9" s="81"/>
      <c r="F9" s="81"/>
      <c r="G9" s="82" t="s">
        <v>9</v>
      </c>
      <c r="J9" s="254"/>
      <c r="K9" s="254"/>
    </row>
    <row r="10" spans="1:11" ht="9" customHeight="1">
      <c r="A10" s="18" t="s">
        <v>14</v>
      </c>
      <c r="B10" s="1" t="s">
        <v>15</v>
      </c>
      <c r="C10" s="18" t="s">
        <v>16</v>
      </c>
      <c r="D10" s="18" t="s">
        <v>184</v>
      </c>
      <c r="E10" s="82" t="s">
        <v>17</v>
      </c>
      <c r="F10" s="82" t="s">
        <v>18</v>
      </c>
      <c r="G10" s="82" t="s">
        <v>19</v>
      </c>
      <c r="H10" s="28"/>
      <c r="I10" s="29"/>
      <c r="J10" s="254"/>
      <c r="K10" s="254"/>
    </row>
    <row r="11" spans="1:11" ht="18.75" customHeight="1">
      <c r="A11" s="175">
        <v>101000101</v>
      </c>
      <c r="B11" s="1" t="s">
        <v>20</v>
      </c>
      <c r="C11" s="64" t="s">
        <v>21</v>
      </c>
      <c r="D11" s="139">
        <v>8</v>
      </c>
      <c r="E11" s="65">
        <v>526.61</v>
      </c>
      <c r="F11" s="65">
        <f>E11*D11</f>
        <v>4212.88</v>
      </c>
      <c r="G11" s="65">
        <f t="shared" ref="G11:G81" si="0">F11*1.2834</f>
        <v>5406.8101920000008</v>
      </c>
      <c r="H11" s="33"/>
      <c r="I11" s="33"/>
      <c r="J11" s="21"/>
      <c r="K11" s="24"/>
    </row>
    <row r="12" spans="1:11" ht="18.75" customHeight="1">
      <c r="A12" s="175">
        <v>101000110</v>
      </c>
      <c r="B12" s="9" t="s">
        <v>22</v>
      </c>
      <c r="C12" s="64" t="s">
        <v>21</v>
      </c>
      <c r="D12" s="139">
        <v>110.48</v>
      </c>
      <c r="E12" s="65">
        <v>6.52</v>
      </c>
      <c r="F12" s="65">
        <f t="shared" ref="F12:F17" si="1">E12*D12</f>
        <v>720.32960000000003</v>
      </c>
      <c r="G12" s="65">
        <f t="shared" si="0"/>
        <v>924.47100864000015</v>
      </c>
      <c r="H12" s="33"/>
      <c r="I12" s="33"/>
      <c r="J12" s="21"/>
      <c r="K12" s="26"/>
    </row>
    <row r="13" spans="1:11" ht="29.25" customHeight="1">
      <c r="A13" s="176">
        <v>99059</v>
      </c>
      <c r="B13" s="10" t="s">
        <v>23</v>
      </c>
      <c r="C13" s="64" t="s">
        <v>24</v>
      </c>
      <c r="D13" s="139">
        <v>59</v>
      </c>
      <c r="E13" s="65">
        <v>53.21</v>
      </c>
      <c r="F13" s="65">
        <f t="shared" si="1"/>
        <v>3139.39</v>
      </c>
      <c r="G13" s="65">
        <f t="shared" si="0"/>
        <v>4029.0931260000002</v>
      </c>
      <c r="H13" s="33"/>
      <c r="I13" s="33"/>
      <c r="J13" s="21"/>
      <c r="K13" s="26"/>
    </row>
    <row r="14" spans="1:11" ht="15" customHeight="1">
      <c r="A14" s="177">
        <v>101000114</v>
      </c>
      <c r="B14" s="61" t="s">
        <v>132</v>
      </c>
      <c r="C14" s="63" t="s">
        <v>16</v>
      </c>
      <c r="D14" s="148">
        <v>1</v>
      </c>
      <c r="E14" s="65">
        <v>1394.99</v>
      </c>
      <c r="F14" s="65">
        <f t="shared" si="1"/>
        <v>1394.99</v>
      </c>
      <c r="G14" s="65">
        <f t="shared" si="0"/>
        <v>1790.3301660000002</v>
      </c>
      <c r="H14" s="33"/>
      <c r="I14" s="33"/>
      <c r="J14" s="21"/>
      <c r="K14" s="26"/>
    </row>
    <row r="15" spans="1:11" ht="13.5" customHeight="1">
      <c r="A15" s="177">
        <v>101000117</v>
      </c>
      <c r="B15" s="61" t="s">
        <v>133</v>
      </c>
      <c r="C15" s="63" t="s">
        <v>16</v>
      </c>
      <c r="D15" s="148">
        <v>1</v>
      </c>
      <c r="E15" s="65">
        <v>1431.56</v>
      </c>
      <c r="F15" s="65">
        <f t="shared" si="1"/>
        <v>1431.56</v>
      </c>
      <c r="G15" s="65">
        <f t="shared" si="0"/>
        <v>1837.2641040000001</v>
      </c>
      <c r="H15" s="33"/>
      <c r="I15" s="33"/>
      <c r="J15" s="21"/>
      <c r="K15" s="26"/>
    </row>
    <row r="16" spans="1:11" ht="29.25" customHeight="1">
      <c r="A16" s="177">
        <v>101000210</v>
      </c>
      <c r="B16" s="60" t="s">
        <v>134</v>
      </c>
      <c r="C16" s="63" t="s">
        <v>135</v>
      </c>
      <c r="D16" s="148">
        <v>4</v>
      </c>
      <c r="E16" s="65">
        <v>648.42999999999995</v>
      </c>
      <c r="F16" s="65">
        <f t="shared" si="1"/>
        <v>2593.7199999999998</v>
      </c>
      <c r="G16" s="65">
        <f t="shared" si="0"/>
        <v>3328.780248</v>
      </c>
      <c r="H16" s="33"/>
      <c r="I16" s="33"/>
      <c r="J16" s="21"/>
      <c r="K16" s="26"/>
    </row>
    <row r="17" spans="1:11" ht="29.25" customHeight="1" thickBot="1">
      <c r="A17" s="177">
        <v>101000220</v>
      </c>
      <c r="B17" s="60" t="s">
        <v>136</v>
      </c>
      <c r="C17" s="63" t="s">
        <v>135</v>
      </c>
      <c r="D17" s="148">
        <v>4</v>
      </c>
      <c r="E17" s="65">
        <v>942.39</v>
      </c>
      <c r="F17" s="65">
        <f t="shared" si="1"/>
        <v>3769.56</v>
      </c>
      <c r="G17" s="65">
        <f t="shared" si="0"/>
        <v>4837.8533040000002</v>
      </c>
      <c r="H17" s="33"/>
      <c r="I17" s="33"/>
      <c r="J17" s="21"/>
      <c r="K17" s="26"/>
    </row>
    <row r="18" spans="1:11" ht="17.25" customHeight="1" thickBot="1">
      <c r="A18" s="173"/>
      <c r="B18" s="38" t="s">
        <v>92</v>
      </c>
      <c r="C18" s="277" t="s">
        <v>91</v>
      </c>
      <c r="D18" s="278"/>
      <c r="E18" s="278"/>
      <c r="F18" s="278"/>
      <c r="G18" s="84">
        <f>SUM(G11:G17)</f>
        <v>22154.602148640002</v>
      </c>
      <c r="H18" s="31"/>
      <c r="I18" s="32"/>
      <c r="J18" s="22"/>
      <c r="K18" s="25"/>
    </row>
    <row r="19" spans="1:11" ht="9" customHeight="1">
      <c r="A19" s="174">
        <v>2</v>
      </c>
      <c r="B19" s="279" t="s">
        <v>32</v>
      </c>
      <c r="C19" s="280"/>
      <c r="D19" s="280"/>
      <c r="E19" s="280"/>
      <c r="F19" s="280"/>
      <c r="G19" s="281"/>
      <c r="J19" s="21"/>
      <c r="K19" s="24"/>
    </row>
    <row r="20" spans="1:11" ht="9" customHeight="1">
      <c r="A20" s="173"/>
      <c r="B20" s="3"/>
      <c r="C20" s="52"/>
      <c r="D20" s="46"/>
      <c r="E20" s="81"/>
      <c r="F20" s="81"/>
      <c r="G20" s="85"/>
      <c r="J20" s="21"/>
      <c r="K20" s="24"/>
    </row>
    <row r="21" spans="1:11" ht="9" customHeight="1">
      <c r="A21" s="18" t="s">
        <v>14</v>
      </c>
      <c r="B21" s="1" t="s">
        <v>15</v>
      </c>
      <c r="C21" s="18" t="s">
        <v>16</v>
      </c>
      <c r="D21" s="18" t="s">
        <v>184</v>
      </c>
      <c r="E21" s="86" t="s">
        <v>139</v>
      </c>
      <c r="F21" s="82" t="s">
        <v>18</v>
      </c>
      <c r="G21" s="82" t="s">
        <v>19</v>
      </c>
      <c r="J21" s="21"/>
      <c r="K21" s="24"/>
    </row>
    <row r="22" spans="1:11" ht="9" customHeight="1">
      <c r="A22" s="173"/>
      <c r="B22" s="3"/>
      <c r="C22" s="52"/>
      <c r="D22" s="46"/>
      <c r="E22" s="81"/>
      <c r="F22" s="81"/>
      <c r="G22" s="85"/>
      <c r="J22" s="21"/>
      <c r="K22" s="24"/>
    </row>
    <row r="23" spans="1:11" ht="18.75" customHeight="1">
      <c r="A23" s="175">
        <v>701000109</v>
      </c>
      <c r="B23" s="10" t="s">
        <v>33</v>
      </c>
      <c r="C23" s="64" t="s">
        <v>21</v>
      </c>
      <c r="D23" s="139">
        <v>46</v>
      </c>
      <c r="E23" s="66">
        <v>16.75</v>
      </c>
      <c r="F23" s="66">
        <f>E23*D23</f>
        <v>770.5</v>
      </c>
      <c r="G23" s="66">
        <f t="shared" si="0"/>
        <v>988.85970000000009</v>
      </c>
      <c r="H23" s="34"/>
      <c r="I23" s="35"/>
      <c r="J23" s="21"/>
      <c r="K23" s="26"/>
    </row>
    <row r="24" spans="1:11" ht="16.5" customHeight="1" thickBot="1">
      <c r="A24" s="173"/>
      <c r="B24" s="57" t="s">
        <v>92</v>
      </c>
      <c r="C24" s="285" t="s">
        <v>91</v>
      </c>
      <c r="D24" s="286"/>
      <c r="E24" s="286"/>
      <c r="F24" s="286"/>
      <c r="G24" s="87">
        <f>SUM(G22:G23)</f>
        <v>988.85970000000009</v>
      </c>
      <c r="I24" s="32"/>
      <c r="J24" s="21"/>
      <c r="K24" s="26"/>
    </row>
    <row r="25" spans="1:11" ht="10.5" customHeight="1" thickBot="1">
      <c r="A25" s="178">
        <v>3</v>
      </c>
      <c r="B25" s="287" t="s">
        <v>27</v>
      </c>
      <c r="C25" s="288"/>
      <c r="D25" s="288"/>
      <c r="E25" s="288"/>
      <c r="F25" s="288"/>
      <c r="G25" s="289"/>
      <c r="I25" s="32"/>
      <c r="J25" s="21"/>
      <c r="K25" s="26"/>
    </row>
    <row r="26" spans="1:11" ht="9" customHeight="1">
      <c r="A26" s="18" t="s">
        <v>14</v>
      </c>
      <c r="B26" s="1" t="s">
        <v>15</v>
      </c>
      <c r="C26" s="18" t="s">
        <v>16</v>
      </c>
      <c r="D26" s="18" t="s">
        <v>184</v>
      </c>
      <c r="E26" s="82" t="s">
        <v>17</v>
      </c>
      <c r="F26" s="82" t="s">
        <v>18</v>
      </c>
      <c r="G26" s="82" t="s">
        <v>19</v>
      </c>
      <c r="I26" s="32"/>
      <c r="J26" s="21"/>
      <c r="K26" s="26"/>
    </row>
    <row r="27" spans="1:11" ht="29.25" customHeight="1">
      <c r="A27" s="179">
        <v>101174</v>
      </c>
      <c r="B27" s="9" t="s">
        <v>120</v>
      </c>
      <c r="C27" s="40" t="s">
        <v>24</v>
      </c>
      <c r="D27" s="139">
        <v>91.5</v>
      </c>
      <c r="E27" s="66">
        <v>78.61</v>
      </c>
      <c r="F27" s="66">
        <f>E27*D27</f>
        <v>7192.8149999999996</v>
      </c>
      <c r="G27" s="88">
        <f t="shared" si="0"/>
        <v>9231.2587710000007</v>
      </c>
      <c r="H27" s="59"/>
      <c r="I27" s="32"/>
      <c r="J27" s="21"/>
      <c r="K27" s="26"/>
    </row>
    <row r="28" spans="1:11" ht="16.5" customHeight="1" thickBot="1">
      <c r="A28" s="175">
        <v>301000116</v>
      </c>
      <c r="B28" s="11" t="s">
        <v>121</v>
      </c>
      <c r="C28" s="64" t="s">
        <v>16</v>
      </c>
      <c r="D28" s="139">
        <v>21</v>
      </c>
      <c r="E28" s="66">
        <v>45.73</v>
      </c>
      <c r="F28" s="66">
        <f>E28*D28</f>
        <v>960.32999999999993</v>
      </c>
      <c r="G28" s="88">
        <f t="shared" si="0"/>
        <v>1232.4875219999999</v>
      </c>
      <c r="I28" s="32"/>
      <c r="J28" s="21"/>
      <c r="K28" s="26"/>
    </row>
    <row r="29" spans="1:11" ht="16.5" customHeight="1" thickBot="1">
      <c r="A29" s="173"/>
      <c r="B29" s="38" t="s">
        <v>92</v>
      </c>
      <c r="C29" s="52"/>
      <c r="D29" s="46"/>
      <c r="E29" s="70"/>
      <c r="F29" s="70"/>
      <c r="G29" s="84">
        <f>SUM(G27:G28)</f>
        <v>10463.746293</v>
      </c>
      <c r="I29" s="32"/>
      <c r="J29" s="21"/>
      <c r="K29" s="26"/>
    </row>
    <row r="30" spans="1:11" ht="9.75" customHeight="1">
      <c r="A30" s="174">
        <v>4</v>
      </c>
      <c r="B30" s="290" t="s">
        <v>28</v>
      </c>
      <c r="C30" s="291"/>
      <c r="D30" s="291"/>
      <c r="E30" s="291"/>
      <c r="F30" s="291"/>
      <c r="G30" s="292"/>
      <c r="I30" s="32"/>
      <c r="J30" s="21"/>
      <c r="K30" s="26"/>
    </row>
    <row r="31" spans="1:11" ht="10.5" customHeight="1">
      <c r="A31" s="18" t="s">
        <v>14</v>
      </c>
      <c r="B31" s="1" t="s">
        <v>15</v>
      </c>
      <c r="C31" s="18" t="s">
        <v>16</v>
      </c>
      <c r="D31" s="18" t="s">
        <v>184</v>
      </c>
      <c r="E31" s="82" t="s">
        <v>17</v>
      </c>
      <c r="F31" s="82" t="s">
        <v>18</v>
      </c>
      <c r="G31" s="82" t="s">
        <v>19</v>
      </c>
      <c r="I31" s="32"/>
      <c r="J31" s="21"/>
      <c r="K31" s="26"/>
    </row>
    <row r="32" spans="1:11" ht="12.75" customHeight="1">
      <c r="A32" s="173"/>
      <c r="B32" s="1" t="s">
        <v>29</v>
      </c>
      <c r="C32" s="52"/>
      <c r="D32" s="46"/>
      <c r="E32" s="81"/>
      <c r="F32" s="81"/>
      <c r="G32" s="82" t="s">
        <v>9</v>
      </c>
      <c r="I32" s="32"/>
      <c r="J32" s="21"/>
      <c r="K32" s="26"/>
    </row>
    <row r="33" spans="1:11" ht="16.5" customHeight="1">
      <c r="A33" s="175">
        <v>401001100</v>
      </c>
      <c r="B33" s="10" t="s">
        <v>122</v>
      </c>
      <c r="C33" s="64" t="s">
        <v>26</v>
      </c>
      <c r="D33" s="139">
        <v>3.63</v>
      </c>
      <c r="E33" s="66">
        <v>65.2</v>
      </c>
      <c r="F33" s="66">
        <f>E33*D33</f>
        <v>236.67600000000002</v>
      </c>
      <c r="G33" s="88">
        <f t="shared" si="0"/>
        <v>303.74997840000003</v>
      </c>
      <c r="I33" s="32"/>
      <c r="J33" s="21"/>
      <c r="K33" s="26"/>
    </row>
    <row r="34" spans="1:11" ht="16.5" customHeight="1" thickBot="1">
      <c r="A34" s="176">
        <v>96995</v>
      </c>
      <c r="B34" s="11" t="s">
        <v>30</v>
      </c>
      <c r="C34" s="64" t="s">
        <v>26</v>
      </c>
      <c r="D34" s="139">
        <v>2.13</v>
      </c>
      <c r="E34" s="66">
        <v>40.869999999999997</v>
      </c>
      <c r="F34" s="66">
        <f>E34*D34</f>
        <v>87.053099999999986</v>
      </c>
      <c r="G34" s="88">
        <f t="shared" si="0"/>
        <v>111.72394853999999</v>
      </c>
      <c r="I34" s="32"/>
      <c r="J34" s="21"/>
      <c r="K34" s="26"/>
    </row>
    <row r="35" spans="1:11" ht="16.5" customHeight="1" thickBot="1">
      <c r="A35" s="173"/>
      <c r="B35" s="19" t="s">
        <v>25</v>
      </c>
      <c r="C35" s="52"/>
      <c r="D35" s="46"/>
      <c r="E35" s="70"/>
      <c r="F35" s="70"/>
      <c r="G35" s="84">
        <f>SUM(G33:G34)</f>
        <v>415.47392694000001</v>
      </c>
      <c r="I35" s="32"/>
      <c r="J35" s="21"/>
      <c r="K35" s="26"/>
    </row>
    <row r="36" spans="1:11" ht="10.5" customHeight="1">
      <c r="A36" s="174">
        <v>5</v>
      </c>
      <c r="B36" s="255" t="s">
        <v>115</v>
      </c>
      <c r="C36" s="256"/>
      <c r="D36" s="256"/>
      <c r="E36" s="256"/>
      <c r="F36" s="256"/>
      <c r="G36" s="257"/>
      <c r="I36" s="32"/>
      <c r="J36" s="21"/>
      <c r="K36" s="26"/>
    </row>
    <row r="37" spans="1:11" ht="12.75" customHeight="1">
      <c r="A37" s="18" t="s">
        <v>14</v>
      </c>
      <c r="B37" s="1" t="s">
        <v>15</v>
      </c>
      <c r="C37" s="18" t="s">
        <v>16</v>
      </c>
      <c r="D37" s="18" t="s">
        <v>184</v>
      </c>
      <c r="E37" s="82" t="s">
        <v>17</v>
      </c>
      <c r="F37" s="82" t="s">
        <v>18</v>
      </c>
      <c r="G37" s="82" t="s">
        <v>19</v>
      </c>
      <c r="I37" s="32"/>
      <c r="J37" s="21"/>
      <c r="K37" s="26"/>
    </row>
    <row r="38" spans="1:11" ht="12" customHeight="1">
      <c r="A38" s="173"/>
      <c r="B38" s="58" t="s">
        <v>123</v>
      </c>
      <c r="C38" s="52"/>
      <c r="D38" s="46"/>
      <c r="E38" s="81"/>
      <c r="F38" s="81"/>
      <c r="G38" s="82"/>
      <c r="I38" s="32"/>
      <c r="J38" s="21"/>
      <c r="K38" s="26"/>
    </row>
    <row r="39" spans="1:11" ht="18" customHeight="1">
      <c r="A39" s="176">
        <v>92270</v>
      </c>
      <c r="B39" s="42" t="s">
        <v>138</v>
      </c>
      <c r="C39" s="64" t="s">
        <v>21</v>
      </c>
      <c r="D39" s="139">
        <v>41.51</v>
      </c>
      <c r="E39" s="66">
        <v>178.19</v>
      </c>
      <c r="F39" s="66">
        <f>E39*D39</f>
        <v>7396.6668999999993</v>
      </c>
      <c r="G39" s="66">
        <f t="shared" si="0"/>
        <v>9492.8822994599996</v>
      </c>
      <c r="I39" s="32"/>
      <c r="J39" s="21"/>
      <c r="K39" s="26"/>
    </row>
    <row r="40" spans="1:11" ht="16.5" customHeight="1">
      <c r="A40" s="176">
        <v>92413</v>
      </c>
      <c r="B40" s="42" t="s">
        <v>137</v>
      </c>
      <c r="C40" s="64" t="s">
        <v>21</v>
      </c>
      <c r="D40" s="139">
        <v>79.41</v>
      </c>
      <c r="E40" s="66">
        <v>115.44</v>
      </c>
      <c r="F40" s="66">
        <f>E40*D40</f>
        <v>9167.0903999999991</v>
      </c>
      <c r="G40" s="66">
        <f t="shared" si="0"/>
        <v>11765.04381936</v>
      </c>
      <c r="I40" s="32"/>
      <c r="J40" s="21"/>
      <c r="K40" s="26"/>
    </row>
    <row r="41" spans="1:11" ht="11.25" customHeight="1">
      <c r="A41" s="180"/>
      <c r="B41" s="58" t="s">
        <v>125</v>
      </c>
      <c r="C41" s="62"/>
      <c r="D41" s="142"/>
      <c r="E41" s="89"/>
      <c r="F41" s="66"/>
      <c r="G41" s="66"/>
      <c r="I41" s="32"/>
      <c r="J41" s="21"/>
      <c r="K41" s="26"/>
    </row>
    <row r="42" spans="1:11" ht="16.5" customHeight="1">
      <c r="A42" s="175">
        <v>601002000</v>
      </c>
      <c r="B42" s="10" t="s">
        <v>116</v>
      </c>
      <c r="C42" s="64" t="s">
        <v>31</v>
      </c>
      <c r="D42" s="139">
        <v>354.82</v>
      </c>
      <c r="E42" s="66">
        <v>14.9</v>
      </c>
      <c r="F42" s="66">
        <f>E42*D42</f>
        <v>5286.8180000000002</v>
      </c>
      <c r="G42" s="66">
        <f t="shared" si="0"/>
        <v>6785.1022212000007</v>
      </c>
      <c r="I42" s="32"/>
      <c r="J42" s="21"/>
      <c r="K42" s="26"/>
    </row>
    <row r="43" spans="1:11" ht="16.5" customHeight="1">
      <c r="A43" s="175">
        <v>601002003</v>
      </c>
      <c r="B43" s="10" t="s">
        <v>117</v>
      </c>
      <c r="C43" s="64" t="s">
        <v>31</v>
      </c>
      <c r="D43" s="139">
        <v>1244.1400000000001</v>
      </c>
      <c r="E43" s="66">
        <v>16.14</v>
      </c>
      <c r="F43" s="66">
        <f>E43*D43</f>
        <v>20080.419600000001</v>
      </c>
      <c r="G43" s="66">
        <f t="shared" si="0"/>
        <v>25771.210514640003</v>
      </c>
      <c r="I43" s="32"/>
      <c r="J43" s="21"/>
      <c r="K43" s="26"/>
    </row>
    <row r="44" spans="1:11" ht="12.75" customHeight="1">
      <c r="A44" s="173"/>
      <c r="B44" s="58" t="s">
        <v>124</v>
      </c>
      <c r="C44" s="52"/>
      <c r="D44" s="46"/>
      <c r="E44" s="70"/>
      <c r="F44" s="66"/>
      <c r="G44" s="66"/>
      <c r="I44" s="32"/>
      <c r="J44" s="21"/>
      <c r="K44" s="26"/>
    </row>
    <row r="45" spans="1:11" ht="21" customHeight="1">
      <c r="A45" s="181">
        <v>601003006</v>
      </c>
      <c r="B45" s="9" t="s">
        <v>118</v>
      </c>
      <c r="C45" s="64" t="s">
        <v>26</v>
      </c>
      <c r="D45" s="139">
        <v>5.42</v>
      </c>
      <c r="E45" s="66">
        <v>106.69</v>
      </c>
      <c r="F45" s="66">
        <f>E45*D45</f>
        <v>578.25979999999993</v>
      </c>
      <c r="G45" s="66">
        <f t="shared" si="0"/>
        <v>742.13862731999996</v>
      </c>
      <c r="I45" s="32"/>
      <c r="J45" s="21"/>
      <c r="K45" s="26"/>
    </row>
    <row r="46" spans="1:11" ht="29.25" customHeight="1">
      <c r="A46" s="53">
        <v>94963</v>
      </c>
      <c r="B46" s="37" t="s">
        <v>153</v>
      </c>
      <c r="C46" s="64" t="s">
        <v>26</v>
      </c>
      <c r="D46" s="139">
        <v>5.42</v>
      </c>
      <c r="E46" s="66">
        <v>436.77</v>
      </c>
      <c r="F46" s="66">
        <f>E46*D46</f>
        <v>2367.2934</v>
      </c>
      <c r="G46" s="66">
        <f t="shared" si="0"/>
        <v>3038.1843495600001</v>
      </c>
      <c r="I46" s="32"/>
      <c r="J46" s="21"/>
      <c r="K46" s="26"/>
    </row>
    <row r="47" spans="1:11" ht="18.75" customHeight="1">
      <c r="A47" s="182">
        <v>601003008</v>
      </c>
      <c r="B47" s="9" t="s">
        <v>119</v>
      </c>
      <c r="C47" s="64" t="s">
        <v>26</v>
      </c>
      <c r="D47" s="139">
        <v>6.77</v>
      </c>
      <c r="E47" s="66">
        <v>107.2</v>
      </c>
      <c r="F47" s="66">
        <f>E47*D47</f>
        <v>725.74400000000003</v>
      </c>
      <c r="G47" s="66">
        <f t="shared" si="0"/>
        <v>931.41984960000013</v>
      </c>
      <c r="I47" s="32"/>
      <c r="J47" s="21"/>
      <c r="K47" s="26"/>
    </row>
    <row r="48" spans="1:11" ht="27" customHeight="1">
      <c r="A48" s="53">
        <v>94965</v>
      </c>
      <c r="B48" s="37" t="s">
        <v>152</v>
      </c>
      <c r="C48" s="64" t="s">
        <v>26</v>
      </c>
      <c r="D48" s="139">
        <v>6.77</v>
      </c>
      <c r="E48" s="66">
        <v>510.64</v>
      </c>
      <c r="F48" s="66">
        <f>E48*D48</f>
        <v>3457.0327999999995</v>
      </c>
      <c r="G48" s="66">
        <f t="shared" si="0"/>
        <v>4436.7558955199993</v>
      </c>
      <c r="I48" s="32"/>
      <c r="J48" s="21"/>
      <c r="K48" s="26"/>
    </row>
    <row r="49" spans="1:11" ht="45.75" customHeight="1">
      <c r="A49" s="183">
        <v>601003186</v>
      </c>
      <c r="B49" s="150" t="s">
        <v>130</v>
      </c>
      <c r="C49" s="151" t="s">
        <v>21</v>
      </c>
      <c r="D49" s="152">
        <v>113.94</v>
      </c>
      <c r="E49" s="153">
        <v>212.73</v>
      </c>
      <c r="F49" s="153">
        <f>E49*D49</f>
        <v>24238.456199999997</v>
      </c>
      <c r="G49" s="153">
        <f t="shared" si="0"/>
        <v>31107.634687079997</v>
      </c>
      <c r="J49" s="21"/>
      <c r="K49" s="24"/>
    </row>
    <row r="50" spans="1:11" ht="13.5" customHeight="1">
      <c r="A50" s="184">
        <v>601003215</v>
      </c>
      <c r="B50" s="156" t="s">
        <v>191</v>
      </c>
      <c r="C50" s="157" t="s">
        <v>21</v>
      </c>
      <c r="D50" s="158">
        <v>113.94</v>
      </c>
      <c r="E50" s="159">
        <v>21.76</v>
      </c>
      <c r="F50" s="159">
        <f t="shared" ref="F50" si="2">E50*D50</f>
        <v>2479.3344000000002</v>
      </c>
      <c r="G50" s="159">
        <f t="shared" si="0"/>
        <v>3181.9777689600005</v>
      </c>
      <c r="J50" s="21"/>
      <c r="K50" s="24"/>
    </row>
    <row r="51" spans="1:11" ht="21.75" customHeight="1" thickBot="1">
      <c r="A51" s="185"/>
      <c r="B51" s="154" t="s">
        <v>92</v>
      </c>
      <c r="C51" s="293" t="s">
        <v>91</v>
      </c>
      <c r="D51" s="294"/>
      <c r="E51" s="294"/>
      <c r="F51" s="294"/>
      <c r="G51" s="155">
        <f>SUM(G38:G50)</f>
        <v>97252.350032699993</v>
      </c>
      <c r="J51" s="21"/>
      <c r="K51" s="24"/>
    </row>
    <row r="52" spans="1:11" ht="9" customHeight="1" thickBot="1">
      <c r="A52" s="173"/>
      <c r="B52" s="3"/>
      <c r="C52" s="52"/>
      <c r="D52" s="46"/>
      <c r="E52" s="81"/>
      <c r="F52" s="81"/>
      <c r="G52" s="85"/>
      <c r="J52" s="21"/>
      <c r="K52" s="24"/>
    </row>
    <row r="53" spans="1:11" ht="11.25" customHeight="1" thickBot="1">
      <c r="A53" s="178">
        <v>6</v>
      </c>
      <c r="B53" s="295" t="s">
        <v>126</v>
      </c>
      <c r="C53" s="296"/>
      <c r="D53" s="296"/>
      <c r="E53" s="296"/>
      <c r="F53" s="296"/>
      <c r="G53" s="297"/>
      <c r="I53" s="32"/>
      <c r="J53" s="21"/>
      <c r="K53" s="26"/>
    </row>
    <row r="54" spans="1:11" ht="12" customHeight="1">
      <c r="A54" s="18" t="s">
        <v>14</v>
      </c>
      <c r="B54" s="1" t="s">
        <v>15</v>
      </c>
      <c r="C54" s="18" t="s">
        <v>16</v>
      </c>
      <c r="D54" s="18" t="s">
        <v>184</v>
      </c>
      <c r="E54" s="82" t="s">
        <v>17</v>
      </c>
      <c r="F54" s="82" t="s">
        <v>18</v>
      </c>
      <c r="G54" s="82" t="s">
        <v>19</v>
      </c>
      <c r="I54" s="32"/>
      <c r="J54" s="21"/>
      <c r="K54" s="26"/>
    </row>
    <row r="55" spans="1:11" ht="38.25" customHeight="1">
      <c r="A55" s="175">
        <v>801000102</v>
      </c>
      <c r="B55" s="10" t="s">
        <v>127</v>
      </c>
      <c r="C55" s="64" t="s">
        <v>21</v>
      </c>
      <c r="D55" s="139">
        <v>147.1</v>
      </c>
      <c r="E55" s="66">
        <v>49.79</v>
      </c>
      <c r="F55" s="66">
        <f>E55*D55</f>
        <v>7324.1089999999995</v>
      </c>
      <c r="G55" s="66">
        <f t="shared" si="0"/>
        <v>9399.7614905999999</v>
      </c>
      <c r="I55" s="32"/>
      <c r="J55" s="21"/>
      <c r="K55" s="26"/>
    </row>
    <row r="56" spans="1:11" ht="38.25" customHeight="1">
      <c r="A56" s="175">
        <v>801000104</v>
      </c>
      <c r="B56" s="42" t="s">
        <v>188</v>
      </c>
      <c r="C56" s="64" t="s">
        <v>21</v>
      </c>
      <c r="D56" s="139">
        <v>80.27</v>
      </c>
      <c r="E56" s="66">
        <v>99.52</v>
      </c>
      <c r="F56" s="66">
        <f>E56*D56</f>
        <v>7988.4703999999992</v>
      </c>
      <c r="G56" s="66">
        <f t="shared" si="0"/>
        <v>10252.402911359999</v>
      </c>
      <c r="I56" s="32"/>
      <c r="J56" s="21"/>
      <c r="K56" s="26"/>
    </row>
    <row r="57" spans="1:11" ht="21.75" customHeight="1">
      <c r="A57" s="53">
        <v>93184</v>
      </c>
      <c r="B57" s="9" t="s">
        <v>128</v>
      </c>
      <c r="C57" s="64" t="s">
        <v>24</v>
      </c>
      <c r="D57" s="139">
        <v>5.5</v>
      </c>
      <c r="E57" s="66">
        <v>37.090000000000003</v>
      </c>
      <c r="F57" s="66">
        <f>E57*D57</f>
        <v>203.995</v>
      </c>
      <c r="G57" s="66">
        <f t="shared" si="0"/>
        <v>261.80718300000001</v>
      </c>
      <c r="I57" s="32"/>
      <c r="J57" s="21"/>
      <c r="K57" s="26"/>
    </row>
    <row r="58" spans="1:11" ht="21" customHeight="1" thickBot="1">
      <c r="A58" s="53">
        <v>93187</v>
      </c>
      <c r="B58" s="9" t="s">
        <v>129</v>
      </c>
      <c r="C58" s="64" t="s">
        <v>24</v>
      </c>
      <c r="D58" s="139">
        <v>20.04</v>
      </c>
      <c r="E58" s="66">
        <v>106.08</v>
      </c>
      <c r="F58" s="66">
        <f>E58*D58</f>
        <v>2125.8431999999998</v>
      </c>
      <c r="G58" s="66">
        <f t="shared" si="0"/>
        <v>2728.3071628799999</v>
      </c>
      <c r="I58" s="32"/>
      <c r="J58" s="21"/>
      <c r="K58" s="26"/>
    </row>
    <row r="59" spans="1:11" ht="17.25" customHeight="1" thickBot="1">
      <c r="A59" s="173"/>
      <c r="B59" s="38" t="s">
        <v>92</v>
      </c>
      <c r="C59" s="277" t="s">
        <v>91</v>
      </c>
      <c r="D59" s="278"/>
      <c r="E59" s="278"/>
      <c r="F59" s="278"/>
      <c r="G59" s="84">
        <f>SUM(G55:G58)</f>
        <v>22642.278747839999</v>
      </c>
      <c r="I59" s="32"/>
      <c r="J59" s="21"/>
      <c r="K59" s="26"/>
    </row>
    <row r="60" spans="1:11" ht="9" customHeight="1">
      <c r="A60" s="174">
        <v>7</v>
      </c>
      <c r="B60" s="279" t="s">
        <v>34</v>
      </c>
      <c r="C60" s="280"/>
      <c r="D60" s="280"/>
      <c r="E60" s="280"/>
      <c r="F60" s="280"/>
      <c r="G60" s="281"/>
      <c r="J60" s="21"/>
      <c r="K60" s="26"/>
    </row>
    <row r="61" spans="1:11" ht="9" customHeight="1">
      <c r="A61" s="173"/>
      <c r="B61" s="3"/>
      <c r="C61" s="52"/>
      <c r="D61" s="46"/>
      <c r="E61" s="81"/>
      <c r="F61" s="81"/>
      <c r="G61" s="85"/>
      <c r="J61" s="21"/>
      <c r="K61" s="26"/>
    </row>
    <row r="62" spans="1:11" ht="9" customHeight="1">
      <c r="A62" s="18" t="s">
        <v>14</v>
      </c>
      <c r="B62" s="1" t="s">
        <v>15</v>
      </c>
      <c r="C62" s="52"/>
      <c r="D62" s="46"/>
      <c r="E62" s="82" t="s">
        <v>19</v>
      </c>
      <c r="F62" s="81"/>
      <c r="G62" s="85"/>
      <c r="J62" s="21"/>
      <c r="K62" s="26"/>
    </row>
    <row r="63" spans="1:11" ht="9" customHeight="1">
      <c r="A63" s="173"/>
      <c r="B63" s="3"/>
      <c r="C63" s="52"/>
      <c r="D63" s="46"/>
      <c r="E63" s="81"/>
      <c r="F63" s="81"/>
      <c r="G63" s="85"/>
      <c r="J63" s="21"/>
      <c r="K63" s="26"/>
    </row>
    <row r="64" spans="1:11" ht="20.25" customHeight="1" thickBot="1">
      <c r="A64" s="53">
        <v>100775</v>
      </c>
      <c r="B64" s="37" t="s">
        <v>101</v>
      </c>
      <c r="C64" s="40" t="s">
        <v>31</v>
      </c>
      <c r="D64" s="140">
        <v>1526.23</v>
      </c>
      <c r="E64" s="67">
        <v>15.52</v>
      </c>
      <c r="F64" s="67">
        <f>E64*D64</f>
        <v>23687.089599999999</v>
      </c>
      <c r="G64" s="90">
        <f t="shared" si="0"/>
        <v>30400.010792640001</v>
      </c>
      <c r="H64" s="34"/>
      <c r="I64" s="35"/>
      <c r="J64" s="21"/>
      <c r="K64" s="26"/>
    </row>
    <row r="65" spans="1:11" ht="18.75" customHeight="1" thickBot="1">
      <c r="A65" s="173"/>
      <c r="B65" s="38" t="s">
        <v>92</v>
      </c>
      <c r="C65" s="277" t="s">
        <v>91</v>
      </c>
      <c r="D65" s="278"/>
      <c r="E65" s="278"/>
      <c r="F65" s="278"/>
      <c r="G65" s="84">
        <f>G64+G63+G62</f>
        <v>30400.010792640001</v>
      </c>
      <c r="I65" s="32"/>
      <c r="J65" s="21"/>
      <c r="K65" s="26"/>
    </row>
    <row r="66" spans="1:11" ht="9" customHeight="1">
      <c r="A66" s="174">
        <v>8</v>
      </c>
      <c r="B66" s="282" t="s">
        <v>35</v>
      </c>
      <c r="C66" s="283"/>
      <c r="D66" s="283"/>
      <c r="E66" s="283"/>
      <c r="F66" s="283"/>
      <c r="G66" s="284"/>
      <c r="J66" s="21"/>
      <c r="K66" s="26"/>
    </row>
    <row r="67" spans="1:11" ht="9" customHeight="1">
      <c r="A67" s="173"/>
      <c r="B67" s="2"/>
      <c r="C67" s="52"/>
      <c r="D67" s="46"/>
      <c r="E67" s="81"/>
      <c r="F67" s="81"/>
      <c r="G67" s="85"/>
      <c r="J67" s="21"/>
      <c r="K67" s="26"/>
    </row>
    <row r="68" spans="1:11" ht="9" customHeight="1">
      <c r="A68" s="18" t="s">
        <v>14</v>
      </c>
      <c r="B68" s="1" t="s">
        <v>15</v>
      </c>
      <c r="C68" s="18" t="s">
        <v>16</v>
      </c>
      <c r="D68" s="18" t="s">
        <v>184</v>
      </c>
      <c r="E68" s="82" t="s">
        <v>17</v>
      </c>
      <c r="F68" s="82" t="s">
        <v>18</v>
      </c>
      <c r="G68" s="82" t="s">
        <v>19</v>
      </c>
      <c r="J68" s="21"/>
      <c r="K68" s="26"/>
    </row>
    <row r="69" spans="1:11" ht="9" customHeight="1">
      <c r="A69" s="173"/>
      <c r="B69" s="3"/>
      <c r="C69" s="52"/>
      <c r="D69" s="46"/>
      <c r="E69" s="81"/>
      <c r="F69" s="81"/>
      <c r="G69" s="85"/>
      <c r="J69" s="21"/>
      <c r="K69" s="26"/>
    </row>
    <row r="70" spans="1:11" ht="18.75" customHeight="1">
      <c r="A70" s="53">
        <v>94216</v>
      </c>
      <c r="B70" s="37" t="s">
        <v>102</v>
      </c>
      <c r="C70" s="64" t="s">
        <v>21</v>
      </c>
      <c r="D70" s="139">
        <v>99.95</v>
      </c>
      <c r="E70" s="66">
        <v>233.03</v>
      </c>
      <c r="F70" s="66">
        <f>E70*D70</f>
        <v>23291.3485</v>
      </c>
      <c r="G70" s="66">
        <f t="shared" si="0"/>
        <v>29892.116664900001</v>
      </c>
      <c r="H70" s="34"/>
      <c r="I70" s="35"/>
      <c r="J70" s="21"/>
      <c r="K70" s="26"/>
    </row>
    <row r="71" spans="1:11" ht="13.5" customHeight="1">
      <c r="A71" s="53">
        <v>94231</v>
      </c>
      <c r="B71" s="37" t="s">
        <v>86</v>
      </c>
      <c r="C71" s="64" t="s">
        <v>85</v>
      </c>
      <c r="D71" s="139">
        <v>31.04</v>
      </c>
      <c r="E71" s="66">
        <v>49.61</v>
      </c>
      <c r="F71" s="66">
        <f>E71*D71</f>
        <v>1539.8943999999999</v>
      </c>
      <c r="G71" s="67">
        <f t="shared" si="0"/>
        <v>1976.30047296</v>
      </c>
      <c r="H71" s="34"/>
      <c r="I71" s="35"/>
      <c r="J71" s="21"/>
      <c r="K71" s="26"/>
    </row>
    <row r="72" spans="1:11" ht="18.75" customHeight="1" thickBot="1">
      <c r="A72" s="53">
        <v>94227</v>
      </c>
      <c r="B72" s="37" t="s">
        <v>87</v>
      </c>
      <c r="C72" s="64" t="s">
        <v>85</v>
      </c>
      <c r="D72" s="139">
        <v>20.84</v>
      </c>
      <c r="E72" s="66">
        <v>60.36</v>
      </c>
      <c r="F72" s="66">
        <f>E72*D72</f>
        <v>1257.9023999999999</v>
      </c>
      <c r="G72" s="90">
        <f t="shared" si="0"/>
        <v>1614.3919401600001</v>
      </c>
      <c r="H72" s="34"/>
      <c r="I72" s="35"/>
      <c r="J72" s="21"/>
      <c r="K72" s="24"/>
    </row>
    <row r="73" spans="1:11" ht="18" customHeight="1" thickBot="1">
      <c r="A73" s="173"/>
      <c r="B73" s="38" t="s">
        <v>92</v>
      </c>
      <c r="C73" s="277" t="s">
        <v>91</v>
      </c>
      <c r="D73" s="278"/>
      <c r="E73" s="278"/>
      <c r="F73" s="278"/>
      <c r="G73" s="84">
        <f>G72+G71+G70</f>
        <v>33482.80907802</v>
      </c>
      <c r="I73" s="32"/>
      <c r="J73" s="21"/>
      <c r="K73" s="26"/>
    </row>
    <row r="74" spans="1:11" ht="9.75" customHeight="1">
      <c r="A74" s="174">
        <v>9</v>
      </c>
      <c r="B74" s="255" t="s">
        <v>36</v>
      </c>
      <c r="C74" s="256"/>
      <c r="D74" s="256"/>
      <c r="E74" s="256"/>
      <c r="F74" s="256"/>
      <c r="G74" s="292"/>
      <c r="J74" s="21"/>
      <c r="K74" s="26"/>
    </row>
    <row r="75" spans="1:11" ht="9" customHeight="1">
      <c r="A75" s="173"/>
      <c r="B75" s="3"/>
      <c r="C75" s="52"/>
      <c r="D75" s="46"/>
      <c r="E75" s="81"/>
      <c r="F75" s="81"/>
      <c r="G75" s="85"/>
      <c r="J75" s="21"/>
      <c r="K75" s="26"/>
    </row>
    <row r="76" spans="1:11" ht="9" customHeight="1">
      <c r="A76" s="18" t="s">
        <v>14</v>
      </c>
      <c r="B76" s="1" t="s">
        <v>15</v>
      </c>
      <c r="C76" s="18" t="s">
        <v>16</v>
      </c>
      <c r="D76" s="18" t="s">
        <v>184</v>
      </c>
      <c r="E76" s="82" t="s">
        <v>17</v>
      </c>
      <c r="F76" s="82" t="s">
        <v>18</v>
      </c>
      <c r="G76" s="82" t="s">
        <v>19</v>
      </c>
      <c r="J76" s="21"/>
      <c r="K76" s="26"/>
    </row>
    <row r="77" spans="1:11" ht="19.5" customHeight="1">
      <c r="A77" s="186">
        <v>90842</v>
      </c>
      <c r="B77" s="12" t="s">
        <v>150</v>
      </c>
      <c r="C77" s="64" t="s">
        <v>16</v>
      </c>
      <c r="D77" s="161">
        <v>1</v>
      </c>
      <c r="E77" s="65">
        <v>1054.47</v>
      </c>
      <c r="F77" s="66">
        <f t="shared" ref="F77:F81" si="3">E77*D77</f>
        <v>1054.47</v>
      </c>
      <c r="G77" s="66">
        <f t="shared" si="0"/>
        <v>1353.3067980000001</v>
      </c>
      <c r="H77" s="34"/>
      <c r="I77" s="35"/>
      <c r="J77" s="21"/>
      <c r="K77" s="26"/>
    </row>
    <row r="78" spans="1:11" ht="18.75" customHeight="1">
      <c r="A78" s="53">
        <v>90797</v>
      </c>
      <c r="B78" s="12" t="s">
        <v>151</v>
      </c>
      <c r="C78" s="64" t="s">
        <v>16</v>
      </c>
      <c r="D78" s="161">
        <v>1</v>
      </c>
      <c r="E78" s="65">
        <v>846.03</v>
      </c>
      <c r="F78" s="66">
        <f t="shared" si="3"/>
        <v>846.03</v>
      </c>
      <c r="G78" s="67">
        <f t="shared" si="0"/>
        <v>1085.7949020000001</v>
      </c>
      <c r="H78" s="36"/>
      <c r="I78" s="147"/>
      <c r="J78" s="21"/>
      <c r="K78" s="26"/>
    </row>
    <row r="79" spans="1:11" ht="20.25" customHeight="1">
      <c r="A79" s="53">
        <v>102183</v>
      </c>
      <c r="B79" s="1" t="s">
        <v>100</v>
      </c>
      <c r="C79" s="75" t="s">
        <v>99</v>
      </c>
      <c r="D79" s="161">
        <v>1</v>
      </c>
      <c r="E79" s="65">
        <v>2102.16</v>
      </c>
      <c r="F79" s="66">
        <v>2171.61</v>
      </c>
      <c r="G79" s="66">
        <f t="shared" si="0"/>
        <v>2787.0442740000003</v>
      </c>
      <c r="H79" s="34"/>
      <c r="I79" s="147"/>
      <c r="J79" s="21"/>
      <c r="K79" s="26"/>
    </row>
    <row r="80" spans="1:11" ht="20.25" customHeight="1">
      <c r="A80" s="186">
        <v>91341</v>
      </c>
      <c r="B80" s="1" t="s">
        <v>216</v>
      </c>
      <c r="C80" s="79" t="s">
        <v>89</v>
      </c>
      <c r="D80" s="161">
        <v>1.89</v>
      </c>
      <c r="E80" s="65">
        <v>720.2</v>
      </c>
      <c r="F80" s="66">
        <f t="shared" si="3"/>
        <v>1361.1780000000001</v>
      </c>
      <c r="G80" s="66">
        <f t="shared" si="0"/>
        <v>1746.9358452000004</v>
      </c>
      <c r="H80" s="34"/>
      <c r="I80" s="35"/>
      <c r="J80" s="21"/>
      <c r="K80" s="26"/>
    </row>
    <row r="81" spans="1:11" ht="20.25" customHeight="1">
      <c r="A81" s="53">
        <v>94573</v>
      </c>
      <c r="B81" s="37" t="s">
        <v>88</v>
      </c>
      <c r="C81" s="79" t="s">
        <v>89</v>
      </c>
      <c r="D81" s="139">
        <v>10.5</v>
      </c>
      <c r="E81" s="162">
        <v>561.25</v>
      </c>
      <c r="F81" s="76">
        <f t="shared" si="3"/>
        <v>5893.125</v>
      </c>
      <c r="G81" s="76">
        <f t="shared" si="0"/>
        <v>7563.2366250000005</v>
      </c>
      <c r="H81" s="34"/>
      <c r="I81" s="35"/>
      <c r="J81" s="21"/>
      <c r="K81" s="26"/>
    </row>
    <row r="82" spans="1:11" ht="9" customHeight="1" thickBot="1">
      <c r="A82" s="173"/>
      <c r="B82" s="3"/>
      <c r="C82" s="52"/>
      <c r="D82" s="46"/>
      <c r="E82" s="81"/>
      <c r="F82" s="81"/>
      <c r="G82" s="68"/>
      <c r="H82" s="34"/>
      <c r="I82" s="35"/>
      <c r="J82" s="21"/>
      <c r="K82" s="24"/>
    </row>
    <row r="83" spans="1:11" ht="17.25" customHeight="1" thickBot="1">
      <c r="A83" s="173"/>
      <c r="B83" s="38" t="s">
        <v>92</v>
      </c>
      <c r="C83" s="277" t="s">
        <v>91</v>
      </c>
      <c r="D83" s="278"/>
      <c r="E83" s="278"/>
      <c r="F83" s="278"/>
      <c r="G83" s="84">
        <f>SUM(G77:G81)</f>
        <v>14536.318444200002</v>
      </c>
      <c r="I83" s="32"/>
      <c r="J83" s="22"/>
      <c r="K83" s="27"/>
    </row>
    <row r="84" spans="1:11" ht="9" customHeight="1">
      <c r="A84" s="174">
        <v>10</v>
      </c>
      <c r="B84" s="298" t="s">
        <v>37</v>
      </c>
      <c r="C84" s="299"/>
      <c r="D84" s="299"/>
      <c r="E84" s="299"/>
      <c r="F84" s="299"/>
      <c r="G84" s="281"/>
      <c r="J84" s="21"/>
      <c r="K84" s="24"/>
    </row>
    <row r="85" spans="1:11" ht="9" customHeight="1">
      <c r="A85" s="173"/>
      <c r="B85" s="3"/>
      <c r="C85" s="52"/>
      <c r="D85" s="46"/>
      <c r="E85" s="81"/>
      <c r="F85" s="81"/>
      <c r="G85" s="85"/>
      <c r="J85" s="21"/>
      <c r="K85" s="24"/>
    </row>
    <row r="86" spans="1:11" ht="9" customHeight="1">
      <c r="A86" s="18" t="s">
        <v>14</v>
      </c>
      <c r="B86" s="1" t="s">
        <v>15</v>
      </c>
      <c r="C86" s="18" t="s">
        <v>16</v>
      </c>
      <c r="D86" s="18" t="s">
        <v>184</v>
      </c>
      <c r="E86" s="82" t="s">
        <v>17</v>
      </c>
      <c r="F86" s="82" t="s">
        <v>18</v>
      </c>
      <c r="G86" s="82" t="s">
        <v>19</v>
      </c>
      <c r="J86" s="21"/>
      <c r="K86" s="24"/>
    </row>
    <row r="87" spans="1:11" ht="9" customHeight="1">
      <c r="A87" s="173"/>
      <c r="B87" s="56" t="s">
        <v>177</v>
      </c>
      <c r="C87" s="52"/>
      <c r="D87" s="46"/>
      <c r="E87" s="81"/>
      <c r="F87" s="81"/>
      <c r="G87" s="85"/>
      <c r="J87" s="21"/>
      <c r="K87" s="24"/>
    </row>
    <row r="88" spans="1:11" ht="30.75" customHeight="1">
      <c r="A88" s="53">
        <v>97586</v>
      </c>
      <c r="B88" s="37" t="s">
        <v>178</v>
      </c>
      <c r="C88" s="64" t="s">
        <v>16</v>
      </c>
      <c r="D88" s="139">
        <v>15</v>
      </c>
      <c r="E88" s="44">
        <v>184.44</v>
      </c>
      <c r="F88" s="41">
        <f>D88*E88</f>
        <v>2766.6</v>
      </c>
      <c r="G88" s="41">
        <f>F88*1.2834</f>
        <v>3550.6544400000002</v>
      </c>
      <c r="H88" s="34"/>
      <c r="I88" s="35"/>
      <c r="J88" s="21"/>
      <c r="K88" s="24"/>
    </row>
    <row r="89" spans="1:11" ht="9" customHeight="1">
      <c r="A89" s="173"/>
      <c r="B89" s="56" t="s">
        <v>173</v>
      </c>
      <c r="C89" s="78"/>
      <c r="D89" s="46"/>
      <c r="E89" s="91"/>
      <c r="F89" s="92"/>
      <c r="G89" s="92"/>
      <c r="J89" s="21"/>
      <c r="K89" s="24"/>
    </row>
    <row r="90" spans="1:11" ht="29.25" customHeight="1">
      <c r="A90" s="176">
        <v>91965</v>
      </c>
      <c r="B90" s="42" t="s">
        <v>192</v>
      </c>
      <c r="C90" s="79" t="s">
        <v>99</v>
      </c>
      <c r="D90" s="139">
        <v>3</v>
      </c>
      <c r="E90" s="130">
        <v>56.75</v>
      </c>
      <c r="F90" s="131">
        <f>D90*E90</f>
        <v>170.25</v>
      </c>
      <c r="G90" s="131">
        <f>F90*1.2834</f>
        <v>218.49885</v>
      </c>
      <c r="H90" s="34"/>
      <c r="I90" s="35"/>
      <c r="J90" s="21"/>
      <c r="K90" s="24"/>
    </row>
    <row r="91" spans="1:11" ht="29.25" customHeight="1">
      <c r="A91" s="53">
        <v>91967</v>
      </c>
      <c r="B91" s="37" t="s">
        <v>174</v>
      </c>
      <c r="C91" s="40" t="s">
        <v>16</v>
      </c>
      <c r="D91" s="140">
        <v>2</v>
      </c>
      <c r="E91" s="135">
        <v>51.18</v>
      </c>
      <c r="F91" s="132">
        <f t="shared" ref="F91:F96" si="4">D91*E91</f>
        <v>102.36</v>
      </c>
      <c r="G91" s="132">
        <f t="shared" ref="G91:G96" si="5">F91*1.2834</f>
        <v>131.36882400000002</v>
      </c>
      <c r="H91" s="34"/>
      <c r="I91" s="35"/>
      <c r="J91" s="21"/>
      <c r="K91" s="24"/>
    </row>
    <row r="92" spans="1:11" ht="22.5" customHeight="1">
      <c r="A92" s="53">
        <v>92000</v>
      </c>
      <c r="B92" s="37" t="s">
        <v>176</v>
      </c>
      <c r="C92" s="40" t="s">
        <v>16</v>
      </c>
      <c r="D92" s="140">
        <v>31</v>
      </c>
      <c r="E92" s="135">
        <v>24.91</v>
      </c>
      <c r="F92" s="132">
        <f t="shared" si="4"/>
        <v>772.21</v>
      </c>
      <c r="G92" s="132">
        <f t="shared" si="5"/>
        <v>991.05431400000009</v>
      </c>
      <c r="H92" s="34"/>
      <c r="I92" s="35"/>
      <c r="J92" s="21"/>
      <c r="K92" s="24"/>
    </row>
    <row r="93" spans="1:11" ht="29.25" customHeight="1">
      <c r="A93" s="53">
        <v>91922</v>
      </c>
      <c r="B93" s="37" t="s">
        <v>206</v>
      </c>
      <c r="C93" s="40" t="s">
        <v>99</v>
      </c>
      <c r="D93" s="167">
        <v>2</v>
      </c>
      <c r="E93" s="133">
        <v>20.58</v>
      </c>
      <c r="F93" s="138">
        <f t="shared" si="4"/>
        <v>41.16</v>
      </c>
      <c r="G93" s="138">
        <f t="shared" si="5"/>
        <v>52.824744000000003</v>
      </c>
      <c r="H93" s="34"/>
      <c r="I93" s="35"/>
      <c r="J93" s="21"/>
      <c r="K93" s="24"/>
    </row>
    <row r="94" spans="1:11" ht="21.75" customHeight="1">
      <c r="A94" s="53">
        <v>1201002028</v>
      </c>
      <c r="B94" s="37" t="s">
        <v>211</v>
      </c>
      <c r="C94" s="40" t="s">
        <v>99</v>
      </c>
      <c r="D94" s="167">
        <v>4</v>
      </c>
      <c r="E94" s="133">
        <v>36.33</v>
      </c>
      <c r="F94" s="138">
        <f t="shared" si="4"/>
        <v>145.32</v>
      </c>
      <c r="G94" s="138">
        <f t="shared" si="5"/>
        <v>186.50368800000001</v>
      </c>
      <c r="H94" s="34"/>
      <c r="I94" s="35"/>
      <c r="J94" s="21"/>
      <c r="K94" s="24"/>
    </row>
    <row r="95" spans="1:11" ht="28.5" customHeight="1">
      <c r="A95" s="53">
        <v>91993</v>
      </c>
      <c r="B95" s="37" t="s">
        <v>175</v>
      </c>
      <c r="C95" s="40" t="s">
        <v>99</v>
      </c>
      <c r="D95" s="167">
        <v>3</v>
      </c>
      <c r="E95" s="133">
        <v>38.31</v>
      </c>
      <c r="F95" s="138">
        <f t="shared" ref="F95" si="6">D95*E95</f>
        <v>114.93</v>
      </c>
      <c r="G95" s="138">
        <f t="shared" ref="G95" si="7">F95*1.2834</f>
        <v>147.50116200000002</v>
      </c>
      <c r="H95" s="34"/>
      <c r="I95" s="35"/>
      <c r="J95" s="21"/>
      <c r="K95" s="24"/>
    </row>
    <row r="96" spans="1:11" ht="20.25" customHeight="1">
      <c r="A96" s="53">
        <v>98307</v>
      </c>
      <c r="B96" s="37" t="s">
        <v>210</v>
      </c>
      <c r="C96" s="75" t="s">
        <v>99</v>
      </c>
      <c r="D96" s="140">
        <v>15</v>
      </c>
      <c r="E96" s="135">
        <v>43.69</v>
      </c>
      <c r="F96" s="132">
        <f t="shared" si="4"/>
        <v>655.34999999999991</v>
      </c>
      <c r="G96" s="132">
        <f t="shared" si="5"/>
        <v>841.07619</v>
      </c>
      <c r="H96" s="34"/>
      <c r="I96" s="35"/>
      <c r="J96" s="21"/>
      <c r="K96" s="24"/>
    </row>
    <row r="97" spans="1:11" ht="9" customHeight="1">
      <c r="A97" s="173"/>
      <c r="B97" s="46"/>
      <c r="C97" s="78"/>
      <c r="D97" s="46"/>
      <c r="E97" s="91"/>
      <c r="F97" s="92"/>
      <c r="G97" s="92"/>
      <c r="J97" s="21"/>
      <c r="K97" s="24"/>
    </row>
    <row r="98" spans="1:11" ht="9" customHeight="1">
      <c r="A98" s="173"/>
      <c r="B98" s="56" t="s">
        <v>165</v>
      </c>
      <c r="C98" s="78"/>
      <c r="D98" s="46"/>
      <c r="E98" s="91"/>
      <c r="F98" s="92"/>
      <c r="G98" s="92"/>
      <c r="J98" s="21"/>
      <c r="K98" s="24"/>
    </row>
    <row r="99" spans="1:11" ht="9" customHeight="1">
      <c r="A99" s="176">
        <v>92981</v>
      </c>
      <c r="B99" s="1" t="s">
        <v>196</v>
      </c>
      <c r="C99" s="40" t="s">
        <v>85</v>
      </c>
      <c r="D99" s="161">
        <v>18</v>
      </c>
      <c r="E99" s="130">
        <v>14.28</v>
      </c>
      <c r="F99" s="41">
        <f t="shared" ref="F99:F112" si="8">D99*E99</f>
        <v>257.03999999999996</v>
      </c>
      <c r="G99" s="41">
        <f t="shared" ref="G99:G112" si="9">F99*1.2834</f>
        <v>329.88513599999999</v>
      </c>
      <c r="J99" s="21"/>
      <c r="K99" s="24"/>
    </row>
    <row r="100" spans="1:11" ht="9" customHeight="1">
      <c r="A100" s="176">
        <v>92981</v>
      </c>
      <c r="B100" s="1" t="s">
        <v>197</v>
      </c>
      <c r="C100" s="40" t="s">
        <v>85</v>
      </c>
      <c r="D100" s="161">
        <v>18</v>
      </c>
      <c r="E100" s="130">
        <v>14.28</v>
      </c>
      <c r="F100" s="41">
        <f t="shared" si="8"/>
        <v>257.03999999999996</v>
      </c>
      <c r="G100" s="41">
        <f t="shared" si="9"/>
        <v>329.88513599999999</v>
      </c>
      <c r="J100" s="21"/>
      <c r="K100" s="24"/>
    </row>
    <row r="101" spans="1:11" ht="9" customHeight="1">
      <c r="A101" s="176">
        <v>92981</v>
      </c>
      <c r="B101" s="1" t="s">
        <v>198</v>
      </c>
      <c r="C101" s="40" t="s">
        <v>85</v>
      </c>
      <c r="D101" s="161">
        <v>18</v>
      </c>
      <c r="E101" s="130">
        <v>14.28</v>
      </c>
      <c r="F101" s="41">
        <f t="shared" si="8"/>
        <v>257.03999999999996</v>
      </c>
      <c r="G101" s="41">
        <f t="shared" si="9"/>
        <v>329.88513599999999</v>
      </c>
      <c r="J101" s="21"/>
      <c r="K101" s="24"/>
    </row>
    <row r="102" spans="1:11" ht="27.75" customHeight="1">
      <c r="A102" s="176">
        <v>91926</v>
      </c>
      <c r="B102" s="37" t="s">
        <v>157</v>
      </c>
      <c r="C102" s="40" t="s">
        <v>85</v>
      </c>
      <c r="D102" s="134">
        <v>60</v>
      </c>
      <c r="E102" s="130">
        <v>3.73</v>
      </c>
      <c r="F102" s="41">
        <f t="shared" si="8"/>
        <v>223.8</v>
      </c>
      <c r="G102" s="41">
        <f t="shared" si="9"/>
        <v>287.22492000000005</v>
      </c>
      <c r="J102" s="21"/>
      <c r="K102" s="24"/>
    </row>
    <row r="103" spans="1:11" ht="24.75" customHeight="1">
      <c r="A103" s="176">
        <v>91926</v>
      </c>
      <c r="B103" s="37" t="s">
        <v>158</v>
      </c>
      <c r="C103" s="40" t="s">
        <v>85</v>
      </c>
      <c r="D103" s="134">
        <v>40</v>
      </c>
      <c r="E103" s="130">
        <v>3.73</v>
      </c>
      <c r="F103" s="41">
        <f t="shared" si="8"/>
        <v>149.19999999999999</v>
      </c>
      <c r="G103" s="41">
        <f t="shared" si="9"/>
        <v>191.48328000000001</v>
      </c>
      <c r="J103" s="21"/>
      <c r="K103" s="24"/>
    </row>
    <row r="104" spans="1:11" ht="29.25" customHeight="1">
      <c r="A104" s="176">
        <v>91926</v>
      </c>
      <c r="B104" s="37" t="s">
        <v>159</v>
      </c>
      <c r="C104" s="40" t="s">
        <v>85</v>
      </c>
      <c r="D104" s="134">
        <v>40</v>
      </c>
      <c r="E104" s="130">
        <v>3.73</v>
      </c>
      <c r="F104" s="41">
        <f t="shared" si="8"/>
        <v>149.19999999999999</v>
      </c>
      <c r="G104" s="41">
        <f t="shared" si="9"/>
        <v>191.48328000000001</v>
      </c>
      <c r="J104" s="21"/>
      <c r="K104" s="24"/>
    </row>
    <row r="105" spans="1:11" ht="27" customHeight="1">
      <c r="A105" s="176">
        <v>91926</v>
      </c>
      <c r="B105" s="37" t="s">
        <v>160</v>
      </c>
      <c r="C105" s="40" t="s">
        <v>85</v>
      </c>
      <c r="D105" s="134">
        <v>65</v>
      </c>
      <c r="E105" s="130">
        <v>3.73</v>
      </c>
      <c r="F105" s="41">
        <f t="shared" si="8"/>
        <v>242.45</v>
      </c>
      <c r="G105" s="41">
        <f t="shared" si="9"/>
        <v>311.16032999999999</v>
      </c>
      <c r="H105" s="34"/>
      <c r="I105" s="35"/>
      <c r="J105" s="21"/>
      <c r="K105" s="26"/>
    </row>
    <row r="106" spans="1:11" ht="29.25" customHeight="1">
      <c r="A106" s="176">
        <v>91928</v>
      </c>
      <c r="B106" s="37" t="s">
        <v>162</v>
      </c>
      <c r="C106" s="40" t="s">
        <v>85</v>
      </c>
      <c r="D106" s="134">
        <v>106</v>
      </c>
      <c r="E106" s="130">
        <v>5.78</v>
      </c>
      <c r="F106" s="41">
        <f t="shared" si="8"/>
        <v>612.68000000000006</v>
      </c>
      <c r="G106" s="41">
        <f t="shared" si="9"/>
        <v>786.31351200000017</v>
      </c>
      <c r="H106" s="34"/>
      <c r="I106" s="35"/>
      <c r="J106" s="21"/>
      <c r="K106" s="26"/>
    </row>
    <row r="107" spans="1:11" ht="29.25" customHeight="1">
      <c r="A107" s="176">
        <v>91928</v>
      </c>
      <c r="B107" s="37" t="s">
        <v>161</v>
      </c>
      <c r="C107" s="40" t="s">
        <v>85</v>
      </c>
      <c r="D107" s="134">
        <v>102</v>
      </c>
      <c r="E107" s="130">
        <v>5.78</v>
      </c>
      <c r="F107" s="41">
        <f t="shared" si="8"/>
        <v>589.56000000000006</v>
      </c>
      <c r="G107" s="41">
        <f t="shared" si="9"/>
        <v>756.6413040000001</v>
      </c>
      <c r="H107" s="34"/>
      <c r="I107" s="35"/>
      <c r="J107" s="21"/>
      <c r="K107" s="26"/>
    </row>
    <row r="108" spans="1:11" ht="29.25" customHeight="1">
      <c r="A108" s="176">
        <v>91928</v>
      </c>
      <c r="B108" s="37" t="s">
        <v>163</v>
      </c>
      <c r="C108" s="40" t="s">
        <v>85</v>
      </c>
      <c r="D108" s="134">
        <v>120</v>
      </c>
      <c r="E108" s="130">
        <v>5.78</v>
      </c>
      <c r="F108" s="41">
        <f t="shared" ref="F108:F110" si="10">D108*E108</f>
        <v>693.6</v>
      </c>
      <c r="G108" s="41">
        <f t="shared" ref="G108:G110" si="11">F108*1.2834</f>
        <v>890.16624000000013</v>
      </c>
      <c r="H108" s="34"/>
      <c r="I108" s="35"/>
      <c r="J108" s="21"/>
      <c r="K108" s="26"/>
    </row>
    <row r="109" spans="1:11" ht="29.25" customHeight="1">
      <c r="A109" s="176">
        <v>91930</v>
      </c>
      <c r="B109" s="37" t="s">
        <v>209</v>
      </c>
      <c r="C109" s="40" t="s">
        <v>85</v>
      </c>
      <c r="D109" s="134">
        <v>63</v>
      </c>
      <c r="E109" s="130">
        <v>8.07</v>
      </c>
      <c r="F109" s="41">
        <f t="shared" si="10"/>
        <v>508.41</v>
      </c>
      <c r="G109" s="41">
        <f t="shared" si="11"/>
        <v>652.49339400000008</v>
      </c>
      <c r="H109" s="34"/>
      <c r="I109" s="35"/>
      <c r="J109" s="21"/>
      <c r="K109" s="26"/>
    </row>
    <row r="110" spans="1:11" ht="29.25" customHeight="1">
      <c r="A110" s="176">
        <v>91930</v>
      </c>
      <c r="B110" s="37" t="s">
        <v>208</v>
      </c>
      <c r="C110" s="40" t="s">
        <v>85</v>
      </c>
      <c r="D110" s="134">
        <v>75</v>
      </c>
      <c r="E110" s="130">
        <v>8.07</v>
      </c>
      <c r="F110" s="41">
        <f t="shared" si="10"/>
        <v>605.25</v>
      </c>
      <c r="G110" s="41">
        <f t="shared" si="11"/>
        <v>776.77785000000006</v>
      </c>
      <c r="H110" s="34"/>
      <c r="I110" s="35"/>
      <c r="J110" s="21"/>
      <c r="K110" s="26"/>
    </row>
    <row r="111" spans="1:11" ht="29.25" customHeight="1">
      <c r="A111" s="176">
        <v>91930</v>
      </c>
      <c r="B111" s="37" t="s">
        <v>207</v>
      </c>
      <c r="C111" s="40" t="s">
        <v>85</v>
      </c>
      <c r="D111" s="134">
        <v>80</v>
      </c>
      <c r="E111" s="130">
        <v>8.07</v>
      </c>
      <c r="F111" s="41">
        <f t="shared" si="8"/>
        <v>645.6</v>
      </c>
      <c r="G111" s="41">
        <f t="shared" si="9"/>
        <v>828.56304000000011</v>
      </c>
      <c r="H111" s="34"/>
      <c r="I111" s="35"/>
      <c r="J111" s="21"/>
      <c r="K111" s="26"/>
    </row>
    <row r="112" spans="1:11" ht="23.25" customHeight="1">
      <c r="A112" s="176">
        <v>1201006010</v>
      </c>
      <c r="B112" s="37" t="s">
        <v>213</v>
      </c>
      <c r="C112" s="79" t="s">
        <v>99</v>
      </c>
      <c r="D112" s="134">
        <v>3</v>
      </c>
      <c r="E112" s="130">
        <v>83.3</v>
      </c>
      <c r="F112" s="41">
        <f t="shared" si="8"/>
        <v>249.89999999999998</v>
      </c>
      <c r="G112" s="41">
        <f t="shared" si="9"/>
        <v>320.72165999999999</v>
      </c>
      <c r="H112" s="34"/>
      <c r="I112" s="35"/>
      <c r="J112" s="21"/>
      <c r="K112" s="26"/>
    </row>
    <row r="113" spans="1:11" ht="9" customHeight="1">
      <c r="A113" s="173"/>
      <c r="B113" s="46"/>
      <c r="C113" s="78"/>
      <c r="D113" s="46"/>
      <c r="E113" s="91"/>
      <c r="F113" s="92"/>
      <c r="G113" s="92"/>
      <c r="J113" s="21"/>
      <c r="K113" s="26"/>
    </row>
    <row r="114" spans="1:11" ht="9" customHeight="1">
      <c r="A114" s="173"/>
      <c r="B114" s="56" t="s">
        <v>164</v>
      </c>
      <c r="C114" s="78"/>
      <c r="D114" s="46"/>
      <c r="E114" s="91"/>
      <c r="F114" s="92"/>
      <c r="G114" s="92"/>
      <c r="J114" s="21"/>
      <c r="K114" s="26"/>
    </row>
    <row r="115" spans="1:11" ht="12.75" customHeight="1">
      <c r="A115" s="53">
        <v>91854</v>
      </c>
      <c r="B115" s="42" t="s">
        <v>90</v>
      </c>
      <c r="C115" s="79" t="s">
        <v>85</v>
      </c>
      <c r="D115" s="139">
        <v>180</v>
      </c>
      <c r="E115" s="130">
        <v>9.4700000000000006</v>
      </c>
      <c r="F115" s="131">
        <f>D115*E115</f>
        <v>1704.6000000000001</v>
      </c>
      <c r="G115" s="131">
        <f>F115*1.2834</f>
        <v>2187.6836400000002</v>
      </c>
      <c r="H115" s="34"/>
      <c r="I115" s="35"/>
      <c r="J115" s="21"/>
      <c r="K115" s="26"/>
    </row>
    <row r="116" spans="1:11" ht="14.25" customHeight="1">
      <c r="A116" s="53">
        <v>91856</v>
      </c>
      <c r="B116" s="42" t="s">
        <v>179</v>
      </c>
      <c r="C116" s="79" t="s">
        <v>85</v>
      </c>
      <c r="D116" s="139">
        <v>120</v>
      </c>
      <c r="E116" s="130">
        <v>12.64</v>
      </c>
      <c r="F116" s="131">
        <f>D116*E116</f>
        <v>1516.8000000000002</v>
      </c>
      <c r="G116" s="131">
        <f>F116*1.2834</f>
        <v>1946.6611200000004</v>
      </c>
      <c r="H116" s="34"/>
      <c r="I116" s="35"/>
      <c r="J116" s="21"/>
      <c r="K116" s="26"/>
    </row>
    <row r="117" spans="1:11" ht="17.25" customHeight="1">
      <c r="A117" s="53">
        <v>93009</v>
      </c>
      <c r="B117" s="42" t="s">
        <v>180</v>
      </c>
      <c r="C117" s="79" t="s">
        <v>85</v>
      </c>
      <c r="D117" s="139">
        <v>18</v>
      </c>
      <c r="E117" s="130">
        <v>30.64</v>
      </c>
      <c r="F117" s="131">
        <f>D117*E117</f>
        <v>551.52</v>
      </c>
      <c r="G117" s="131">
        <f>F117*1.2834</f>
        <v>707.82076800000004</v>
      </c>
      <c r="H117" s="34"/>
      <c r="I117" s="35"/>
      <c r="J117" s="21"/>
      <c r="K117" s="26"/>
    </row>
    <row r="118" spans="1:11" ht="9" customHeight="1">
      <c r="A118" s="173"/>
      <c r="B118" s="46"/>
      <c r="C118" s="78"/>
      <c r="D118" s="46"/>
      <c r="E118" s="91"/>
      <c r="F118" s="92"/>
      <c r="G118" s="92"/>
      <c r="J118" s="21"/>
      <c r="K118" s="24"/>
    </row>
    <row r="119" spans="1:11" ht="10.5" customHeight="1">
      <c r="A119" s="173"/>
      <c r="B119" s="56" t="s">
        <v>172</v>
      </c>
      <c r="C119" s="78"/>
      <c r="D119" s="46"/>
      <c r="E119" s="103"/>
      <c r="F119" s="92"/>
      <c r="G119" s="92"/>
      <c r="J119" s="21"/>
      <c r="K119" s="24"/>
    </row>
    <row r="120" spans="1:11" ht="34.5" customHeight="1">
      <c r="A120" s="176">
        <v>101878</v>
      </c>
      <c r="B120" s="137" t="s">
        <v>193</v>
      </c>
      <c r="C120" s="79" t="s">
        <v>99</v>
      </c>
      <c r="D120" s="139">
        <v>1</v>
      </c>
      <c r="E120" s="130">
        <v>482.08</v>
      </c>
      <c r="F120" s="131">
        <f>D120*E120</f>
        <v>482.08</v>
      </c>
      <c r="G120" s="131">
        <f>F120*1.2834</f>
        <v>618.70147200000008</v>
      </c>
      <c r="H120" s="36"/>
      <c r="I120" s="35"/>
      <c r="J120" s="21"/>
      <c r="K120" s="24"/>
    </row>
    <row r="121" spans="1:11" ht="19.5" customHeight="1">
      <c r="A121" s="176">
        <v>93653</v>
      </c>
      <c r="B121" s="42" t="s">
        <v>194</v>
      </c>
      <c r="C121" s="79" t="s">
        <v>99</v>
      </c>
      <c r="D121" s="139">
        <v>1</v>
      </c>
      <c r="E121" s="130">
        <v>11.74</v>
      </c>
      <c r="F121" s="131">
        <f t="shared" ref="F121:F131" si="12">D121*E121</f>
        <v>11.74</v>
      </c>
      <c r="G121" s="131">
        <f t="shared" ref="G121:G131" si="13">F121*1.2834</f>
        <v>15.067116000000002</v>
      </c>
      <c r="H121" s="36"/>
      <c r="I121" s="35"/>
      <c r="J121" s="21"/>
      <c r="K121" s="24"/>
    </row>
    <row r="122" spans="1:11" ht="18.75" customHeight="1">
      <c r="A122" s="176">
        <v>93654</v>
      </c>
      <c r="B122" s="42" t="s">
        <v>195</v>
      </c>
      <c r="C122" s="64" t="s">
        <v>16</v>
      </c>
      <c r="D122" s="139">
        <v>1</v>
      </c>
      <c r="E122" s="130">
        <v>12.28</v>
      </c>
      <c r="F122" s="131">
        <f t="shared" si="12"/>
        <v>12.28</v>
      </c>
      <c r="G122" s="131">
        <f t="shared" si="13"/>
        <v>15.760152</v>
      </c>
      <c r="H122" s="34"/>
      <c r="I122" s="35"/>
      <c r="J122" s="21"/>
      <c r="K122" s="24"/>
    </row>
    <row r="123" spans="1:11" ht="18.75" customHeight="1">
      <c r="A123" s="176">
        <v>93655</v>
      </c>
      <c r="B123" s="42" t="s">
        <v>168</v>
      </c>
      <c r="C123" s="64" t="s">
        <v>16</v>
      </c>
      <c r="D123" s="139">
        <v>2</v>
      </c>
      <c r="E123" s="130">
        <v>13.4</v>
      </c>
      <c r="F123" s="131">
        <f t="shared" si="12"/>
        <v>26.8</v>
      </c>
      <c r="G123" s="131">
        <f t="shared" si="13"/>
        <v>34.395120000000006</v>
      </c>
      <c r="H123" s="34"/>
      <c r="I123" s="35"/>
      <c r="J123" s="21"/>
      <c r="K123" s="24"/>
    </row>
    <row r="124" spans="1:11" ht="18.75" customHeight="1">
      <c r="A124" s="176">
        <v>93662</v>
      </c>
      <c r="B124" s="42" t="s">
        <v>167</v>
      </c>
      <c r="C124" s="64" t="s">
        <v>16</v>
      </c>
      <c r="D124" s="139">
        <v>4</v>
      </c>
      <c r="E124" s="130">
        <v>61.1</v>
      </c>
      <c r="F124" s="131">
        <f>D124*E124</f>
        <v>244.4</v>
      </c>
      <c r="G124" s="131">
        <f>F124*1.2834</f>
        <v>313.66296000000006</v>
      </c>
      <c r="H124" s="34"/>
      <c r="I124" s="35"/>
      <c r="J124" s="21"/>
      <c r="K124" s="24"/>
    </row>
    <row r="125" spans="1:11" ht="18.75" customHeight="1">
      <c r="A125" s="176">
        <v>93673</v>
      </c>
      <c r="B125" s="42" t="s">
        <v>199</v>
      </c>
      <c r="C125" s="79" t="s">
        <v>99</v>
      </c>
      <c r="D125" s="139">
        <v>1</v>
      </c>
      <c r="E125" s="130">
        <v>95.29</v>
      </c>
      <c r="F125" s="131">
        <f t="shared" si="12"/>
        <v>95.29</v>
      </c>
      <c r="G125" s="131">
        <f t="shared" si="13"/>
        <v>122.29518600000002</v>
      </c>
      <c r="H125" s="34"/>
      <c r="I125" s="35"/>
      <c r="J125" s="21"/>
      <c r="K125" s="24"/>
    </row>
    <row r="126" spans="1:11" ht="18.75" customHeight="1">
      <c r="A126" s="176">
        <v>1201005171</v>
      </c>
      <c r="B126" s="42" t="s">
        <v>201</v>
      </c>
      <c r="C126" s="79" t="s">
        <v>99</v>
      </c>
      <c r="D126" s="139">
        <v>1</v>
      </c>
      <c r="E126" s="130">
        <v>209.27</v>
      </c>
      <c r="F126" s="131">
        <f t="shared" si="12"/>
        <v>209.27</v>
      </c>
      <c r="G126" s="131">
        <f t="shared" si="13"/>
        <v>268.57711800000004</v>
      </c>
      <c r="H126" s="34"/>
      <c r="I126" s="35"/>
      <c r="J126" s="21"/>
      <c r="K126" s="24"/>
    </row>
    <row r="127" spans="1:11" ht="28.5" customHeight="1">
      <c r="A127" s="176">
        <v>92870</v>
      </c>
      <c r="B127" s="42" t="s">
        <v>166</v>
      </c>
      <c r="C127" s="79" t="s">
        <v>99</v>
      </c>
      <c r="D127" s="139">
        <v>4</v>
      </c>
      <c r="E127" s="130">
        <v>29.48</v>
      </c>
      <c r="F127" s="131">
        <f t="shared" si="12"/>
        <v>117.92</v>
      </c>
      <c r="G127" s="131">
        <f t="shared" si="13"/>
        <v>151.33852800000003</v>
      </c>
      <c r="H127" s="34"/>
      <c r="I127" s="35"/>
      <c r="J127" s="21"/>
      <c r="K127" s="24"/>
    </row>
    <row r="128" spans="1:11" ht="29.25" customHeight="1">
      <c r="A128" s="176">
        <v>92867</v>
      </c>
      <c r="B128" s="136" t="s">
        <v>169</v>
      </c>
      <c r="C128" s="64" t="s">
        <v>16</v>
      </c>
      <c r="D128" s="139">
        <v>2</v>
      </c>
      <c r="E128" s="130">
        <v>24.39</v>
      </c>
      <c r="F128" s="131">
        <f t="shared" si="12"/>
        <v>48.78</v>
      </c>
      <c r="G128" s="131">
        <f t="shared" si="13"/>
        <v>62.60425200000001</v>
      </c>
      <c r="H128" s="34"/>
      <c r="I128" s="69"/>
      <c r="J128" s="21"/>
      <c r="K128" s="24"/>
    </row>
    <row r="129" spans="1:11" ht="23.25" customHeight="1">
      <c r="A129" s="176">
        <v>92868</v>
      </c>
      <c r="B129" s="136" t="s">
        <v>171</v>
      </c>
      <c r="C129" s="64" t="s">
        <v>99</v>
      </c>
      <c r="D129" s="161">
        <v>2</v>
      </c>
      <c r="E129" s="134">
        <v>12.65</v>
      </c>
      <c r="F129" s="96">
        <f t="shared" si="12"/>
        <v>25.3</v>
      </c>
      <c r="G129" s="96">
        <f t="shared" si="13"/>
        <v>32.470020000000005</v>
      </c>
      <c r="H129" s="34"/>
      <c r="I129" s="35"/>
      <c r="J129" s="21"/>
      <c r="K129" s="24"/>
    </row>
    <row r="130" spans="1:11" ht="29.25" customHeight="1">
      <c r="A130" s="176">
        <v>92869</v>
      </c>
      <c r="B130" s="136" t="s">
        <v>170</v>
      </c>
      <c r="C130" s="64" t="s">
        <v>16</v>
      </c>
      <c r="D130" s="139">
        <v>16</v>
      </c>
      <c r="E130" s="130">
        <v>8.26</v>
      </c>
      <c r="F130" s="131">
        <f>D130*E130</f>
        <v>132.16</v>
      </c>
      <c r="G130" s="131">
        <f>F130*1.2834</f>
        <v>169.61414400000001</v>
      </c>
      <c r="H130" s="34"/>
      <c r="I130" s="35"/>
      <c r="J130" s="21"/>
      <c r="K130" s="24"/>
    </row>
    <row r="131" spans="1:11" ht="29.25" customHeight="1" thickBot="1">
      <c r="A131" s="176">
        <v>91936</v>
      </c>
      <c r="B131" s="42" t="s">
        <v>200</v>
      </c>
      <c r="C131" s="79" t="s">
        <v>99</v>
      </c>
      <c r="D131" s="139">
        <v>12</v>
      </c>
      <c r="E131" s="130">
        <v>12.55</v>
      </c>
      <c r="F131" s="131">
        <f t="shared" si="12"/>
        <v>150.60000000000002</v>
      </c>
      <c r="G131" s="131">
        <f t="shared" si="13"/>
        <v>193.28004000000004</v>
      </c>
      <c r="H131" s="34"/>
      <c r="I131" s="35"/>
      <c r="J131" s="21"/>
      <c r="K131" s="24"/>
    </row>
    <row r="132" spans="1:11" ht="18.75" customHeight="1" thickBot="1">
      <c r="A132" s="173"/>
      <c r="B132" s="38" t="s">
        <v>92</v>
      </c>
      <c r="C132" s="277" t="s">
        <v>91</v>
      </c>
      <c r="D132" s="278"/>
      <c r="E132" s="278"/>
      <c r="F132" s="278"/>
      <c r="G132" s="93">
        <f>SUM(G87:G131)</f>
        <v>19942.098066000006</v>
      </c>
      <c r="H132" s="34"/>
      <c r="I132" s="35"/>
      <c r="J132" s="21"/>
      <c r="K132" s="24"/>
    </row>
    <row r="133" spans="1:11" ht="9" customHeight="1">
      <c r="A133" s="173"/>
      <c r="B133" s="3"/>
      <c r="C133" s="52"/>
      <c r="D133" s="46"/>
      <c r="E133" s="81"/>
      <c r="F133" s="81"/>
      <c r="G133" s="82"/>
      <c r="J133" s="21"/>
      <c r="K133" s="24"/>
    </row>
    <row r="134" spans="1:11" ht="9" customHeight="1">
      <c r="A134" s="174">
        <v>11</v>
      </c>
      <c r="B134" s="279" t="s">
        <v>38</v>
      </c>
      <c r="C134" s="280"/>
      <c r="D134" s="280"/>
      <c r="E134" s="280"/>
      <c r="F134" s="280"/>
      <c r="G134" s="300"/>
      <c r="K134" s="26"/>
    </row>
    <row r="135" spans="1:11" ht="9" customHeight="1">
      <c r="A135" s="173"/>
      <c r="B135" s="3"/>
      <c r="C135" s="52"/>
      <c r="D135" s="46"/>
      <c r="E135" s="81"/>
      <c r="F135" s="81"/>
      <c r="G135" s="82"/>
      <c r="K135" s="26"/>
    </row>
    <row r="136" spans="1:11" ht="9" customHeight="1">
      <c r="A136" s="18" t="s">
        <v>14</v>
      </c>
      <c r="B136" s="1" t="s">
        <v>15</v>
      </c>
      <c r="C136" s="18" t="s">
        <v>16</v>
      </c>
      <c r="D136" s="18" t="s">
        <v>184</v>
      </c>
      <c r="E136" s="82" t="s">
        <v>17</v>
      </c>
      <c r="F136" s="82" t="s">
        <v>18</v>
      </c>
      <c r="G136" s="82" t="s">
        <v>19</v>
      </c>
      <c r="K136" s="26"/>
    </row>
    <row r="137" spans="1:11" ht="9" customHeight="1">
      <c r="A137" s="173"/>
      <c r="B137" s="3"/>
      <c r="C137" s="52"/>
      <c r="D137" s="46"/>
      <c r="E137" s="81"/>
      <c r="F137" s="81"/>
      <c r="G137" s="82"/>
      <c r="K137" s="26"/>
    </row>
    <row r="138" spans="1:11" ht="9" customHeight="1">
      <c r="A138" s="173"/>
      <c r="B138" s="56" t="s">
        <v>109</v>
      </c>
      <c r="C138" s="52"/>
      <c r="D138" s="46"/>
      <c r="E138" s="81"/>
      <c r="F138" s="81"/>
      <c r="G138" s="82"/>
      <c r="K138" s="26"/>
    </row>
    <row r="139" spans="1:11" ht="36.75" customHeight="1">
      <c r="A139" s="53">
        <v>91785</v>
      </c>
      <c r="B139" s="1" t="s">
        <v>39</v>
      </c>
      <c r="C139" s="40" t="s">
        <v>24</v>
      </c>
      <c r="D139" s="140">
        <v>6.9</v>
      </c>
      <c r="E139" s="67">
        <v>39.659999999999997</v>
      </c>
      <c r="F139" s="67">
        <f>D139*E139</f>
        <v>273.654</v>
      </c>
      <c r="G139" s="67">
        <f>F139*1.2834</f>
        <v>351.20754360000001</v>
      </c>
      <c r="H139" s="34"/>
      <c r="I139" s="35"/>
      <c r="J139" s="21"/>
      <c r="K139" s="26"/>
    </row>
    <row r="140" spans="1:11" ht="42" customHeight="1">
      <c r="A140" s="53">
        <v>91788</v>
      </c>
      <c r="B140" s="1" t="s">
        <v>40</v>
      </c>
      <c r="C140" s="40" t="s">
        <v>24</v>
      </c>
      <c r="D140" s="140">
        <v>25.3</v>
      </c>
      <c r="E140" s="67">
        <v>46.45</v>
      </c>
      <c r="F140" s="67">
        <f>D140*E140</f>
        <v>1175.1850000000002</v>
      </c>
      <c r="G140" s="67">
        <f>F140*1.2834</f>
        <v>1508.2324290000004</v>
      </c>
      <c r="H140" s="34"/>
      <c r="I140" s="35"/>
      <c r="J140" s="21"/>
      <c r="K140" s="26"/>
    </row>
    <row r="141" spans="1:11" ht="23.25" customHeight="1">
      <c r="A141" s="53">
        <v>94794</v>
      </c>
      <c r="B141" s="37" t="s">
        <v>204</v>
      </c>
      <c r="C141" s="40" t="s">
        <v>110</v>
      </c>
      <c r="D141" s="140">
        <v>1</v>
      </c>
      <c r="E141" s="67">
        <v>97.96</v>
      </c>
      <c r="F141" s="67">
        <f>D141*E141</f>
        <v>97.96</v>
      </c>
      <c r="G141" s="67">
        <f>F141*1.2834</f>
        <v>125.721864</v>
      </c>
      <c r="H141" s="34"/>
      <c r="I141" s="35"/>
      <c r="J141" s="21"/>
      <c r="K141" s="26"/>
    </row>
    <row r="142" spans="1:11" ht="9" customHeight="1">
      <c r="A142" s="173"/>
      <c r="B142" s="3"/>
      <c r="C142" s="52"/>
      <c r="D142" s="46"/>
      <c r="E142" s="70"/>
      <c r="F142" s="70"/>
      <c r="G142" s="71"/>
      <c r="J142" s="21"/>
      <c r="K142" s="24"/>
    </row>
    <row r="143" spans="1:11" ht="9" customHeight="1">
      <c r="A143" s="173"/>
      <c r="B143" s="56" t="s">
        <v>114</v>
      </c>
      <c r="C143" s="52"/>
      <c r="D143" s="46"/>
      <c r="E143" s="70"/>
      <c r="F143" s="70"/>
      <c r="G143" s="71"/>
      <c r="J143" s="21"/>
      <c r="K143" s="24"/>
    </row>
    <row r="144" spans="1:11" ht="38.25" customHeight="1">
      <c r="A144" s="53">
        <v>1301002000</v>
      </c>
      <c r="B144" s="9" t="s">
        <v>42</v>
      </c>
      <c r="C144" s="40" t="s">
        <v>16</v>
      </c>
      <c r="D144" s="140">
        <v>1</v>
      </c>
      <c r="E144" s="67">
        <v>516.37</v>
      </c>
      <c r="F144" s="67">
        <f t="shared" ref="F144:F149" si="14">E144*D144</f>
        <v>516.37</v>
      </c>
      <c r="G144" s="67">
        <f t="shared" ref="G144:G149" si="15">F144*1.2834</f>
        <v>662.70925800000009</v>
      </c>
      <c r="H144" s="34"/>
      <c r="I144" s="35"/>
      <c r="J144" s="21"/>
      <c r="K144" s="24"/>
    </row>
    <row r="145" spans="1:11" ht="18.75" customHeight="1">
      <c r="A145" s="53">
        <v>1301002004</v>
      </c>
      <c r="B145" s="9" t="s">
        <v>43</v>
      </c>
      <c r="C145" s="64" t="s">
        <v>16</v>
      </c>
      <c r="D145" s="139">
        <v>1</v>
      </c>
      <c r="E145" s="66">
        <v>91.46</v>
      </c>
      <c r="F145" s="66">
        <f t="shared" si="14"/>
        <v>91.46</v>
      </c>
      <c r="G145" s="163">
        <f t="shared" si="15"/>
        <v>117.37976399999999</v>
      </c>
      <c r="H145" s="34"/>
      <c r="I145" s="35"/>
      <c r="J145" s="21"/>
      <c r="K145" s="24"/>
    </row>
    <row r="146" spans="1:11" ht="37.5" customHeight="1">
      <c r="A146" s="53">
        <v>86941</v>
      </c>
      <c r="B146" s="37" t="s">
        <v>94</v>
      </c>
      <c r="C146" s="40" t="s">
        <v>16</v>
      </c>
      <c r="D146" s="140">
        <v>1</v>
      </c>
      <c r="E146" s="67">
        <v>1044.42</v>
      </c>
      <c r="F146" s="67">
        <f t="shared" si="14"/>
        <v>1044.42</v>
      </c>
      <c r="G146" s="67">
        <f t="shared" si="15"/>
        <v>1340.4086280000001</v>
      </c>
      <c r="H146" s="34"/>
      <c r="I146" s="35"/>
      <c r="J146" s="21"/>
      <c r="K146" s="24"/>
    </row>
    <row r="147" spans="1:11" ht="29.25" customHeight="1">
      <c r="A147" s="53">
        <v>95547</v>
      </c>
      <c r="B147" s="9" t="s">
        <v>44</v>
      </c>
      <c r="C147" s="40" t="s">
        <v>16</v>
      </c>
      <c r="D147" s="140">
        <v>2</v>
      </c>
      <c r="E147" s="67">
        <v>71.59</v>
      </c>
      <c r="F147" s="67">
        <f t="shared" si="14"/>
        <v>143.18</v>
      </c>
      <c r="G147" s="67">
        <f t="shared" si="15"/>
        <v>183.75721200000001</v>
      </c>
      <c r="H147" s="34"/>
      <c r="I147" s="35"/>
      <c r="J147" s="21"/>
      <c r="K147" s="24"/>
    </row>
    <row r="148" spans="1:11" ht="18.75" customHeight="1">
      <c r="A148" s="53">
        <v>95544</v>
      </c>
      <c r="B148" s="9" t="s">
        <v>45</v>
      </c>
      <c r="C148" s="64" t="s">
        <v>16</v>
      </c>
      <c r="D148" s="139">
        <v>2</v>
      </c>
      <c r="E148" s="66">
        <v>37.83</v>
      </c>
      <c r="F148" s="66">
        <f t="shared" si="14"/>
        <v>75.66</v>
      </c>
      <c r="G148" s="67">
        <f t="shared" si="15"/>
        <v>97.102044000000006</v>
      </c>
      <c r="H148" s="34"/>
      <c r="I148" s="35"/>
      <c r="J148" s="21"/>
      <c r="K148" s="24"/>
    </row>
    <row r="149" spans="1:11" ht="18.75" customHeight="1">
      <c r="A149" s="53">
        <v>1301004064</v>
      </c>
      <c r="B149" s="9" t="s">
        <v>46</v>
      </c>
      <c r="C149" s="64" t="s">
        <v>16</v>
      </c>
      <c r="D149" s="139">
        <v>2</v>
      </c>
      <c r="E149" s="66">
        <v>69.22</v>
      </c>
      <c r="F149" s="66">
        <f t="shared" si="14"/>
        <v>138.44</v>
      </c>
      <c r="G149" s="67">
        <f t="shared" si="15"/>
        <v>177.67389600000001</v>
      </c>
      <c r="H149" s="34"/>
      <c r="I149" s="35"/>
      <c r="J149" s="21"/>
      <c r="K149" s="24"/>
    </row>
    <row r="150" spans="1:11" ht="9" customHeight="1">
      <c r="A150" s="173"/>
      <c r="B150" s="3"/>
      <c r="C150" s="52"/>
      <c r="D150" s="46"/>
      <c r="E150" s="81"/>
      <c r="F150" s="81"/>
      <c r="G150" s="82"/>
      <c r="J150" s="21"/>
      <c r="K150" s="24"/>
    </row>
    <row r="151" spans="1:11" ht="9" customHeight="1">
      <c r="A151" s="187"/>
      <c r="B151" s="308" t="s">
        <v>95</v>
      </c>
      <c r="C151" s="309"/>
      <c r="D151" s="309"/>
      <c r="E151" s="309"/>
      <c r="F151" s="309"/>
      <c r="G151" s="310"/>
      <c r="J151" s="21"/>
      <c r="K151" s="24"/>
    </row>
    <row r="152" spans="1:11" ht="22.5" customHeight="1">
      <c r="A152" s="188">
        <v>100854</v>
      </c>
      <c r="B152" s="37" t="s">
        <v>108</v>
      </c>
      <c r="C152" s="64" t="s">
        <v>16</v>
      </c>
      <c r="D152" s="139">
        <v>1</v>
      </c>
      <c r="E152" s="66">
        <v>1400.75</v>
      </c>
      <c r="F152" s="66">
        <f>E152*D152</f>
        <v>1400.75</v>
      </c>
      <c r="G152" s="66">
        <f>F152*1.2834</f>
        <v>1797.7225500000002</v>
      </c>
      <c r="H152" s="36"/>
      <c r="I152" s="35"/>
      <c r="J152" s="21"/>
      <c r="K152" s="24"/>
    </row>
    <row r="153" spans="1:11" ht="29.25" customHeight="1">
      <c r="A153" s="186">
        <v>89987</v>
      </c>
      <c r="B153" s="9" t="s">
        <v>47</v>
      </c>
      <c r="C153" s="64" t="s">
        <v>16</v>
      </c>
      <c r="D153" s="139">
        <v>1</v>
      </c>
      <c r="E153" s="66">
        <v>55.43</v>
      </c>
      <c r="F153" s="66">
        <f>E153*D153</f>
        <v>55.43</v>
      </c>
      <c r="G153" s="66">
        <f>F153*1.2834</f>
        <v>71.138862000000003</v>
      </c>
      <c r="H153" s="34"/>
      <c r="I153" s="35"/>
      <c r="J153" s="21"/>
      <c r="K153" s="24"/>
    </row>
    <row r="154" spans="1:11" ht="45" customHeight="1">
      <c r="A154" s="53">
        <v>94794</v>
      </c>
      <c r="B154" s="9" t="s">
        <v>48</v>
      </c>
      <c r="C154" s="40" t="s">
        <v>16</v>
      </c>
      <c r="D154" s="140">
        <v>1</v>
      </c>
      <c r="E154" s="67">
        <v>97.96</v>
      </c>
      <c r="F154" s="67">
        <f>E154*D154</f>
        <v>97.96</v>
      </c>
      <c r="G154" s="67">
        <f>F154*1.2834</f>
        <v>125.721864</v>
      </c>
      <c r="H154" s="105"/>
      <c r="I154" s="35"/>
      <c r="J154" s="21"/>
      <c r="K154" s="24"/>
    </row>
    <row r="155" spans="1:11" ht="9" customHeight="1">
      <c r="A155" s="173"/>
      <c r="B155" s="3"/>
      <c r="C155" s="52"/>
      <c r="D155" s="46"/>
      <c r="E155" s="70"/>
      <c r="F155" s="70"/>
      <c r="G155" s="71"/>
      <c r="J155" s="21"/>
      <c r="K155" s="24"/>
    </row>
    <row r="156" spans="1:11" ht="9" customHeight="1">
      <c r="A156" s="173"/>
      <c r="B156" s="56" t="s">
        <v>113</v>
      </c>
      <c r="C156" s="52"/>
      <c r="D156" s="46"/>
      <c r="E156" s="70"/>
      <c r="F156" s="70"/>
      <c r="G156" s="71"/>
      <c r="J156" s="21"/>
      <c r="K156" s="24"/>
    </row>
    <row r="157" spans="1:11" ht="18.75" customHeight="1">
      <c r="A157" s="53">
        <v>1301004008</v>
      </c>
      <c r="B157" s="9" t="s">
        <v>49</v>
      </c>
      <c r="C157" s="64" t="s">
        <v>16</v>
      </c>
      <c r="D157" s="139">
        <v>1</v>
      </c>
      <c r="E157" s="66">
        <v>268.70999999999998</v>
      </c>
      <c r="F157" s="66">
        <f>E157*D157</f>
        <v>268.70999999999998</v>
      </c>
      <c r="G157" s="66">
        <f t="shared" ref="G157:G171" si="16">F157*1.2834</f>
        <v>344.862414</v>
      </c>
      <c r="H157" s="34"/>
      <c r="I157" s="35"/>
      <c r="J157" s="21"/>
      <c r="K157" s="24"/>
    </row>
    <row r="158" spans="1:11" ht="18.75" customHeight="1">
      <c r="A158" s="53">
        <v>1301004009</v>
      </c>
      <c r="B158" s="9" t="s">
        <v>50</v>
      </c>
      <c r="C158" s="64" t="s">
        <v>16</v>
      </c>
      <c r="D158" s="139">
        <v>1</v>
      </c>
      <c r="E158" s="66">
        <v>168.7</v>
      </c>
      <c r="F158" s="66">
        <f>E158*D158</f>
        <v>168.7</v>
      </c>
      <c r="G158" s="66">
        <f t="shared" si="16"/>
        <v>216.50958</v>
      </c>
      <c r="H158" s="34"/>
      <c r="I158" s="35"/>
      <c r="J158" s="21"/>
      <c r="K158" s="24"/>
    </row>
    <row r="159" spans="1:11" ht="18.75" customHeight="1">
      <c r="A159" s="53">
        <v>1301004012</v>
      </c>
      <c r="B159" s="9" t="s">
        <v>51</v>
      </c>
      <c r="C159" s="64" t="s">
        <v>16</v>
      </c>
      <c r="D159" s="139">
        <v>1</v>
      </c>
      <c r="E159" s="66">
        <v>20.76</v>
      </c>
      <c r="F159" s="66">
        <f>E159*D159</f>
        <v>20.76</v>
      </c>
      <c r="G159" s="66">
        <f t="shared" si="16"/>
        <v>26.643384000000005</v>
      </c>
      <c r="H159" s="34"/>
      <c r="I159" s="35"/>
      <c r="J159" s="21"/>
      <c r="K159" s="24"/>
    </row>
    <row r="160" spans="1:11" ht="9" customHeight="1">
      <c r="A160" s="173"/>
      <c r="B160" s="3"/>
      <c r="C160" s="52"/>
      <c r="D160" s="46"/>
      <c r="E160" s="70"/>
      <c r="F160" s="70"/>
      <c r="G160" s="67"/>
      <c r="J160" s="21"/>
      <c r="K160" s="24"/>
    </row>
    <row r="161" spans="1:11" ht="9" customHeight="1">
      <c r="A161" s="173"/>
      <c r="B161" s="1" t="s">
        <v>52</v>
      </c>
      <c r="C161" s="52"/>
      <c r="D161" s="46"/>
      <c r="E161" s="70"/>
      <c r="F161" s="70"/>
      <c r="G161" s="67"/>
      <c r="J161" s="21"/>
      <c r="K161" s="24"/>
    </row>
    <row r="162" spans="1:11" ht="18.75" customHeight="1">
      <c r="A162" s="53">
        <v>1301005000</v>
      </c>
      <c r="B162" s="9" t="s">
        <v>53</v>
      </c>
      <c r="C162" s="64" t="s">
        <v>24</v>
      </c>
      <c r="D162" s="139">
        <v>3.9</v>
      </c>
      <c r="E162" s="66">
        <v>26.39</v>
      </c>
      <c r="F162" s="67">
        <f t="shared" ref="F162:F172" si="17">E162*D162</f>
        <v>102.92100000000001</v>
      </c>
      <c r="G162" s="67">
        <f t="shared" si="16"/>
        <v>132.08881140000003</v>
      </c>
      <c r="H162" s="34"/>
      <c r="I162" s="35"/>
      <c r="J162" s="21"/>
      <c r="K162" s="26"/>
    </row>
    <row r="163" spans="1:11" ht="18.75" customHeight="1">
      <c r="A163" s="53">
        <v>1301005001</v>
      </c>
      <c r="B163" s="9" t="s">
        <v>54</v>
      </c>
      <c r="C163" s="64" t="s">
        <v>24</v>
      </c>
      <c r="D163" s="139">
        <v>1.4</v>
      </c>
      <c r="E163" s="66">
        <v>36.11</v>
      </c>
      <c r="F163" s="67">
        <f t="shared" si="17"/>
        <v>50.553999999999995</v>
      </c>
      <c r="G163" s="67">
        <f t="shared" si="16"/>
        <v>64.8810036</v>
      </c>
      <c r="H163" s="34"/>
      <c r="I163" s="35"/>
      <c r="J163" s="21"/>
      <c r="K163" s="26"/>
    </row>
    <row r="164" spans="1:11" ht="18.75" customHeight="1">
      <c r="A164" s="53">
        <v>1301005003</v>
      </c>
      <c r="B164" s="9" t="s">
        <v>55</v>
      </c>
      <c r="C164" s="64" t="s">
        <v>24</v>
      </c>
      <c r="D164" s="139">
        <v>16.53</v>
      </c>
      <c r="E164" s="66">
        <v>61.84</v>
      </c>
      <c r="F164" s="67">
        <f t="shared" si="17"/>
        <v>1022.2152000000001</v>
      </c>
      <c r="G164" s="67">
        <f t="shared" si="16"/>
        <v>1311.9109876800003</v>
      </c>
      <c r="H164" s="34"/>
      <c r="I164" s="35"/>
      <c r="J164" s="21"/>
      <c r="K164" s="26"/>
    </row>
    <row r="165" spans="1:11" ht="18.75" customHeight="1">
      <c r="A165" s="53">
        <v>1301005007</v>
      </c>
      <c r="B165" s="9" t="s">
        <v>56</v>
      </c>
      <c r="C165" s="64" t="s">
        <v>24</v>
      </c>
      <c r="D165" s="139">
        <v>16.53</v>
      </c>
      <c r="E165" s="66">
        <v>4.4400000000000004</v>
      </c>
      <c r="F165" s="66">
        <f t="shared" si="17"/>
        <v>73.393200000000007</v>
      </c>
      <c r="G165" s="66">
        <f t="shared" si="16"/>
        <v>94.192832880000012</v>
      </c>
      <c r="H165" s="34"/>
      <c r="I165" s="35"/>
      <c r="J165" s="21"/>
      <c r="K165" s="26"/>
    </row>
    <row r="166" spans="1:11" ht="9" customHeight="1">
      <c r="A166" s="53">
        <v>1301005008</v>
      </c>
      <c r="B166" s="1" t="s">
        <v>57</v>
      </c>
      <c r="C166" s="18" t="s">
        <v>24</v>
      </c>
      <c r="D166" s="146">
        <v>16.53</v>
      </c>
      <c r="E166" s="72">
        <v>4.3499999999999996</v>
      </c>
      <c r="F166" s="67">
        <f t="shared" si="17"/>
        <v>71.905500000000004</v>
      </c>
      <c r="G166" s="67">
        <f t="shared" si="16"/>
        <v>92.283518700000016</v>
      </c>
      <c r="H166" s="34"/>
      <c r="I166" s="35"/>
      <c r="J166" s="21"/>
      <c r="K166" s="26"/>
    </row>
    <row r="167" spans="1:11" ht="9" customHeight="1">
      <c r="A167" s="53">
        <v>89728</v>
      </c>
      <c r="B167" s="1" t="s">
        <v>104</v>
      </c>
      <c r="C167" s="64" t="s">
        <v>16</v>
      </c>
      <c r="D167" s="146">
        <v>2</v>
      </c>
      <c r="E167" s="72">
        <v>13.2</v>
      </c>
      <c r="F167" s="67">
        <f t="shared" si="17"/>
        <v>26.4</v>
      </c>
      <c r="G167" s="67">
        <f t="shared" si="16"/>
        <v>33.88176</v>
      </c>
      <c r="H167" s="34"/>
      <c r="I167" s="35"/>
      <c r="J167" s="21"/>
      <c r="K167" s="26"/>
    </row>
    <row r="168" spans="1:11" ht="9" customHeight="1">
      <c r="A168" s="53">
        <v>89726</v>
      </c>
      <c r="B168" s="1" t="s">
        <v>105</v>
      </c>
      <c r="C168" s="64" t="s">
        <v>16</v>
      </c>
      <c r="D168" s="146">
        <v>2</v>
      </c>
      <c r="E168" s="72">
        <v>9.6</v>
      </c>
      <c r="F168" s="67">
        <f t="shared" si="17"/>
        <v>19.2</v>
      </c>
      <c r="G168" s="67">
        <f t="shared" si="16"/>
        <v>24.641280000000002</v>
      </c>
      <c r="H168" s="34"/>
      <c r="I168" s="35"/>
      <c r="J168" s="21"/>
      <c r="K168" s="26"/>
    </row>
    <row r="169" spans="1:11" ht="9" customHeight="1">
      <c r="A169" s="53">
        <v>89731</v>
      </c>
      <c r="B169" s="1" t="s">
        <v>106</v>
      </c>
      <c r="C169" s="64" t="s">
        <v>16</v>
      </c>
      <c r="D169" s="146">
        <v>1</v>
      </c>
      <c r="E169" s="72">
        <v>14.31</v>
      </c>
      <c r="F169" s="67">
        <f t="shared" si="17"/>
        <v>14.31</v>
      </c>
      <c r="G169" s="67">
        <f t="shared" si="16"/>
        <v>18.365454000000003</v>
      </c>
      <c r="H169" s="34"/>
      <c r="I169" s="35"/>
      <c r="J169" s="21"/>
      <c r="K169" s="26"/>
    </row>
    <row r="170" spans="1:11" ht="9" customHeight="1">
      <c r="A170" s="53">
        <v>1301005105</v>
      </c>
      <c r="B170" s="37" t="s">
        <v>107</v>
      </c>
      <c r="C170" s="79" t="s">
        <v>99</v>
      </c>
      <c r="D170" s="146">
        <v>2</v>
      </c>
      <c r="E170" s="164">
        <v>40.83</v>
      </c>
      <c r="F170" s="165">
        <f t="shared" si="17"/>
        <v>81.66</v>
      </c>
      <c r="G170" s="165">
        <f t="shared" si="16"/>
        <v>104.80244400000001</v>
      </c>
      <c r="H170" s="34"/>
      <c r="I170" s="35"/>
      <c r="J170" s="21"/>
      <c r="K170" s="26"/>
    </row>
    <row r="171" spans="1:11" ht="18.75" customHeight="1">
      <c r="A171" s="53">
        <v>1301005159</v>
      </c>
      <c r="B171" s="9" t="s">
        <v>58</v>
      </c>
      <c r="C171" s="64" t="s">
        <v>16</v>
      </c>
      <c r="D171" s="139">
        <v>2</v>
      </c>
      <c r="E171" s="66">
        <v>78.05</v>
      </c>
      <c r="F171" s="66">
        <f t="shared" si="17"/>
        <v>156.1</v>
      </c>
      <c r="G171" s="66">
        <f t="shared" si="16"/>
        <v>200.33874</v>
      </c>
      <c r="H171" s="34"/>
      <c r="I171" s="35"/>
      <c r="J171" s="21"/>
      <c r="K171" s="26"/>
    </row>
    <row r="172" spans="1:11" ht="27" customHeight="1" thickBot="1">
      <c r="A172" s="53">
        <v>99253</v>
      </c>
      <c r="B172" s="37" t="s">
        <v>103</v>
      </c>
      <c r="C172" s="40" t="s">
        <v>16</v>
      </c>
      <c r="D172" s="140">
        <v>2</v>
      </c>
      <c r="E172" s="67">
        <v>507.98</v>
      </c>
      <c r="F172" s="67">
        <f t="shared" si="17"/>
        <v>1015.96</v>
      </c>
      <c r="G172" s="67">
        <f>F172*1.2834</f>
        <v>1303.8830640000001</v>
      </c>
      <c r="H172" s="34"/>
      <c r="I172" s="35"/>
      <c r="J172" s="21"/>
      <c r="K172" s="24"/>
    </row>
    <row r="173" spans="1:11" ht="15" customHeight="1" thickBot="1">
      <c r="A173" s="173"/>
      <c r="B173" s="38" t="s">
        <v>92</v>
      </c>
      <c r="C173" s="277" t="s">
        <v>91</v>
      </c>
      <c r="D173" s="278"/>
      <c r="E173" s="278"/>
      <c r="F173" s="278"/>
      <c r="G173" s="84">
        <f>SUM(G139:G172)</f>
        <v>10528.061188860003</v>
      </c>
      <c r="I173" s="32"/>
      <c r="J173" s="21"/>
      <c r="K173" s="27"/>
    </row>
    <row r="174" spans="1:11" ht="9" customHeight="1">
      <c r="A174" s="174">
        <v>12</v>
      </c>
      <c r="B174" s="290" t="s">
        <v>59</v>
      </c>
      <c r="C174" s="291"/>
      <c r="D174" s="291"/>
      <c r="E174" s="291"/>
      <c r="F174" s="291"/>
      <c r="G174" s="292"/>
      <c r="J174" s="21"/>
      <c r="K174" s="24"/>
    </row>
    <row r="175" spans="1:11" ht="9" customHeight="1">
      <c r="A175" s="173"/>
      <c r="B175" s="3"/>
      <c r="C175" s="52"/>
      <c r="D175" s="46"/>
      <c r="E175" s="81"/>
      <c r="F175" s="81"/>
      <c r="G175" s="82" t="s">
        <v>9</v>
      </c>
      <c r="J175" s="21"/>
      <c r="K175" s="24"/>
    </row>
    <row r="176" spans="1:11" ht="9" customHeight="1">
      <c r="A176" s="18" t="s">
        <v>14</v>
      </c>
      <c r="B176" s="1" t="s">
        <v>15</v>
      </c>
      <c r="C176" s="18" t="s">
        <v>16</v>
      </c>
      <c r="D176" s="18" t="s">
        <v>184</v>
      </c>
      <c r="E176" s="82" t="s">
        <v>17</v>
      </c>
      <c r="F176" s="82" t="s">
        <v>18</v>
      </c>
      <c r="G176" s="82" t="s">
        <v>19</v>
      </c>
      <c r="J176" s="21"/>
      <c r="K176" s="24"/>
    </row>
    <row r="177" spans="1:13" ht="20.25" customHeight="1">
      <c r="A177" s="189">
        <v>1501000100</v>
      </c>
      <c r="B177" s="60" t="s">
        <v>140</v>
      </c>
      <c r="C177" s="63" t="s">
        <v>21</v>
      </c>
      <c r="D177" s="148">
        <v>338.71</v>
      </c>
      <c r="E177" s="66">
        <v>6.21</v>
      </c>
      <c r="F177" s="66">
        <f>E177*D177</f>
        <v>2103.3890999999999</v>
      </c>
      <c r="G177" s="66">
        <f>F177*1.2834</f>
        <v>2699.4895709400002</v>
      </c>
      <c r="J177" s="21"/>
      <c r="K177" s="24"/>
    </row>
    <row r="178" spans="1:13" ht="39" customHeight="1">
      <c r="A178" s="189">
        <v>87775</v>
      </c>
      <c r="B178" s="60" t="s">
        <v>141</v>
      </c>
      <c r="C178" s="63" t="s">
        <v>21</v>
      </c>
      <c r="D178" s="149">
        <v>338.71</v>
      </c>
      <c r="E178" s="66">
        <v>46.18</v>
      </c>
      <c r="F178" s="66">
        <f>E178*D178</f>
        <v>15641.627799999998</v>
      </c>
      <c r="G178" s="66">
        <f>F178*1.2834</f>
        <v>20074.465118519998</v>
      </c>
      <c r="J178" s="21"/>
      <c r="K178" s="24"/>
    </row>
    <row r="179" spans="1:13" ht="28.5" customHeight="1">
      <c r="A179" s="189">
        <v>87242</v>
      </c>
      <c r="B179" s="37" t="s">
        <v>190</v>
      </c>
      <c r="C179" s="63" t="s">
        <v>21</v>
      </c>
      <c r="D179" s="149">
        <v>12.5</v>
      </c>
      <c r="E179" s="66">
        <v>217.06</v>
      </c>
      <c r="F179" s="66">
        <f>E179*D179</f>
        <v>2713.25</v>
      </c>
      <c r="G179" s="66">
        <f>F179*1.2834</f>
        <v>3482.18505</v>
      </c>
      <c r="J179" s="21"/>
      <c r="K179" s="24"/>
    </row>
    <row r="180" spans="1:13" ht="36.75" customHeight="1" thickBot="1">
      <c r="A180" s="53">
        <v>87273</v>
      </c>
      <c r="B180" s="39" t="s">
        <v>93</v>
      </c>
      <c r="C180" s="64" t="s">
        <v>21</v>
      </c>
      <c r="D180" s="139">
        <v>35.04</v>
      </c>
      <c r="E180" s="76">
        <v>62.88</v>
      </c>
      <c r="F180" s="76">
        <f>D180*E180</f>
        <v>2203.3152</v>
      </c>
      <c r="G180" s="76">
        <f>F180*1.2834</f>
        <v>2827.7347276800001</v>
      </c>
      <c r="H180" s="34"/>
      <c r="I180" s="35"/>
      <c r="J180" s="21"/>
      <c r="K180" s="26"/>
    </row>
    <row r="181" spans="1:13" ht="16.5" customHeight="1" thickBot="1">
      <c r="A181" s="173"/>
      <c r="B181" s="38" t="s">
        <v>92</v>
      </c>
      <c r="C181" s="277" t="s">
        <v>91</v>
      </c>
      <c r="D181" s="278"/>
      <c r="E181" s="278"/>
      <c r="F181" s="278"/>
      <c r="G181" s="84">
        <f>SUM(G177:G180)</f>
        <v>29083.874467139998</v>
      </c>
      <c r="I181" s="32"/>
      <c r="J181" s="22"/>
      <c r="K181" s="27"/>
    </row>
    <row r="182" spans="1:13" ht="9" customHeight="1">
      <c r="A182" s="190">
        <v>13</v>
      </c>
      <c r="B182" s="314" t="s">
        <v>60</v>
      </c>
      <c r="C182" s="315"/>
      <c r="D182" s="315"/>
      <c r="E182" s="315"/>
      <c r="F182" s="315"/>
      <c r="G182" s="316"/>
      <c r="J182" s="21"/>
      <c r="K182" s="24"/>
    </row>
    <row r="183" spans="1:13" ht="9" customHeight="1">
      <c r="A183" s="18" t="s">
        <v>14</v>
      </c>
      <c r="B183" s="1" t="s">
        <v>15</v>
      </c>
      <c r="C183" s="18" t="s">
        <v>16</v>
      </c>
      <c r="D183" s="18" t="s">
        <v>184</v>
      </c>
      <c r="E183" s="82" t="s">
        <v>17</v>
      </c>
      <c r="F183" s="82" t="s">
        <v>18</v>
      </c>
      <c r="G183" s="82" t="s">
        <v>19</v>
      </c>
      <c r="J183" s="21"/>
      <c r="K183" s="24"/>
    </row>
    <row r="184" spans="1:13" ht="9" customHeight="1">
      <c r="A184" s="191"/>
      <c r="B184" s="77"/>
      <c r="C184" s="80"/>
      <c r="D184" s="143"/>
      <c r="E184" s="94"/>
      <c r="F184" s="94"/>
      <c r="G184" s="95" t="s">
        <v>9</v>
      </c>
      <c r="J184" s="21"/>
      <c r="K184" s="24"/>
      <c r="L184" s="104"/>
    </row>
    <row r="185" spans="1:13" ht="21" customHeight="1">
      <c r="A185" s="189">
        <v>1601000100</v>
      </c>
      <c r="B185" s="60" t="s">
        <v>142</v>
      </c>
      <c r="C185" s="63" t="s">
        <v>21</v>
      </c>
      <c r="D185" s="148">
        <v>101.16</v>
      </c>
      <c r="E185" s="66">
        <v>11.64</v>
      </c>
      <c r="F185" s="66">
        <f>E185*D185</f>
        <v>1177.5024000000001</v>
      </c>
      <c r="G185" s="66">
        <f>F185*1.2834</f>
        <v>1511.2065801600002</v>
      </c>
      <c r="J185" s="21"/>
      <c r="K185" s="24"/>
      <c r="L185" s="104"/>
    </row>
    <row r="186" spans="1:13" ht="22.5" customHeight="1" thickBot="1">
      <c r="A186" s="189">
        <v>1601000101</v>
      </c>
      <c r="B186" s="61" t="s">
        <v>143</v>
      </c>
      <c r="C186" s="63" t="s">
        <v>21</v>
      </c>
      <c r="D186" s="148">
        <v>101.16</v>
      </c>
      <c r="E186" s="66">
        <v>36.47</v>
      </c>
      <c r="F186" s="66">
        <f>E186*D186</f>
        <v>3689.3051999999998</v>
      </c>
      <c r="G186" s="66">
        <f>F186*1.2834</f>
        <v>4734.8542936800004</v>
      </c>
      <c r="J186" s="21"/>
      <c r="K186" s="24"/>
      <c r="L186" s="104"/>
    </row>
    <row r="187" spans="1:13" ht="16.5" customHeight="1" thickBot="1">
      <c r="A187" s="173"/>
      <c r="B187" s="38" t="s">
        <v>92</v>
      </c>
      <c r="C187" s="277" t="s">
        <v>91</v>
      </c>
      <c r="D187" s="278"/>
      <c r="E187" s="278"/>
      <c r="F187" s="278"/>
      <c r="G187" s="84">
        <f>SUM(G184:G186)</f>
        <v>6246.0608738400006</v>
      </c>
      <c r="J187" s="21"/>
      <c r="K187" s="24"/>
      <c r="L187" s="104"/>
    </row>
    <row r="188" spans="1:13" ht="9" customHeight="1">
      <c r="A188" s="192">
        <v>14</v>
      </c>
      <c r="B188" s="290" t="s">
        <v>61</v>
      </c>
      <c r="C188" s="291"/>
      <c r="D188" s="291"/>
      <c r="E188" s="291"/>
      <c r="F188" s="291"/>
      <c r="G188" s="292"/>
      <c r="J188" s="21"/>
      <c r="K188" s="24"/>
      <c r="L188" s="104"/>
    </row>
    <row r="189" spans="1:13" ht="9" customHeight="1">
      <c r="A189" s="173"/>
      <c r="B189" s="3"/>
      <c r="C189" s="52"/>
      <c r="D189" s="46"/>
      <c r="E189" s="81"/>
      <c r="F189" s="81"/>
      <c r="G189" s="82" t="s">
        <v>9</v>
      </c>
      <c r="J189" s="21"/>
      <c r="K189" s="24"/>
      <c r="L189" s="104"/>
    </row>
    <row r="190" spans="1:13" ht="9" customHeight="1">
      <c r="A190" s="18" t="s">
        <v>14</v>
      </c>
      <c r="B190" s="1" t="s">
        <v>15</v>
      </c>
      <c r="C190" s="18" t="s">
        <v>16</v>
      </c>
      <c r="D190" s="18" t="s">
        <v>184</v>
      </c>
      <c r="E190" s="82" t="s">
        <v>17</v>
      </c>
      <c r="F190" s="82" t="s">
        <v>18</v>
      </c>
      <c r="G190" s="82" t="s">
        <v>19</v>
      </c>
      <c r="J190" s="21"/>
      <c r="K190" s="24"/>
      <c r="L190" s="104"/>
    </row>
    <row r="191" spans="1:13" ht="20.25" customHeight="1">
      <c r="A191" s="172">
        <v>1701000100</v>
      </c>
      <c r="B191" s="102" t="s">
        <v>148</v>
      </c>
      <c r="C191" s="61" t="s">
        <v>21</v>
      </c>
      <c r="D191" s="148">
        <v>100.77</v>
      </c>
      <c r="E191" s="166">
        <v>12.22</v>
      </c>
      <c r="F191" s="66">
        <f t="shared" ref="F191:F196" si="18">E191*D191</f>
        <v>1231.4094</v>
      </c>
      <c r="G191" s="74">
        <f t="shared" ref="G191:G196" si="19">F191*1.2834</f>
        <v>1580.39082396</v>
      </c>
      <c r="J191" s="21"/>
      <c r="K191" s="24"/>
    </row>
    <row r="192" spans="1:13" ht="20.25" customHeight="1">
      <c r="A192" s="172">
        <v>1701000102</v>
      </c>
      <c r="B192" s="102" t="s">
        <v>149</v>
      </c>
      <c r="C192" s="61" t="s">
        <v>21</v>
      </c>
      <c r="D192" s="148">
        <v>100.77</v>
      </c>
      <c r="E192" s="166">
        <v>29.42</v>
      </c>
      <c r="F192" s="66">
        <f t="shared" si="18"/>
        <v>2964.6534000000001</v>
      </c>
      <c r="G192" s="74">
        <f t="shared" si="19"/>
        <v>3804.8361735600006</v>
      </c>
      <c r="J192" s="21"/>
      <c r="K192" s="24"/>
      <c r="M192" s="171"/>
    </row>
    <row r="193" spans="1:13" ht="18.75" customHeight="1">
      <c r="A193" s="53">
        <v>88648</v>
      </c>
      <c r="B193" s="37" t="s">
        <v>98</v>
      </c>
      <c r="C193" s="64" t="s">
        <v>24</v>
      </c>
      <c r="D193" s="139">
        <v>45.98</v>
      </c>
      <c r="E193" s="66">
        <v>6.74</v>
      </c>
      <c r="F193" s="66">
        <f t="shared" si="18"/>
        <v>309.90519999999998</v>
      </c>
      <c r="G193" s="74">
        <f t="shared" si="19"/>
        <v>397.73233368000001</v>
      </c>
      <c r="H193" s="34"/>
      <c r="I193" s="35"/>
      <c r="J193" s="21"/>
      <c r="K193" s="26"/>
      <c r="M193" s="171"/>
    </row>
    <row r="194" spans="1:13" ht="18.75" customHeight="1">
      <c r="A194" s="53">
        <v>98689</v>
      </c>
      <c r="B194" s="37" t="s">
        <v>96</v>
      </c>
      <c r="C194" s="64" t="s">
        <v>24</v>
      </c>
      <c r="D194" s="139">
        <v>4.5</v>
      </c>
      <c r="E194" s="66">
        <v>113.93</v>
      </c>
      <c r="F194" s="66">
        <f t="shared" si="18"/>
        <v>512.68500000000006</v>
      </c>
      <c r="G194" s="74">
        <f t="shared" si="19"/>
        <v>657.97992900000008</v>
      </c>
      <c r="H194" s="34"/>
      <c r="I194" s="35"/>
      <c r="J194" s="21"/>
      <c r="K194" s="26"/>
      <c r="M194" s="171"/>
    </row>
    <row r="195" spans="1:13" ht="25.5" customHeight="1">
      <c r="A195" s="53">
        <v>87257</v>
      </c>
      <c r="B195" s="37" t="s">
        <v>97</v>
      </c>
      <c r="C195" s="64" t="s">
        <v>21</v>
      </c>
      <c r="D195" s="139">
        <v>100.77</v>
      </c>
      <c r="E195" s="66">
        <v>86.27</v>
      </c>
      <c r="F195" s="66">
        <f t="shared" si="18"/>
        <v>8693.4278999999988</v>
      </c>
      <c r="G195" s="74">
        <f t="shared" si="19"/>
        <v>11157.145366859999</v>
      </c>
      <c r="H195" s="34"/>
      <c r="I195" s="35"/>
      <c r="J195" s="21"/>
      <c r="K195" s="26"/>
      <c r="M195" s="171"/>
    </row>
    <row r="196" spans="1:13" ht="28.5" customHeight="1" thickBot="1">
      <c r="A196" s="53">
        <v>1701000142</v>
      </c>
      <c r="B196" s="37" t="s">
        <v>214</v>
      </c>
      <c r="C196" s="64" t="s">
        <v>21</v>
      </c>
      <c r="D196" s="139">
        <v>28</v>
      </c>
      <c r="E196" s="66">
        <v>177.29</v>
      </c>
      <c r="F196" s="66">
        <f t="shared" si="18"/>
        <v>4964.12</v>
      </c>
      <c r="G196" s="74">
        <f t="shared" si="19"/>
        <v>6370.9516080000003</v>
      </c>
      <c r="H196" s="34"/>
      <c r="I196" s="35"/>
      <c r="J196" s="21"/>
      <c r="K196" s="26"/>
      <c r="M196" s="171"/>
    </row>
    <row r="197" spans="1:13" ht="15.75" customHeight="1" thickBot="1">
      <c r="A197" s="173"/>
      <c r="B197" s="38" t="s">
        <v>92</v>
      </c>
      <c r="C197" s="277" t="s">
        <v>91</v>
      </c>
      <c r="D197" s="278"/>
      <c r="E197" s="278"/>
      <c r="F197" s="278"/>
      <c r="G197" s="84">
        <f>SUM(G191:G196)</f>
        <v>23969.036235060001</v>
      </c>
      <c r="H197" s="34"/>
      <c r="I197" s="35"/>
      <c r="J197" s="21"/>
      <c r="K197" s="26"/>
      <c r="M197" s="171"/>
    </row>
    <row r="198" spans="1:13" ht="9" customHeight="1">
      <c r="A198" s="174">
        <v>15</v>
      </c>
      <c r="B198" s="282" t="s">
        <v>62</v>
      </c>
      <c r="C198" s="283"/>
      <c r="D198" s="283"/>
      <c r="E198" s="283"/>
      <c r="F198" s="283"/>
      <c r="G198" s="284"/>
      <c r="J198" s="21"/>
      <c r="K198" s="26"/>
    </row>
    <row r="199" spans="1:13" ht="9" customHeight="1">
      <c r="A199" s="173"/>
      <c r="B199" s="2"/>
      <c r="C199" s="52"/>
      <c r="D199" s="46"/>
      <c r="E199" s="81"/>
      <c r="F199" s="81"/>
      <c r="G199" s="82" t="s">
        <v>9</v>
      </c>
      <c r="J199" s="21"/>
      <c r="K199" s="26"/>
    </row>
    <row r="200" spans="1:13" ht="9" customHeight="1">
      <c r="A200" s="18" t="s">
        <v>14</v>
      </c>
      <c r="B200" s="1" t="s">
        <v>15</v>
      </c>
      <c r="C200" s="52"/>
      <c r="D200" s="46"/>
      <c r="E200" s="82" t="s">
        <v>19</v>
      </c>
      <c r="F200" s="81"/>
      <c r="G200" s="82" t="s">
        <v>9</v>
      </c>
      <c r="J200" s="21"/>
      <c r="K200" s="26"/>
    </row>
    <row r="201" spans="1:13" ht="9" customHeight="1">
      <c r="A201" s="173"/>
      <c r="B201" s="3"/>
      <c r="C201" s="52"/>
      <c r="D201" s="46"/>
      <c r="E201" s="81"/>
      <c r="F201" s="81"/>
      <c r="G201" s="82" t="s">
        <v>9</v>
      </c>
      <c r="J201" s="21"/>
      <c r="K201" s="26"/>
    </row>
    <row r="202" spans="1:13" ht="18.75" customHeight="1">
      <c r="A202" s="53">
        <v>88484</v>
      </c>
      <c r="B202" s="9" t="s">
        <v>63</v>
      </c>
      <c r="C202" s="64" t="s">
        <v>21</v>
      </c>
      <c r="D202" s="139">
        <v>101.16</v>
      </c>
      <c r="E202" s="66">
        <v>2.9</v>
      </c>
      <c r="F202" s="76">
        <f t="shared" ref="F202:F210" si="20">D202*E202</f>
        <v>293.36399999999998</v>
      </c>
      <c r="G202" s="74">
        <f t="shared" ref="G202:G210" si="21">F202*1.2834</f>
        <v>376.50335760000002</v>
      </c>
      <c r="H202" s="34"/>
      <c r="I202" s="35"/>
      <c r="J202" s="21"/>
      <c r="K202" s="26"/>
      <c r="M202" s="171">
        <f>SUM(M193:M201)</f>
        <v>0</v>
      </c>
    </row>
    <row r="203" spans="1:13" ht="18.75" customHeight="1">
      <c r="A203" s="53">
        <v>88485</v>
      </c>
      <c r="B203" s="9" t="s">
        <v>64</v>
      </c>
      <c r="C203" s="64" t="s">
        <v>21</v>
      </c>
      <c r="D203" s="139">
        <v>131.49</v>
      </c>
      <c r="E203" s="66">
        <v>2.54</v>
      </c>
      <c r="F203" s="76">
        <f t="shared" si="20"/>
        <v>333.9846</v>
      </c>
      <c r="G203" s="74">
        <f t="shared" si="21"/>
        <v>428.63583564000004</v>
      </c>
      <c r="H203" s="34"/>
      <c r="I203" s="35"/>
      <c r="J203" s="21"/>
      <c r="K203" s="26"/>
    </row>
    <row r="204" spans="1:13" ht="18.75" customHeight="1">
      <c r="A204" s="53">
        <v>88496</v>
      </c>
      <c r="B204" s="9" t="s">
        <v>65</v>
      </c>
      <c r="C204" s="64" t="s">
        <v>21</v>
      </c>
      <c r="D204" s="139">
        <v>101.16</v>
      </c>
      <c r="E204" s="66">
        <v>25.5</v>
      </c>
      <c r="F204" s="76">
        <f t="shared" si="20"/>
        <v>2579.58</v>
      </c>
      <c r="G204" s="74">
        <f t="shared" si="21"/>
        <v>3310.6329720000003</v>
      </c>
      <c r="H204" s="34"/>
      <c r="I204" s="35"/>
      <c r="J204" s="21"/>
      <c r="K204" s="26"/>
    </row>
    <row r="205" spans="1:13" ht="18.75" customHeight="1">
      <c r="A205" s="53">
        <v>88497</v>
      </c>
      <c r="B205" s="9" t="s">
        <v>66</v>
      </c>
      <c r="C205" s="64" t="s">
        <v>21</v>
      </c>
      <c r="D205" s="139">
        <v>131.49</v>
      </c>
      <c r="E205" s="66">
        <v>15.17</v>
      </c>
      <c r="F205" s="76">
        <f t="shared" si="20"/>
        <v>1994.7033000000001</v>
      </c>
      <c r="G205" s="74">
        <f t="shared" si="21"/>
        <v>2560.0022152200004</v>
      </c>
      <c r="H205" s="34"/>
      <c r="I205" s="35"/>
      <c r="J205" s="21"/>
      <c r="K205" s="26"/>
    </row>
    <row r="206" spans="1:13" ht="18.75" customHeight="1">
      <c r="A206" s="53">
        <v>88489</v>
      </c>
      <c r="B206" s="9" t="s">
        <v>67</v>
      </c>
      <c r="C206" s="64" t="s">
        <v>21</v>
      </c>
      <c r="D206" s="139">
        <v>131.49</v>
      </c>
      <c r="E206" s="66">
        <v>14.21</v>
      </c>
      <c r="F206" s="76">
        <f t="shared" si="20"/>
        <v>1868.4729000000002</v>
      </c>
      <c r="G206" s="74">
        <f t="shared" si="21"/>
        <v>2397.9981198600003</v>
      </c>
      <c r="H206" s="34"/>
      <c r="I206" s="35"/>
      <c r="J206" s="21"/>
      <c r="K206" s="26"/>
    </row>
    <row r="207" spans="1:13" ht="18.75" customHeight="1">
      <c r="A207" s="53">
        <v>88488</v>
      </c>
      <c r="B207" s="9" t="s">
        <v>68</v>
      </c>
      <c r="C207" s="64" t="s">
        <v>21</v>
      </c>
      <c r="D207" s="139">
        <v>101.16</v>
      </c>
      <c r="E207" s="66">
        <v>15.83</v>
      </c>
      <c r="F207" s="76">
        <f t="shared" si="20"/>
        <v>1601.3627999999999</v>
      </c>
      <c r="G207" s="74">
        <f t="shared" si="21"/>
        <v>2055.1890175200001</v>
      </c>
      <c r="H207" s="34"/>
      <c r="I207" s="35"/>
      <c r="J207" s="21"/>
      <c r="K207" s="26"/>
    </row>
    <row r="208" spans="1:13" ht="18.75" customHeight="1">
      <c r="A208" s="53">
        <v>102203</v>
      </c>
      <c r="B208" s="37" t="s">
        <v>111</v>
      </c>
      <c r="C208" s="64" t="s">
        <v>21</v>
      </c>
      <c r="D208" s="139">
        <v>6.72</v>
      </c>
      <c r="E208" s="66">
        <v>8.51</v>
      </c>
      <c r="F208" s="76">
        <f t="shared" si="20"/>
        <v>57.187199999999997</v>
      </c>
      <c r="G208" s="74">
        <f t="shared" si="21"/>
        <v>73.394052479999999</v>
      </c>
      <c r="H208" s="34"/>
      <c r="I208" s="35"/>
      <c r="J208" s="21"/>
      <c r="K208" s="26"/>
    </row>
    <row r="209" spans="1:11" ht="29.25" customHeight="1">
      <c r="A209" s="53">
        <v>88431</v>
      </c>
      <c r="B209" s="37" t="s">
        <v>189</v>
      </c>
      <c r="C209" s="64" t="s">
        <v>21</v>
      </c>
      <c r="D209" s="139">
        <v>100.86</v>
      </c>
      <c r="E209" s="66">
        <v>20.49</v>
      </c>
      <c r="F209" s="76">
        <f>D209*E209</f>
        <v>2066.6214</v>
      </c>
      <c r="G209" s="74">
        <f t="shared" si="21"/>
        <v>2652.3019047600001</v>
      </c>
      <c r="H209" s="34"/>
      <c r="I209" s="35"/>
      <c r="J209" s="21"/>
      <c r="K209" s="26"/>
    </row>
    <row r="210" spans="1:11" ht="40.5" customHeight="1" thickBot="1">
      <c r="A210" s="53">
        <v>100759</v>
      </c>
      <c r="B210" s="9" t="s">
        <v>69</v>
      </c>
      <c r="C210" s="64" t="s">
        <v>21</v>
      </c>
      <c r="D210" s="139">
        <v>22.89</v>
      </c>
      <c r="E210" s="66">
        <v>40.07</v>
      </c>
      <c r="F210" s="76">
        <f t="shared" si="20"/>
        <v>917.20230000000004</v>
      </c>
      <c r="G210" s="74">
        <f t="shared" si="21"/>
        <v>1177.1374318200001</v>
      </c>
      <c r="H210" s="34"/>
      <c r="I210" s="35"/>
      <c r="J210" s="21"/>
      <c r="K210" s="26"/>
    </row>
    <row r="211" spans="1:11" ht="16.5" customHeight="1" thickBot="1">
      <c r="A211" s="173"/>
      <c r="B211" s="38" t="s">
        <v>92</v>
      </c>
      <c r="C211" s="277"/>
      <c r="D211" s="278"/>
      <c r="E211" s="278"/>
      <c r="F211" s="278"/>
      <c r="G211" s="84">
        <f>SUM(G202:G210)</f>
        <v>15031.794906900002</v>
      </c>
      <c r="I211" s="32"/>
      <c r="J211" s="21"/>
      <c r="K211" s="27"/>
    </row>
    <row r="212" spans="1:11" ht="9" customHeight="1">
      <c r="A212" s="174">
        <v>16</v>
      </c>
      <c r="B212" s="255" t="s">
        <v>70</v>
      </c>
      <c r="C212" s="256"/>
      <c r="D212" s="256"/>
      <c r="E212" s="256"/>
      <c r="F212" s="256"/>
      <c r="G212" s="257"/>
      <c r="J212" s="21"/>
      <c r="K212" s="24"/>
    </row>
    <row r="213" spans="1:11" ht="9" customHeight="1">
      <c r="A213" s="173"/>
      <c r="B213" s="3"/>
      <c r="C213" s="52"/>
      <c r="D213" s="46"/>
      <c r="E213" s="81"/>
      <c r="F213" s="81"/>
      <c r="G213" s="82" t="s">
        <v>9</v>
      </c>
      <c r="J213" s="21"/>
      <c r="K213" s="24"/>
    </row>
    <row r="214" spans="1:11" ht="9" customHeight="1">
      <c r="A214" s="18" t="s">
        <v>14</v>
      </c>
      <c r="B214" s="1" t="s">
        <v>15</v>
      </c>
      <c r="C214" s="18" t="s">
        <v>16</v>
      </c>
      <c r="D214" s="18" t="s">
        <v>184</v>
      </c>
      <c r="E214" s="82" t="s">
        <v>17</v>
      </c>
      <c r="F214" s="82" t="s">
        <v>18</v>
      </c>
      <c r="G214" s="82" t="s">
        <v>19</v>
      </c>
      <c r="J214" s="21"/>
      <c r="K214" s="24"/>
    </row>
    <row r="215" spans="1:11" ht="9" customHeight="1">
      <c r="A215" s="173"/>
      <c r="B215" s="3"/>
      <c r="C215" s="52"/>
      <c r="D215" s="46"/>
      <c r="E215" s="81"/>
      <c r="F215" s="81"/>
      <c r="G215" s="82" t="s">
        <v>9</v>
      </c>
      <c r="J215" s="21"/>
      <c r="K215" s="24"/>
    </row>
    <row r="216" spans="1:11" ht="9" customHeight="1">
      <c r="A216" s="173"/>
      <c r="B216" s="1" t="s">
        <v>41</v>
      </c>
      <c r="C216" s="52"/>
      <c r="D216" s="46"/>
      <c r="E216" s="81"/>
      <c r="F216" s="81"/>
      <c r="G216" s="82" t="s">
        <v>9</v>
      </c>
      <c r="J216" s="21"/>
      <c r="K216" s="24"/>
    </row>
    <row r="217" spans="1:11" ht="29.25" customHeight="1">
      <c r="A217" s="53">
        <v>2401001000</v>
      </c>
      <c r="B217" s="9" t="s">
        <v>71</v>
      </c>
      <c r="C217" s="40" t="s">
        <v>16</v>
      </c>
      <c r="D217" s="141">
        <v>1</v>
      </c>
      <c r="E217" s="66">
        <v>134.5</v>
      </c>
      <c r="F217" s="66">
        <f>E217*D217</f>
        <v>134.5</v>
      </c>
      <c r="G217" s="74">
        <f>F217*1.2834</f>
        <v>172.6173</v>
      </c>
      <c r="H217" s="34"/>
      <c r="I217" s="35"/>
      <c r="J217" s="21"/>
      <c r="K217" s="24"/>
    </row>
    <row r="218" spans="1:11" ht="40.5" customHeight="1">
      <c r="A218" s="53">
        <v>95472</v>
      </c>
      <c r="B218" s="9" t="s">
        <v>72</v>
      </c>
      <c r="C218" s="40" t="s">
        <v>16</v>
      </c>
      <c r="D218" s="141">
        <v>1</v>
      </c>
      <c r="E218" s="66">
        <v>723.95</v>
      </c>
      <c r="F218" s="66">
        <f>E218*D218</f>
        <v>723.95</v>
      </c>
      <c r="G218" s="74">
        <f>F218*1.2834</f>
        <v>929.11743000000013</v>
      </c>
      <c r="H218" s="36"/>
      <c r="I218" s="35"/>
      <c r="J218" s="21"/>
      <c r="K218" s="24"/>
    </row>
    <row r="219" spans="1:11" ht="24" customHeight="1">
      <c r="A219" s="53">
        <v>86938</v>
      </c>
      <c r="B219" s="37" t="s">
        <v>183</v>
      </c>
      <c r="C219" s="40" t="s">
        <v>99</v>
      </c>
      <c r="D219" s="141">
        <v>1</v>
      </c>
      <c r="E219" s="66">
        <v>627.94000000000005</v>
      </c>
      <c r="F219" s="66">
        <f>E219*D219</f>
        <v>627.94000000000005</v>
      </c>
      <c r="G219" s="74">
        <f>F219*1.2834</f>
        <v>805.8981960000001</v>
      </c>
      <c r="H219" s="36"/>
      <c r="I219" s="35"/>
      <c r="J219" s="21"/>
      <c r="K219" s="24"/>
    </row>
    <row r="220" spans="1:11" ht="23.25" customHeight="1">
      <c r="A220" s="53">
        <v>86895</v>
      </c>
      <c r="B220" s="37" t="s">
        <v>182</v>
      </c>
      <c r="C220" s="64" t="s">
        <v>99</v>
      </c>
      <c r="D220" s="141">
        <v>1</v>
      </c>
      <c r="E220" s="66">
        <v>376.03</v>
      </c>
      <c r="F220" s="66">
        <f>E220*D220</f>
        <v>376.03</v>
      </c>
      <c r="G220" s="74">
        <f>F220*1.2834</f>
        <v>482.596902</v>
      </c>
      <c r="H220" s="36"/>
      <c r="I220" s="35"/>
      <c r="J220" s="21"/>
      <c r="K220" s="24"/>
    </row>
    <row r="221" spans="1:11" ht="30" customHeight="1">
      <c r="A221" s="53">
        <v>2401001015</v>
      </c>
      <c r="B221" s="1" t="s">
        <v>73</v>
      </c>
      <c r="C221" s="64" t="s">
        <v>16</v>
      </c>
      <c r="D221" s="141">
        <v>1</v>
      </c>
      <c r="E221" s="66">
        <v>183.32</v>
      </c>
      <c r="F221" s="66">
        <f>E221*D221</f>
        <v>183.32</v>
      </c>
      <c r="G221" s="74">
        <f>F221*1.2834</f>
        <v>235.27288800000002</v>
      </c>
      <c r="H221" s="34"/>
      <c r="I221" s="35"/>
      <c r="J221" s="21"/>
      <c r="K221" s="24"/>
    </row>
    <row r="222" spans="1:11" ht="9" customHeight="1">
      <c r="A222" s="173"/>
      <c r="B222" s="3"/>
      <c r="C222" s="52"/>
      <c r="D222" s="160"/>
      <c r="E222" s="70"/>
      <c r="F222" s="70"/>
      <c r="G222" s="71"/>
      <c r="H222" s="34"/>
      <c r="I222" s="35"/>
      <c r="J222" s="21"/>
      <c r="K222" s="24"/>
    </row>
    <row r="223" spans="1:11" ht="9" customHeight="1">
      <c r="A223" s="173"/>
      <c r="B223" s="1" t="s">
        <v>74</v>
      </c>
      <c r="C223" s="52"/>
      <c r="D223" s="160"/>
      <c r="E223" s="70"/>
      <c r="F223" s="70"/>
      <c r="G223" s="71"/>
      <c r="H223" s="34"/>
      <c r="I223" s="35"/>
      <c r="J223" s="21"/>
      <c r="K223" s="24"/>
    </row>
    <row r="224" spans="1:11" ht="29.25" customHeight="1">
      <c r="A224" s="53">
        <v>100868</v>
      </c>
      <c r="B224" s="9" t="s">
        <v>75</v>
      </c>
      <c r="C224" s="40" t="s">
        <v>16</v>
      </c>
      <c r="D224" s="141">
        <v>1</v>
      </c>
      <c r="E224" s="66">
        <v>353.2</v>
      </c>
      <c r="F224" s="66">
        <f>E224*D224</f>
        <v>353.2</v>
      </c>
      <c r="G224" s="74">
        <f t="shared" ref="G224:G230" si="22">F224*1.2834</f>
        <v>453.29688000000004</v>
      </c>
      <c r="H224" s="34"/>
      <c r="I224" s="35"/>
      <c r="J224" s="21"/>
      <c r="K224" s="24"/>
    </row>
    <row r="225" spans="1:11" ht="18.75" customHeight="1">
      <c r="A225" s="53">
        <v>100874</v>
      </c>
      <c r="B225" s="9" t="s">
        <v>76</v>
      </c>
      <c r="C225" s="64" t="s">
        <v>16</v>
      </c>
      <c r="D225" s="141">
        <v>1</v>
      </c>
      <c r="E225" s="66">
        <v>321.48</v>
      </c>
      <c r="F225" s="66">
        <f>E225*D225</f>
        <v>321.48</v>
      </c>
      <c r="G225" s="74">
        <f t="shared" si="22"/>
        <v>412.58743200000004</v>
      </c>
      <c r="H225" s="34"/>
      <c r="I225" s="35"/>
      <c r="J225" s="21"/>
      <c r="K225" s="24"/>
    </row>
    <row r="226" spans="1:11" ht="38.25" customHeight="1">
      <c r="A226" s="53">
        <v>2401002057</v>
      </c>
      <c r="B226" s="9" t="s">
        <v>77</v>
      </c>
      <c r="C226" s="64" t="s">
        <v>16</v>
      </c>
      <c r="D226" s="141">
        <v>1</v>
      </c>
      <c r="E226" s="66">
        <v>73.25</v>
      </c>
      <c r="F226" s="66">
        <f>E226*D226</f>
        <v>73.25</v>
      </c>
      <c r="G226" s="74">
        <f t="shared" si="22"/>
        <v>94.009050000000002</v>
      </c>
      <c r="H226" s="34"/>
      <c r="I226" s="35"/>
      <c r="J226" s="21"/>
      <c r="K226" s="24"/>
    </row>
    <row r="227" spans="1:11" ht="9" customHeight="1">
      <c r="A227" s="173"/>
      <c r="B227" s="3"/>
      <c r="C227" s="52"/>
      <c r="D227" s="144"/>
      <c r="E227" s="70"/>
      <c r="F227" s="70"/>
      <c r="G227" s="74"/>
      <c r="H227" s="34"/>
      <c r="I227" s="35"/>
      <c r="J227" s="21"/>
      <c r="K227" s="24"/>
    </row>
    <row r="228" spans="1:11" ht="9" customHeight="1">
      <c r="A228" s="173"/>
      <c r="B228" s="1" t="s">
        <v>78</v>
      </c>
      <c r="C228" s="52"/>
      <c r="D228" s="144"/>
      <c r="E228" s="70"/>
      <c r="F228" s="70"/>
      <c r="G228" s="74"/>
      <c r="H228" s="34"/>
      <c r="I228" s="35"/>
      <c r="J228" s="21"/>
      <c r="K228" s="24"/>
    </row>
    <row r="229" spans="1:11" ht="19.5" customHeight="1">
      <c r="A229" s="53">
        <v>2401003010</v>
      </c>
      <c r="B229" s="37" t="s">
        <v>202</v>
      </c>
      <c r="C229" s="64" t="s">
        <v>16</v>
      </c>
      <c r="D229" s="141">
        <v>11</v>
      </c>
      <c r="E229" s="66">
        <v>20.38</v>
      </c>
      <c r="F229" s="66">
        <f>E229*D229</f>
        <v>224.17999999999998</v>
      </c>
      <c r="G229" s="74">
        <f t="shared" si="22"/>
        <v>287.71261199999998</v>
      </c>
      <c r="H229" s="34"/>
      <c r="I229" s="35"/>
      <c r="J229" s="21"/>
      <c r="K229" s="24"/>
    </row>
    <row r="230" spans="1:11" ht="21.75" customHeight="1" thickBot="1">
      <c r="A230" s="53">
        <v>2401003015</v>
      </c>
      <c r="B230" s="37" t="s">
        <v>203</v>
      </c>
      <c r="C230" s="40" t="s">
        <v>24</v>
      </c>
      <c r="D230" s="141">
        <v>5.8</v>
      </c>
      <c r="E230" s="66">
        <v>51.03</v>
      </c>
      <c r="F230" s="66">
        <f>E230*D230</f>
        <v>295.97399999999999</v>
      </c>
      <c r="G230" s="99">
        <f t="shared" si="22"/>
        <v>379.85303160000001</v>
      </c>
      <c r="H230" s="34"/>
      <c r="I230" s="35"/>
      <c r="J230" s="21"/>
      <c r="K230" s="26"/>
    </row>
    <row r="231" spans="1:11" ht="17.25" customHeight="1" thickBot="1">
      <c r="A231" s="173"/>
      <c r="B231" s="38" t="s">
        <v>92</v>
      </c>
      <c r="C231" s="277" t="s">
        <v>91</v>
      </c>
      <c r="D231" s="278"/>
      <c r="E231" s="278"/>
      <c r="F231" s="278"/>
      <c r="G231" s="100">
        <f>SUM(G217:G230)</f>
        <v>4252.9617215999997</v>
      </c>
      <c r="I231" s="32"/>
      <c r="J231" s="21"/>
      <c r="K231" s="27"/>
    </row>
    <row r="232" spans="1:11" ht="9" customHeight="1">
      <c r="A232" s="193">
        <v>17</v>
      </c>
      <c r="B232" s="311" t="s">
        <v>79</v>
      </c>
      <c r="C232" s="312"/>
      <c r="D232" s="312"/>
      <c r="E232" s="312"/>
      <c r="F232" s="312"/>
      <c r="G232" s="313"/>
      <c r="J232" s="21"/>
      <c r="K232" s="24"/>
    </row>
    <row r="233" spans="1:11" ht="9" customHeight="1">
      <c r="A233" s="18" t="s">
        <v>14</v>
      </c>
      <c r="B233" s="1" t="s">
        <v>15</v>
      </c>
      <c r="C233" s="18" t="s">
        <v>16</v>
      </c>
      <c r="D233" s="18" t="s">
        <v>184</v>
      </c>
      <c r="E233" s="82" t="s">
        <v>17</v>
      </c>
      <c r="F233" s="82" t="s">
        <v>18</v>
      </c>
      <c r="G233" s="82" t="s">
        <v>19</v>
      </c>
      <c r="J233" s="21"/>
      <c r="K233" s="24"/>
    </row>
    <row r="234" spans="1:11" ht="9" customHeight="1">
      <c r="A234" s="173"/>
      <c r="B234" s="3"/>
      <c r="C234" s="52"/>
      <c r="D234" s="46"/>
      <c r="E234" s="81"/>
      <c r="F234" s="81"/>
      <c r="G234" s="82" t="s">
        <v>9</v>
      </c>
      <c r="J234" s="21"/>
      <c r="K234" s="24"/>
    </row>
    <row r="235" spans="1:11" ht="9" customHeight="1" thickBot="1">
      <c r="A235" s="53">
        <v>2201000010</v>
      </c>
      <c r="B235" s="1" t="s">
        <v>80</v>
      </c>
      <c r="C235" s="18" t="s">
        <v>21</v>
      </c>
      <c r="D235" s="146">
        <v>110.48</v>
      </c>
      <c r="E235" s="72">
        <v>2.88</v>
      </c>
      <c r="F235" s="66">
        <f>E235*D235</f>
        <v>318.18239999999997</v>
      </c>
      <c r="G235" s="74">
        <f>F235*1.2834</f>
        <v>408.35529215999998</v>
      </c>
      <c r="H235" s="34"/>
      <c r="I235" s="35"/>
      <c r="J235" s="21"/>
      <c r="K235" s="24"/>
    </row>
    <row r="236" spans="1:11" ht="16.5" customHeight="1" thickBot="1">
      <c r="A236" s="173"/>
      <c r="B236" s="38" t="s">
        <v>92</v>
      </c>
      <c r="C236" s="277" t="s">
        <v>91</v>
      </c>
      <c r="D236" s="278"/>
      <c r="E236" s="278"/>
      <c r="F236" s="278"/>
      <c r="G236" s="100">
        <f>SUM(G235)</f>
        <v>408.35529215999998</v>
      </c>
      <c r="I236" s="32"/>
      <c r="J236" s="21"/>
      <c r="K236" s="24"/>
    </row>
    <row r="237" spans="1:11" ht="9" customHeight="1">
      <c r="A237" s="194">
        <v>18</v>
      </c>
      <c r="B237" s="303" t="s">
        <v>144</v>
      </c>
      <c r="C237" s="304"/>
      <c r="D237" s="304"/>
      <c r="E237" s="304"/>
      <c r="F237" s="304"/>
      <c r="G237" s="305"/>
      <c r="I237" s="32"/>
      <c r="J237" s="21"/>
      <c r="K237" s="24"/>
    </row>
    <row r="238" spans="1:11" ht="11.25" customHeight="1">
      <c r="A238" s="18" t="s">
        <v>14</v>
      </c>
      <c r="B238" s="1" t="s">
        <v>15</v>
      </c>
      <c r="C238" s="18" t="s">
        <v>16</v>
      </c>
      <c r="D238" s="18" t="s">
        <v>184</v>
      </c>
      <c r="E238" s="82" t="s">
        <v>17</v>
      </c>
      <c r="F238" s="82" t="s">
        <v>18</v>
      </c>
      <c r="G238" s="82" t="s">
        <v>19</v>
      </c>
      <c r="I238" s="32"/>
      <c r="J238" s="21"/>
      <c r="K238" s="24"/>
    </row>
    <row r="239" spans="1:11" ht="18.75" customHeight="1">
      <c r="A239" s="172">
        <v>90778</v>
      </c>
      <c r="B239" s="102" t="s">
        <v>145</v>
      </c>
      <c r="C239" s="63" t="s">
        <v>146</v>
      </c>
      <c r="D239" s="148">
        <v>60</v>
      </c>
      <c r="E239" s="65">
        <v>109.66</v>
      </c>
      <c r="F239" s="65">
        <f>E239*D239</f>
        <v>6579.5999999999995</v>
      </c>
      <c r="G239" s="73">
        <f>F239*1.2834</f>
        <v>8444.25864</v>
      </c>
      <c r="I239" s="32"/>
      <c r="J239" s="21"/>
      <c r="K239" s="24"/>
    </row>
    <row r="240" spans="1:11" ht="14.25" customHeight="1" thickBot="1">
      <c r="A240" s="211">
        <v>90780</v>
      </c>
      <c r="B240" s="212" t="s">
        <v>147</v>
      </c>
      <c r="C240" s="213" t="s">
        <v>146</v>
      </c>
      <c r="D240" s="214">
        <v>280</v>
      </c>
      <c r="E240" s="215">
        <v>29.76</v>
      </c>
      <c r="F240" s="215">
        <f>E240*D240</f>
        <v>8332.8000000000011</v>
      </c>
      <c r="G240" s="216">
        <f>F240*1.2834</f>
        <v>10694.315520000002</v>
      </c>
      <c r="I240" s="32"/>
      <c r="J240" s="21"/>
      <c r="K240" s="24"/>
    </row>
    <row r="241" spans="1:11" ht="15.75" customHeight="1" thickBot="1">
      <c r="A241" s="217"/>
      <c r="B241" s="218" t="s">
        <v>92</v>
      </c>
      <c r="C241" s="306" t="s">
        <v>91</v>
      </c>
      <c r="D241" s="307"/>
      <c r="E241" s="307"/>
      <c r="F241" s="307"/>
      <c r="G241" s="219">
        <f>SUM(G239:G240)</f>
        <v>19138.574160000004</v>
      </c>
      <c r="I241" s="32"/>
      <c r="J241" s="21"/>
      <c r="K241" s="24"/>
    </row>
    <row r="242" spans="1:11" ht="15.75" customHeight="1">
      <c r="A242" s="208"/>
      <c r="B242" s="209"/>
      <c r="C242" s="210"/>
      <c r="D242" s="210"/>
      <c r="E242" s="210"/>
      <c r="F242" s="210"/>
      <c r="G242" s="197"/>
      <c r="I242" s="32"/>
      <c r="J242" s="21"/>
      <c r="K242" s="24"/>
    </row>
    <row r="243" spans="1:11" ht="15.75" customHeight="1">
      <c r="A243" s="208"/>
      <c r="B243" s="209"/>
      <c r="C243" s="210"/>
      <c r="D243" s="210"/>
      <c r="E243" s="210"/>
      <c r="F243" s="210"/>
      <c r="G243" s="197"/>
      <c r="I243" s="32"/>
      <c r="J243" s="21"/>
      <c r="K243" s="24"/>
    </row>
    <row r="244" spans="1:11" ht="96.75" customHeight="1">
      <c r="A244" s="208"/>
      <c r="B244" s="209"/>
      <c r="C244" s="210"/>
      <c r="D244" s="210"/>
      <c r="E244" s="210"/>
      <c r="F244" s="210"/>
      <c r="G244" s="197"/>
      <c r="I244" s="32"/>
      <c r="J244" s="21"/>
      <c r="K244" s="24"/>
    </row>
    <row r="245" spans="1:11" ht="15.75" customHeight="1">
      <c r="A245" s="208"/>
      <c r="B245" s="209"/>
      <c r="C245" s="210"/>
      <c r="D245" s="210"/>
      <c r="E245" s="210"/>
      <c r="F245" s="210"/>
      <c r="G245" s="197"/>
      <c r="I245" s="32"/>
      <c r="J245" s="21"/>
      <c r="K245" s="24"/>
    </row>
    <row r="246" spans="1:11" ht="36" customHeight="1">
      <c r="A246" s="208"/>
      <c r="B246" s="209"/>
      <c r="C246" s="210"/>
      <c r="D246" s="210"/>
      <c r="E246" s="210"/>
      <c r="F246" s="210"/>
      <c r="G246" s="197"/>
      <c r="I246" s="32"/>
      <c r="J246" s="21"/>
      <c r="K246" s="24"/>
    </row>
    <row r="247" spans="1:11" ht="69" customHeight="1" thickBot="1">
      <c r="A247" s="208"/>
      <c r="B247" s="209"/>
      <c r="C247" s="210"/>
      <c r="D247" s="210"/>
      <c r="E247" s="210"/>
      <c r="F247" s="210"/>
      <c r="G247" s="197"/>
      <c r="I247" s="32"/>
      <c r="J247" s="21"/>
      <c r="K247" s="24"/>
    </row>
    <row r="248" spans="1:11" ht="18.75" customHeight="1" thickBot="1">
      <c r="A248" s="202"/>
      <c r="B248" s="203" t="s">
        <v>217</v>
      </c>
      <c r="C248" s="204"/>
      <c r="D248" s="205"/>
      <c r="E248" s="206"/>
      <c r="F248" s="206"/>
      <c r="G248" s="207"/>
      <c r="I248" s="32"/>
      <c r="J248" s="21"/>
      <c r="K248" s="24"/>
    </row>
    <row r="249" spans="1:11" ht="9" customHeight="1">
      <c r="A249" s="185"/>
      <c r="B249" s="199" t="s">
        <v>81</v>
      </c>
      <c r="C249" s="121"/>
      <c r="D249" s="200"/>
      <c r="E249" s="198"/>
      <c r="F249" s="198"/>
      <c r="G249" s="201"/>
      <c r="I249" s="32"/>
      <c r="J249" s="22"/>
      <c r="K249" s="27"/>
    </row>
    <row r="250" spans="1:11" ht="9" customHeight="1">
      <c r="A250" s="173"/>
      <c r="B250" s="1" t="s">
        <v>82</v>
      </c>
      <c r="C250" s="52"/>
      <c r="D250" s="18" t="s">
        <v>212</v>
      </c>
      <c r="E250" s="81"/>
      <c r="F250" s="82"/>
      <c r="G250" s="107"/>
      <c r="J250" s="21"/>
    </row>
    <row r="251" spans="1:11" ht="9" customHeight="1">
      <c r="A251" s="53">
        <v>1</v>
      </c>
      <c r="B251" s="1" t="str">
        <f>B8</f>
        <v>SERVIÇOS GERAIS DE CANTEIRO</v>
      </c>
      <c r="C251" s="52"/>
      <c r="D251" s="168">
        <f>G251*100/F269</f>
        <v>6.1380755690667019</v>
      </c>
      <c r="E251" s="81"/>
      <c r="F251" s="82"/>
      <c r="G251" s="170">
        <f>G18</f>
        <v>22154.602148640002</v>
      </c>
      <c r="I251" s="30"/>
      <c r="J251" s="21"/>
    </row>
    <row r="252" spans="1:11" ht="9" customHeight="1">
      <c r="A252" s="53">
        <v>2</v>
      </c>
      <c r="B252" s="1" t="str">
        <f>B19</f>
        <v>IMPERMEABILIZAÇÃO</v>
      </c>
      <c r="C252" s="52"/>
      <c r="D252" s="168">
        <f>G252*100/F269</f>
        <v>0.27396996457357858</v>
      </c>
      <c r="E252" s="81"/>
      <c r="F252" s="82"/>
      <c r="G252" s="170">
        <f>G24</f>
        <v>988.85970000000009</v>
      </c>
      <c r="I252" s="30"/>
      <c r="J252" s="21"/>
    </row>
    <row r="253" spans="1:11" ht="9" customHeight="1">
      <c r="A253" s="53">
        <v>3</v>
      </c>
      <c r="B253" s="1" t="str">
        <f>B25</f>
        <v>FUNDAÇÃO</v>
      </c>
      <c r="C253" s="52"/>
      <c r="D253" s="168">
        <f>G253*100/F269</f>
        <v>2.8990484708802713</v>
      </c>
      <c r="E253" s="81"/>
      <c r="F253" s="82"/>
      <c r="G253" s="170">
        <f>G29</f>
        <v>10463.746293</v>
      </c>
      <c r="I253" s="30"/>
      <c r="J253" s="21"/>
    </row>
    <row r="254" spans="1:11" ht="9" customHeight="1">
      <c r="A254" s="53">
        <v>4</v>
      </c>
      <c r="B254" s="37" t="str">
        <f>B30</f>
        <v>SERVIÇOS EM TERRA</v>
      </c>
      <c r="C254" s="78"/>
      <c r="D254" s="168">
        <f>G254*100/F269</f>
        <v>0.11510973401484292</v>
      </c>
      <c r="E254" s="91"/>
      <c r="F254" s="82"/>
      <c r="G254" s="101">
        <f>G35</f>
        <v>415.47392694000001</v>
      </c>
      <c r="I254" s="30"/>
      <c r="J254" s="21"/>
    </row>
    <row r="255" spans="1:11" ht="9" customHeight="1">
      <c r="A255" s="53">
        <v>5</v>
      </c>
      <c r="B255" s="1" t="str">
        <f>B36</f>
        <v>ESTRUTURA DE CONCRETO</v>
      </c>
      <c r="C255" s="52"/>
      <c r="D255" s="168">
        <f>G255*100/F269</f>
        <v>26.944391497758559</v>
      </c>
      <c r="E255" s="81"/>
      <c r="F255" s="82"/>
      <c r="G255" s="170">
        <f>G51</f>
        <v>97252.350032699993</v>
      </c>
      <c r="I255" s="30"/>
      <c r="J255" s="21"/>
    </row>
    <row r="256" spans="1:11" ht="9" customHeight="1">
      <c r="A256" s="53">
        <v>6</v>
      </c>
      <c r="B256" s="1" t="str">
        <f>B53</f>
        <v>ALVENARIA</v>
      </c>
      <c r="C256" s="52"/>
      <c r="D256" s="168">
        <f>G256*100/F269</f>
        <v>6.2731895196161949</v>
      </c>
      <c r="E256" s="81"/>
      <c r="F256" s="82"/>
      <c r="G256" s="170">
        <f>G59</f>
        <v>22642.278747839999</v>
      </c>
      <c r="I256" s="30"/>
      <c r="J256" s="21"/>
    </row>
    <row r="257" spans="1:10" ht="9" customHeight="1">
      <c r="A257" s="53">
        <v>7</v>
      </c>
      <c r="B257" s="1" t="str">
        <f>B60</f>
        <v>ESTRUTURA DE COBERTURA</v>
      </c>
      <c r="C257" s="52"/>
      <c r="D257" s="168">
        <f>G257*100/F269</f>
        <v>8.4225192713344335</v>
      </c>
      <c r="E257" s="81"/>
      <c r="F257" s="82"/>
      <c r="G257" s="170">
        <f>G65</f>
        <v>30400.010792640001</v>
      </c>
      <c r="I257" s="30"/>
      <c r="J257" s="21"/>
    </row>
    <row r="258" spans="1:10" ht="9" customHeight="1">
      <c r="A258" s="53">
        <v>8</v>
      </c>
      <c r="B258" s="1" t="str">
        <f>B66</f>
        <v>COBERTURA</v>
      </c>
      <c r="C258" s="78"/>
      <c r="D258" s="168">
        <f>G258*100/F269</f>
        <v>9.2766284407474942</v>
      </c>
      <c r="E258" s="91"/>
      <c r="F258" s="82"/>
      <c r="G258" s="101">
        <f>G73</f>
        <v>33482.80907802</v>
      </c>
      <c r="I258" s="30"/>
      <c r="J258" s="21"/>
    </row>
    <row r="259" spans="1:10" ht="9" customHeight="1">
      <c r="A259" s="53">
        <v>9</v>
      </c>
      <c r="B259" s="37" t="str">
        <f>B74</f>
        <v>ESQUADRIAS E FERRAGENS</v>
      </c>
      <c r="C259" s="52"/>
      <c r="D259" s="168">
        <f>G259*100/F269</f>
        <v>4.0273808804097602</v>
      </c>
      <c r="E259" s="81"/>
      <c r="F259" s="82"/>
      <c r="G259" s="170">
        <f>G83</f>
        <v>14536.318444200002</v>
      </c>
      <c r="I259" s="30"/>
      <c r="J259" s="21"/>
    </row>
    <row r="260" spans="1:10" ht="9" customHeight="1">
      <c r="A260" s="53">
        <v>10</v>
      </c>
      <c r="B260" s="1" t="str">
        <f>B84</f>
        <v>INSTALAÇÕES ELÉTRICAS</v>
      </c>
      <c r="C260" s="52"/>
      <c r="D260" s="168">
        <f>G260*100/F269</f>
        <v>5.5250870276793069</v>
      </c>
      <c r="E260" s="81"/>
      <c r="F260" s="82"/>
      <c r="G260" s="101">
        <f>G132</f>
        <v>19942.098066000006</v>
      </c>
      <c r="I260" s="30"/>
      <c r="J260" s="21"/>
    </row>
    <row r="261" spans="1:10" ht="9" customHeight="1">
      <c r="A261" s="53">
        <v>11</v>
      </c>
      <c r="B261" s="1" t="str">
        <f>B134</f>
        <v>INSTALAÇÕES HIDROSSANITÁRIAS E ÁGUAS PLUVIAIS</v>
      </c>
      <c r="C261" s="52"/>
      <c r="D261" s="168">
        <f>G261*100/F269</f>
        <v>2.9168673280349497</v>
      </c>
      <c r="E261" s="81"/>
      <c r="F261" s="82"/>
      <c r="G261" s="170">
        <f>G173</f>
        <v>10528.061188860003</v>
      </c>
      <c r="I261" s="30"/>
      <c r="J261" s="21"/>
    </row>
    <row r="262" spans="1:10" ht="9" customHeight="1">
      <c r="A262" s="53">
        <v>12</v>
      </c>
      <c r="B262" s="1" t="str">
        <f>B174</f>
        <v>REVESTIMENTO DE PAREDES</v>
      </c>
      <c r="C262" s="52"/>
      <c r="D262" s="168">
        <f>G262*100/F269</f>
        <v>8.0578752045661801</v>
      </c>
      <c r="E262" s="81"/>
      <c r="F262" s="82"/>
      <c r="G262" s="170">
        <f>G181</f>
        <v>29083.874467139998</v>
      </c>
      <c r="I262" s="30"/>
      <c r="J262" s="21"/>
    </row>
    <row r="263" spans="1:10" ht="9" customHeight="1">
      <c r="A263" s="53">
        <v>13</v>
      </c>
      <c r="B263" s="1" t="str">
        <f>B182</f>
        <v>REVESTIMENTO DE FORROS</v>
      </c>
      <c r="C263" s="52"/>
      <c r="D263" s="168">
        <f>G263*100/F269</f>
        <v>1.7305114935216392</v>
      </c>
      <c r="E263" s="81"/>
      <c r="F263" s="82"/>
      <c r="G263" s="170">
        <f>G187</f>
        <v>6246.0608738400006</v>
      </c>
      <c r="I263" s="30"/>
      <c r="J263" s="21"/>
    </row>
    <row r="264" spans="1:10" ht="9" customHeight="1">
      <c r="A264" s="53">
        <v>14</v>
      </c>
      <c r="B264" s="1" t="str">
        <f>B188</f>
        <v>REVESTIMENTO DE PISOS</v>
      </c>
      <c r="C264" s="52"/>
      <c r="D264" s="168">
        <f>G264*100/F269</f>
        <v>6.6407762478157517</v>
      </c>
      <c r="E264" s="81"/>
      <c r="F264" s="82"/>
      <c r="G264" s="170">
        <f>G197</f>
        <v>23969.036235060001</v>
      </c>
      <c r="I264" s="30"/>
      <c r="J264" s="21"/>
    </row>
    <row r="265" spans="1:10" ht="9" customHeight="1">
      <c r="A265" s="53">
        <v>16</v>
      </c>
      <c r="B265" s="1" t="str">
        <f>B198</f>
        <v>PINTURA</v>
      </c>
      <c r="C265" s="52"/>
      <c r="D265" s="168">
        <f>G265*100/F269</f>
        <v>4.1646558335026622</v>
      </c>
      <c r="E265" s="81"/>
      <c r="F265" s="82"/>
      <c r="G265" s="170">
        <f>G211</f>
        <v>15031.794906900002</v>
      </c>
      <c r="I265" s="30"/>
      <c r="J265" s="21"/>
    </row>
    <row r="266" spans="1:10" ht="9" customHeight="1">
      <c r="A266" s="53">
        <v>17</v>
      </c>
      <c r="B266" s="1" t="str">
        <f>B212</f>
        <v>ACESSIBILIDADE</v>
      </c>
      <c r="C266" s="52"/>
      <c r="D266" s="168">
        <f>G266*100/F269</f>
        <v>1.1783105047152165</v>
      </c>
      <c r="E266" s="81"/>
      <c r="F266" s="82"/>
      <c r="G266" s="170">
        <f>G231</f>
        <v>4252.9617215999997</v>
      </c>
      <c r="I266" s="30"/>
      <c r="J266" s="21"/>
    </row>
    <row r="267" spans="1:10" ht="9" customHeight="1">
      <c r="A267" s="53">
        <v>18</v>
      </c>
      <c r="B267" s="1" t="str">
        <f>B232</f>
        <v>LIMPEZA</v>
      </c>
      <c r="C267" s="52"/>
      <c r="D267" s="168">
        <f>G267*100/F269</f>
        <v>0.11313747028674392</v>
      </c>
      <c r="E267" s="81"/>
      <c r="F267" s="82"/>
      <c r="G267" s="170">
        <f>G236</f>
        <v>408.35529215999998</v>
      </c>
      <c r="I267" s="30"/>
      <c r="J267" s="21"/>
    </row>
    <row r="268" spans="1:10" ht="9" customHeight="1">
      <c r="A268" s="53">
        <v>19</v>
      </c>
      <c r="B268" s="1" t="str">
        <f>B237</f>
        <v>ADMINISTRAÇÃO LOCAL</v>
      </c>
      <c r="C268" s="52"/>
      <c r="D268" s="168">
        <f>G268*100/F269</f>
        <v>5.3024655414757085</v>
      </c>
      <c r="E268" s="81"/>
      <c r="F268" s="82"/>
      <c r="G268" s="170">
        <f>G241</f>
        <v>19138.574160000004</v>
      </c>
      <c r="I268" s="30"/>
      <c r="J268" s="21"/>
    </row>
    <row r="269" spans="1:10" ht="16.5" customHeight="1">
      <c r="A269" s="195"/>
      <c r="B269" s="45" t="s">
        <v>112</v>
      </c>
      <c r="C269" s="54"/>
      <c r="D269" s="169">
        <f>F269*100/F269</f>
        <v>100</v>
      </c>
      <c r="E269" s="97"/>
      <c r="F269" s="301">
        <f>SUM(G250:G268)</f>
        <v>360937.26607554004</v>
      </c>
      <c r="G269" s="302"/>
      <c r="I269" s="30"/>
      <c r="J269" s="21"/>
    </row>
    <row r="270" spans="1:10">
      <c r="J270" s="21"/>
    </row>
  </sheetData>
  <mergeCells count="47">
    <mergeCell ref="F269:G269"/>
    <mergeCell ref="B237:G237"/>
    <mergeCell ref="C241:F241"/>
    <mergeCell ref="B151:G151"/>
    <mergeCell ref="B232:G232"/>
    <mergeCell ref="C197:F197"/>
    <mergeCell ref="B198:G198"/>
    <mergeCell ref="B212:G212"/>
    <mergeCell ref="B182:G182"/>
    <mergeCell ref="C211:F211"/>
    <mergeCell ref="C231:F231"/>
    <mergeCell ref="C187:F187"/>
    <mergeCell ref="C236:F236"/>
    <mergeCell ref="C173:F173"/>
    <mergeCell ref="C181:F181"/>
    <mergeCell ref="B174:G174"/>
    <mergeCell ref="B188:G188"/>
    <mergeCell ref="B74:G74"/>
    <mergeCell ref="C83:F83"/>
    <mergeCell ref="B84:G84"/>
    <mergeCell ref="C132:F132"/>
    <mergeCell ref="B134:G134"/>
    <mergeCell ref="C73:F73"/>
    <mergeCell ref="C65:F65"/>
    <mergeCell ref="C18:F18"/>
    <mergeCell ref="B19:G19"/>
    <mergeCell ref="B60:G60"/>
    <mergeCell ref="B66:G66"/>
    <mergeCell ref="C24:F24"/>
    <mergeCell ref="B25:G25"/>
    <mergeCell ref="B30:G30"/>
    <mergeCell ref="C51:F51"/>
    <mergeCell ref="C59:F59"/>
    <mergeCell ref="B53:G53"/>
    <mergeCell ref="J7:K10"/>
    <mergeCell ref="B8:G8"/>
    <mergeCell ref="B36:G36"/>
    <mergeCell ref="A1:A3"/>
    <mergeCell ref="A4:D4"/>
    <mergeCell ref="A5:D5"/>
    <mergeCell ref="B6:C6"/>
    <mergeCell ref="B1:C1"/>
    <mergeCell ref="B2:C2"/>
    <mergeCell ref="B3:C3"/>
    <mergeCell ref="E3:G3"/>
    <mergeCell ref="E4:G4"/>
    <mergeCell ref="E5:G5"/>
  </mergeCells>
  <pageMargins left="0.11811023622047245" right="0.11811023622047245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196" zoomScaleNormal="196" workbookViewId="0">
      <selection sqref="A1:I1"/>
    </sheetView>
  </sheetViews>
  <sheetFormatPr defaultRowHeight="12.75"/>
  <cols>
    <col min="1" max="1" width="6.6640625" style="55" customWidth="1"/>
    <col min="2" max="2" width="34.6640625" customWidth="1"/>
    <col min="3" max="3" width="16" customWidth="1"/>
    <col min="4" max="8" width="13.5" customWidth="1"/>
    <col min="9" max="9" width="20.6640625" customWidth="1"/>
    <col min="10" max="10" width="5.1640625" hidden="1" customWidth="1"/>
    <col min="11" max="11" width="3.1640625" customWidth="1"/>
    <col min="12" max="12" width="20.5" customWidth="1"/>
  </cols>
  <sheetData>
    <row r="1" spans="1:10" ht="13.5" customHeight="1">
      <c r="A1" s="336" t="s">
        <v>84</v>
      </c>
      <c r="B1" s="337"/>
      <c r="C1" s="337"/>
      <c r="D1" s="337"/>
      <c r="E1" s="337"/>
      <c r="F1" s="337"/>
      <c r="G1" s="337"/>
      <c r="H1" s="337"/>
      <c r="I1" s="338"/>
      <c r="J1" s="230"/>
    </row>
    <row r="2" spans="1:10" ht="13.5" customHeight="1">
      <c r="A2" s="339" t="s">
        <v>185</v>
      </c>
      <c r="B2" s="340"/>
      <c r="C2" s="340"/>
      <c r="D2" s="340"/>
      <c r="E2" s="340"/>
      <c r="F2" s="340"/>
      <c r="G2" s="340"/>
      <c r="H2" s="340"/>
      <c r="I2" s="341"/>
      <c r="J2" s="322"/>
    </row>
    <row r="3" spans="1:10" ht="7.5" customHeight="1" thickBot="1">
      <c r="A3" s="342"/>
      <c r="B3" s="343"/>
      <c r="C3" s="343"/>
      <c r="D3" s="343"/>
      <c r="E3" s="343"/>
      <c r="F3" s="343"/>
      <c r="G3" s="343"/>
      <c r="H3" s="343"/>
      <c r="I3" s="344"/>
      <c r="J3" s="323"/>
    </row>
    <row r="4" spans="1:10" ht="8.25" customHeight="1">
      <c r="A4" s="345" t="s">
        <v>186</v>
      </c>
      <c r="B4" s="346"/>
      <c r="C4" s="346"/>
      <c r="D4" s="346"/>
      <c r="E4" s="346"/>
      <c r="F4" s="346"/>
      <c r="G4" s="346"/>
      <c r="H4" s="346"/>
      <c r="I4" s="347"/>
      <c r="J4" s="324"/>
    </row>
    <row r="5" spans="1:10" ht="8.25" customHeight="1">
      <c r="A5" s="345" t="s">
        <v>187</v>
      </c>
      <c r="B5" s="346"/>
      <c r="C5" s="346"/>
      <c r="D5" s="346"/>
      <c r="E5" s="346"/>
      <c r="F5" s="346"/>
      <c r="G5" s="346"/>
      <c r="H5" s="346"/>
      <c r="I5" s="347"/>
      <c r="J5" s="324"/>
    </row>
    <row r="6" spans="1:10" ht="8.25" customHeight="1">
      <c r="A6" s="333" t="s">
        <v>0</v>
      </c>
      <c r="B6" s="334"/>
      <c r="C6" s="334"/>
      <c r="D6" s="334"/>
      <c r="E6" s="334"/>
      <c r="F6" s="334"/>
      <c r="G6" s="334"/>
      <c r="H6" s="334"/>
      <c r="I6" s="335"/>
      <c r="J6" s="324"/>
    </row>
    <row r="7" spans="1:10" ht="8.25" customHeight="1">
      <c r="A7" s="13" t="s">
        <v>1</v>
      </c>
      <c r="B7" s="13" t="s">
        <v>2</v>
      </c>
      <c r="C7" s="13"/>
      <c r="D7" s="14">
        <v>30</v>
      </c>
      <c r="E7" s="14">
        <v>60</v>
      </c>
      <c r="F7" s="14">
        <v>90</v>
      </c>
      <c r="G7" s="14">
        <v>120</v>
      </c>
      <c r="H7" s="14">
        <v>150</v>
      </c>
      <c r="I7" s="15" t="s">
        <v>3</v>
      </c>
      <c r="J7" s="324"/>
    </row>
    <row r="8" spans="1:10" ht="8.25" customHeight="1">
      <c r="A8" s="52"/>
      <c r="B8" s="3"/>
      <c r="C8" s="3"/>
      <c r="D8" s="4">
        <v>1</v>
      </c>
      <c r="E8" s="4">
        <v>2</v>
      </c>
      <c r="F8" s="4">
        <v>3</v>
      </c>
      <c r="G8" s="4">
        <v>4</v>
      </c>
      <c r="H8" s="4">
        <v>5</v>
      </c>
      <c r="I8" s="5"/>
      <c r="J8" s="324"/>
    </row>
    <row r="9" spans="1:10" ht="8.25" customHeight="1">
      <c r="A9" s="327">
        <v>1</v>
      </c>
      <c r="B9" s="331" t="str">
        <f>'PLANILHA ORÇAMENTARIA'!B251</f>
        <v>SERVIÇOS GERAIS DE CANTEIRO</v>
      </c>
      <c r="C9" s="125">
        <f>'PLANILHA ORÇAMENTARIA'!G251</f>
        <v>22154.602148640002</v>
      </c>
      <c r="D9" s="110">
        <f>D10*C9</f>
        <v>22154.602148640002</v>
      </c>
      <c r="E9" s="110">
        <f>E10*C9</f>
        <v>0</v>
      </c>
      <c r="F9" s="110">
        <f>F10*C9</f>
        <v>0</v>
      </c>
      <c r="G9" s="110">
        <f>G10*C9</f>
        <v>0</v>
      </c>
      <c r="H9" s="110">
        <f>H10*C9</f>
        <v>0</v>
      </c>
      <c r="I9" s="111">
        <f>SUM(D9:H9)</f>
        <v>22154.602148640002</v>
      </c>
      <c r="J9" s="324"/>
    </row>
    <row r="10" spans="1:10" ht="8.25" customHeight="1">
      <c r="A10" s="328"/>
      <c r="B10" s="332"/>
      <c r="C10" s="126">
        <f>C9/834818.71*100</f>
        <v>2.6538219475986593</v>
      </c>
      <c r="D10" s="16">
        <v>1</v>
      </c>
      <c r="E10" s="16"/>
      <c r="F10" s="16"/>
      <c r="G10" s="16"/>
      <c r="H10" s="16"/>
      <c r="I10" s="6">
        <f>H10+G10+F10+E10+D10</f>
        <v>1</v>
      </c>
      <c r="J10" s="324"/>
    </row>
    <row r="11" spans="1:10" ht="8.25" customHeight="1">
      <c r="A11" s="327">
        <v>2</v>
      </c>
      <c r="B11" s="331" t="str">
        <f>'PLANILHA ORÇAMENTARIA'!B252</f>
        <v>IMPERMEABILIZAÇÃO</v>
      </c>
      <c r="C11" s="125">
        <f>'PLANILHA ORÇAMENTARIA'!G252</f>
        <v>988.85970000000009</v>
      </c>
      <c r="D11" s="110">
        <f>D12*C11</f>
        <v>988.85970000000009</v>
      </c>
      <c r="E11" s="110">
        <f>E12*C11</f>
        <v>0</v>
      </c>
      <c r="F11" s="110">
        <f>F12*C11</f>
        <v>0</v>
      </c>
      <c r="G11" s="110">
        <f>G12*C11</f>
        <v>0</v>
      </c>
      <c r="H11" s="110">
        <f>H12*C11</f>
        <v>0</v>
      </c>
      <c r="I11" s="111">
        <f>SUM(D11:H11)</f>
        <v>988.85970000000009</v>
      </c>
      <c r="J11" s="324"/>
    </row>
    <row r="12" spans="1:10" ht="8.25" customHeight="1">
      <c r="A12" s="328"/>
      <c r="B12" s="332"/>
      <c r="C12" s="126">
        <f>C11/834818.71*100</f>
        <v>0.11845202894410455</v>
      </c>
      <c r="D12" s="16">
        <v>1</v>
      </c>
      <c r="E12" s="16"/>
      <c r="F12" s="16"/>
      <c r="G12" s="16"/>
      <c r="H12" s="16"/>
      <c r="I12" s="6">
        <f>H12+G12+F12+E12+D12</f>
        <v>1</v>
      </c>
      <c r="J12" s="324"/>
    </row>
    <row r="13" spans="1:10" ht="8.25" customHeight="1">
      <c r="A13" s="327">
        <v>3</v>
      </c>
      <c r="B13" s="331" t="str">
        <f>'PLANILHA ORÇAMENTARIA'!B253</f>
        <v>FUNDAÇÃO</v>
      </c>
      <c r="C13" s="125">
        <f>'PLANILHA ORÇAMENTARIA'!G253</f>
        <v>10463.746293</v>
      </c>
      <c r="D13" s="110">
        <f>D14*C13</f>
        <v>10463.746293</v>
      </c>
      <c r="E13" s="110">
        <f>E14*C13</f>
        <v>0</v>
      </c>
      <c r="F13" s="110">
        <f>F14*C13</f>
        <v>0</v>
      </c>
      <c r="G13" s="110">
        <f>G14*C13</f>
        <v>0</v>
      </c>
      <c r="H13" s="110">
        <f>H14*C13</f>
        <v>0</v>
      </c>
      <c r="I13" s="111">
        <f>SUM(D13:H13)</f>
        <v>10463.746293</v>
      </c>
      <c r="J13" s="324"/>
    </row>
    <row r="14" spans="1:10" ht="8.25" customHeight="1">
      <c r="A14" s="328"/>
      <c r="B14" s="332"/>
      <c r="C14" s="126">
        <f>C13/834818.71*100</f>
        <v>1.2534154023692163</v>
      </c>
      <c r="D14" s="16">
        <v>1</v>
      </c>
      <c r="E14" s="16"/>
      <c r="F14" s="16"/>
      <c r="G14" s="16"/>
      <c r="H14" s="16"/>
      <c r="I14" s="6">
        <f>H14+G14+F14+E14+D14</f>
        <v>1</v>
      </c>
      <c r="J14" s="324"/>
    </row>
    <row r="15" spans="1:10" ht="8.25" customHeight="1">
      <c r="A15" s="327">
        <v>4</v>
      </c>
      <c r="B15" s="331" t="str">
        <f>'PLANILHA ORÇAMENTARIA'!B254</f>
        <v>SERVIÇOS EM TERRA</v>
      </c>
      <c r="C15" s="125">
        <f>'PLANILHA ORÇAMENTARIA'!G254</f>
        <v>415.47392694000001</v>
      </c>
      <c r="D15" s="110">
        <f>D16*C15</f>
        <v>332.37914155200002</v>
      </c>
      <c r="E15" s="110">
        <f>E16*C15</f>
        <v>83.094785388000005</v>
      </c>
      <c r="F15" s="110">
        <f>F16*C15</f>
        <v>0</v>
      </c>
      <c r="G15" s="110">
        <f>G16*C15</f>
        <v>0</v>
      </c>
      <c r="H15" s="110">
        <f>H16*C15</f>
        <v>0</v>
      </c>
      <c r="I15" s="111">
        <f>SUM(D15:H15)</f>
        <v>415.47392694000001</v>
      </c>
      <c r="J15" s="324"/>
    </row>
    <row r="16" spans="1:10" ht="8.25" customHeight="1">
      <c r="A16" s="328"/>
      <c r="B16" s="332"/>
      <c r="C16" s="126">
        <f>C15/834818.71*100</f>
        <v>4.9768161873132911E-2</v>
      </c>
      <c r="D16" s="16">
        <v>0.8</v>
      </c>
      <c r="E16" s="16">
        <v>0.2</v>
      </c>
      <c r="F16" s="16"/>
      <c r="G16" s="16"/>
      <c r="H16" s="16"/>
      <c r="I16" s="6">
        <f>H16+G16+F16+E16+D16</f>
        <v>1</v>
      </c>
      <c r="J16" s="324"/>
    </row>
    <row r="17" spans="1:10" ht="8.25" customHeight="1">
      <c r="A17" s="327">
        <v>5</v>
      </c>
      <c r="B17" s="331" t="str">
        <f>'PLANILHA ORÇAMENTARIA'!B255</f>
        <v>ESTRUTURA DE CONCRETO</v>
      </c>
      <c r="C17" s="125">
        <f>'PLANILHA ORÇAMENTARIA'!G255</f>
        <v>97252.350032699993</v>
      </c>
      <c r="D17" s="110">
        <f>D18*C17</f>
        <v>0</v>
      </c>
      <c r="E17" s="110">
        <f>E18*C17</f>
        <v>58351.410019619994</v>
      </c>
      <c r="F17" s="110">
        <f>F18*C17</f>
        <v>38900.940013079999</v>
      </c>
      <c r="G17" s="110">
        <f>G18*C17</f>
        <v>0</v>
      </c>
      <c r="H17" s="110">
        <f>H18*C17</f>
        <v>0</v>
      </c>
      <c r="I17" s="111">
        <f>SUM(D17:H17)</f>
        <v>97252.350032699993</v>
      </c>
      <c r="J17" s="324"/>
    </row>
    <row r="18" spans="1:10" ht="8.25" customHeight="1">
      <c r="A18" s="328"/>
      <c r="B18" s="332"/>
      <c r="C18" s="126">
        <f>C17/834818.71*100</f>
        <v>11.649517298516225</v>
      </c>
      <c r="D18" s="16"/>
      <c r="E18" s="16">
        <v>0.6</v>
      </c>
      <c r="F18" s="16">
        <v>0.4</v>
      </c>
      <c r="G18" s="16"/>
      <c r="H18" s="16"/>
      <c r="I18" s="6">
        <f>H18+G18+F18+E18+D18</f>
        <v>1</v>
      </c>
      <c r="J18" s="324"/>
    </row>
    <row r="19" spans="1:10" ht="8.25" customHeight="1">
      <c r="A19" s="327">
        <v>6</v>
      </c>
      <c r="B19" s="329" t="str">
        <f>'PLANILHA ORÇAMENTARIA'!B256</f>
        <v>ALVENARIA</v>
      </c>
      <c r="C19" s="125">
        <f>'PLANILHA ORÇAMENTARIA'!G256</f>
        <v>22642.278747839999</v>
      </c>
      <c r="D19" s="110">
        <f>D20*C19</f>
        <v>9056.9114991360002</v>
      </c>
      <c r="E19" s="110">
        <f>E20*C19</f>
        <v>13585.367248703998</v>
      </c>
      <c r="F19" s="110">
        <f>F20*C19</f>
        <v>0</v>
      </c>
      <c r="G19" s="110">
        <f>G20*C19</f>
        <v>0</v>
      </c>
      <c r="H19" s="110">
        <f>H20*C19</f>
        <v>0</v>
      </c>
      <c r="I19" s="111">
        <f>SUM(D19:H19)</f>
        <v>22642.278747839999</v>
      </c>
      <c r="J19" s="324"/>
    </row>
    <row r="20" spans="1:10" ht="8.25" customHeight="1">
      <c r="A20" s="328"/>
      <c r="B20" s="330"/>
      <c r="C20" s="126">
        <f>C19/834818.71*100</f>
        <v>2.7122390138860206</v>
      </c>
      <c r="D20" s="16">
        <v>0.4</v>
      </c>
      <c r="E20" s="16">
        <v>0.6</v>
      </c>
      <c r="F20" s="16"/>
      <c r="G20" s="16"/>
      <c r="H20" s="16"/>
      <c r="I20" s="6">
        <f>H20+G20+F20+E20+D20</f>
        <v>1</v>
      </c>
      <c r="J20" s="324"/>
    </row>
    <row r="21" spans="1:10" ht="8.25" customHeight="1">
      <c r="A21" s="120">
        <v>7</v>
      </c>
      <c r="B21" s="17" t="str">
        <f>'PLANILHA ORÇAMENTARIA'!B257</f>
        <v>ESTRUTURA DE COBERTURA</v>
      </c>
      <c r="C21" s="125">
        <f>'PLANILHA ORÇAMENTARIA'!G257</f>
        <v>30400.010792640001</v>
      </c>
      <c r="D21" s="110">
        <f>D22*C21</f>
        <v>0</v>
      </c>
      <c r="E21" s="110">
        <f>E22*C21</f>
        <v>30400.010792640001</v>
      </c>
      <c r="F21" s="110">
        <f>F22*C21</f>
        <v>0</v>
      </c>
      <c r="G21" s="110">
        <f>G22*C21</f>
        <v>0</v>
      </c>
      <c r="H21" s="110">
        <f>H22*C21</f>
        <v>0</v>
      </c>
      <c r="I21" s="111">
        <f>SUM(D21:H21)</f>
        <v>30400.010792640001</v>
      </c>
      <c r="J21" s="324"/>
    </row>
    <row r="22" spans="1:10" ht="8.25" customHeight="1">
      <c r="A22" s="121"/>
      <c r="B22" s="50"/>
      <c r="C22" s="126">
        <f>C21/834818.71*100</f>
        <v>3.6415104774831897</v>
      </c>
      <c r="D22" s="16"/>
      <c r="E22" s="16">
        <v>1</v>
      </c>
      <c r="F22" s="16"/>
      <c r="G22" s="16"/>
      <c r="H22" s="16"/>
      <c r="I22" s="6">
        <f>H22+G22+F22+E22+D22</f>
        <v>1</v>
      </c>
      <c r="J22" s="324"/>
    </row>
    <row r="23" spans="1:10" ht="8.25" customHeight="1">
      <c r="A23" s="122">
        <v>8</v>
      </c>
      <c r="B23" s="47" t="str">
        <f>'PLANILHA ORÇAMENTARIA'!B258</f>
        <v>COBERTURA</v>
      </c>
      <c r="C23" s="125">
        <f>'PLANILHA ORÇAMENTARIA'!G258</f>
        <v>33482.80907802</v>
      </c>
      <c r="D23" s="110">
        <f>D24*C23</f>
        <v>0</v>
      </c>
      <c r="E23" s="110">
        <f>E24*C23</f>
        <v>20089.685446812</v>
      </c>
      <c r="F23" s="110">
        <f>F24*C23</f>
        <v>13393.123631208</v>
      </c>
      <c r="G23" s="110">
        <f>G24*C23</f>
        <v>0</v>
      </c>
      <c r="H23" s="110">
        <f>H24*C23</f>
        <v>0</v>
      </c>
      <c r="I23" s="111">
        <f>SUM(D23:H23)</f>
        <v>33482.80907802</v>
      </c>
      <c r="J23" s="324"/>
    </row>
    <row r="24" spans="1:10" ht="8.25" customHeight="1">
      <c r="A24" s="123"/>
      <c r="B24" s="48"/>
      <c r="C24" s="126">
        <f>C23/834818.71*100</f>
        <v>4.0107880521772206</v>
      </c>
      <c r="D24" s="43"/>
      <c r="E24" s="16">
        <v>0.6</v>
      </c>
      <c r="F24" s="16">
        <v>0.4</v>
      </c>
      <c r="G24" s="16"/>
      <c r="H24" s="16"/>
      <c r="I24" s="6">
        <f>H24+G24+F24+E24+D24</f>
        <v>1</v>
      </c>
      <c r="J24" s="324"/>
    </row>
    <row r="25" spans="1:10" ht="8.25" customHeight="1">
      <c r="A25" s="325">
        <v>9</v>
      </c>
      <c r="B25" s="47" t="str">
        <f>'PLANILHA ORÇAMENTARIA'!B259</f>
        <v>ESQUADRIAS E FERRAGENS</v>
      </c>
      <c r="C25" s="125">
        <f>'PLANILHA ORÇAMENTARIA'!G259</f>
        <v>14536.318444200002</v>
      </c>
      <c r="D25" s="110">
        <f>D26*C25</f>
        <v>0</v>
      </c>
      <c r="E25" s="110">
        <f>E26*C25</f>
        <v>2907.2636888400007</v>
      </c>
      <c r="F25" s="110">
        <f>F26*C25</f>
        <v>10175.42291094</v>
      </c>
      <c r="G25" s="110">
        <f>G26*C25</f>
        <v>1453.6318444200003</v>
      </c>
      <c r="H25" s="110">
        <f>H26*C25</f>
        <v>0</v>
      </c>
      <c r="I25" s="111">
        <f>SUM(D25:H25)</f>
        <v>14536.318444200002</v>
      </c>
      <c r="J25" s="324"/>
    </row>
    <row r="26" spans="1:10" ht="8.25" customHeight="1">
      <c r="A26" s="326"/>
      <c r="B26" s="48"/>
      <c r="C26" s="126">
        <f>C25/834818.71*100</f>
        <v>1.7412545107188604</v>
      </c>
      <c r="D26" s="43"/>
      <c r="E26" s="16">
        <v>0.2</v>
      </c>
      <c r="F26" s="16">
        <v>0.7</v>
      </c>
      <c r="G26" s="16">
        <v>0.1</v>
      </c>
      <c r="H26" s="16"/>
      <c r="I26" s="6">
        <f>H26+G26+F26+E26+D26</f>
        <v>1</v>
      </c>
      <c r="J26" s="324"/>
    </row>
    <row r="27" spans="1:10" ht="8.25" customHeight="1">
      <c r="A27" s="122">
        <v>10</v>
      </c>
      <c r="B27" s="47" t="str">
        <f>'PLANILHA ORÇAMENTARIA'!B260</f>
        <v>INSTALAÇÕES ELÉTRICAS</v>
      </c>
      <c r="C27" s="125">
        <f>'PLANILHA ORÇAMENTARIA'!G260</f>
        <v>19942.098066000006</v>
      </c>
      <c r="D27" s="110">
        <f>D28*C27</f>
        <v>0</v>
      </c>
      <c r="E27" s="110">
        <f>E28*C27</f>
        <v>3988.4196132000015</v>
      </c>
      <c r="F27" s="110">
        <f>F28*C27</f>
        <v>13959.468646200003</v>
      </c>
      <c r="G27" s="110">
        <f>G28*C27</f>
        <v>1994.2098066000008</v>
      </c>
      <c r="H27" s="110">
        <f>H28*C27</f>
        <v>0</v>
      </c>
      <c r="I27" s="111">
        <f>SUM(D27:H27)</f>
        <v>19942.098066000002</v>
      </c>
      <c r="J27" s="324"/>
    </row>
    <row r="28" spans="1:10" ht="8.25" customHeight="1">
      <c r="A28" s="123"/>
      <c r="B28" s="48"/>
      <c r="C28" s="126">
        <f>C27/834818.71*100</f>
        <v>2.3887938575310566</v>
      </c>
      <c r="D28" s="43"/>
      <c r="E28" s="16">
        <v>0.2</v>
      </c>
      <c r="F28" s="16">
        <v>0.7</v>
      </c>
      <c r="G28" s="16">
        <v>0.1</v>
      </c>
      <c r="H28" s="16"/>
      <c r="I28" s="6">
        <f>H28+G28+F28+E28+D28</f>
        <v>1</v>
      </c>
      <c r="J28" s="324"/>
    </row>
    <row r="29" spans="1:10" ht="8.25" customHeight="1">
      <c r="A29" s="122">
        <v>11</v>
      </c>
      <c r="B29" s="49" t="str">
        <f>'PLANILHA ORÇAMENTARIA'!B261</f>
        <v>INSTALAÇÕES HIDROSSANITÁRIAS E ÁGUAS PLUVIAIS</v>
      </c>
      <c r="C29" s="125">
        <f>'PLANILHA ORÇAMENTARIA'!G261</f>
        <v>10528.061188860003</v>
      </c>
      <c r="D29" s="110">
        <f>D30*C29</f>
        <v>0</v>
      </c>
      <c r="E29" s="110">
        <f>E30*C29</f>
        <v>1052.8061188860004</v>
      </c>
      <c r="F29" s="110">
        <f>F30*C29</f>
        <v>8422.448951088003</v>
      </c>
      <c r="G29" s="110">
        <f>G30*C29</f>
        <v>1052.8061188860004</v>
      </c>
      <c r="H29" s="110">
        <f>H30*C29</f>
        <v>0</v>
      </c>
      <c r="I29" s="111">
        <f>SUM(D29:H29)</f>
        <v>10528.061188860005</v>
      </c>
      <c r="J29" s="324"/>
    </row>
    <row r="30" spans="1:10" ht="8.25" customHeight="1">
      <c r="A30" s="123"/>
      <c r="B30" s="51"/>
      <c r="C30" s="126">
        <f>C29/834818.71*100</f>
        <v>1.261119457763471</v>
      </c>
      <c r="D30" s="43"/>
      <c r="E30" s="16">
        <v>0.1</v>
      </c>
      <c r="F30" s="16">
        <v>0.8</v>
      </c>
      <c r="G30" s="16">
        <v>0.1</v>
      </c>
      <c r="H30" s="16"/>
      <c r="I30" s="6">
        <f>H30+G30+F30+E30+D30</f>
        <v>1</v>
      </c>
      <c r="J30" s="324"/>
    </row>
    <row r="31" spans="1:10" ht="8.25" customHeight="1">
      <c r="A31" s="325">
        <v>12</v>
      </c>
      <c r="B31" s="47" t="str">
        <f>'PLANILHA ORÇAMENTARIA'!B262</f>
        <v>REVESTIMENTO DE PAREDES</v>
      </c>
      <c r="C31" s="125">
        <f>'PLANILHA ORÇAMENTARIA'!G262</f>
        <v>29083.874467139998</v>
      </c>
      <c r="D31" s="110">
        <f>D32*C31</f>
        <v>0</v>
      </c>
      <c r="E31" s="110">
        <f>E32*C31</f>
        <v>0</v>
      </c>
      <c r="F31" s="110">
        <f>F32*C31</f>
        <v>29083.874467139998</v>
      </c>
      <c r="G31" s="110">
        <f>G32*C31</f>
        <v>0</v>
      </c>
      <c r="H31" s="110">
        <f>H32*C31</f>
        <v>0</v>
      </c>
      <c r="I31" s="111">
        <f>SUM(D31:H31)</f>
        <v>29083.874467139998</v>
      </c>
      <c r="J31" s="324"/>
    </row>
    <row r="32" spans="1:10" ht="8.25" customHeight="1">
      <c r="A32" s="326"/>
      <c r="B32" s="48"/>
      <c r="C32" s="126">
        <f>C31/834818.71*100</f>
        <v>3.4838551315099298</v>
      </c>
      <c r="D32" s="43"/>
      <c r="E32" s="16"/>
      <c r="F32" s="16">
        <v>1</v>
      </c>
      <c r="G32" s="16"/>
      <c r="H32" s="16"/>
      <c r="I32" s="6">
        <f>H32+G32+F32+E32+D32</f>
        <v>1</v>
      </c>
      <c r="J32" s="324"/>
    </row>
    <row r="33" spans="1:12" ht="8.25" customHeight="1">
      <c r="A33" s="325">
        <v>13</v>
      </c>
      <c r="B33" s="47" t="str">
        <f>'PLANILHA ORÇAMENTARIA'!B263</f>
        <v>REVESTIMENTO DE FORROS</v>
      </c>
      <c r="C33" s="125">
        <f>'PLANILHA ORÇAMENTARIA'!G263</f>
        <v>6246.0608738400006</v>
      </c>
      <c r="D33" s="110">
        <f>D34*C33</f>
        <v>0</v>
      </c>
      <c r="E33" s="110">
        <f>E34*C33</f>
        <v>0</v>
      </c>
      <c r="F33" s="110">
        <f>F34*C33</f>
        <v>6246.0608738400006</v>
      </c>
      <c r="G33" s="110">
        <f>G34*C33</f>
        <v>0</v>
      </c>
      <c r="H33" s="110">
        <f>H34*C33</f>
        <v>0</v>
      </c>
      <c r="I33" s="111">
        <f>SUM(D33:H33)</f>
        <v>6246.0608738400006</v>
      </c>
      <c r="J33" s="324"/>
    </row>
    <row r="34" spans="1:12" ht="8.25" customHeight="1">
      <c r="A34" s="326"/>
      <c r="B34" s="48"/>
      <c r="C34" s="126">
        <f>C33/834818.71*100</f>
        <v>0.74819368552964038</v>
      </c>
      <c r="D34" s="43"/>
      <c r="E34" s="16"/>
      <c r="F34" s="16">
        <v>1</v>
      </c>
      <c r="G34" s="16"/>
      <c r="H34" s="16"/>
      <c r="I34" s="6">
        <f>H34+G34+F34+E34+D34</f>
        <v>1</v>
      </c>
      <c r="J34" s="324"/>
    </row>
    <row r="35" spans="1:12" ht="8.25" customHeight="1">
      <c r="A35" s="122">
        <v>14</v>
      </c>
      <c r="B35" s="47" t="str">
        <f>'PLANILHA ORÇAMENTARIA'!B264</f>
        <v>REVESTIMENTO DE PISOS</v>
      </c>
      <c r="C35" s="125">
        <f>'PLANILHA ORÇAMENTARIA'!G264</f>
        <v>23969.036235060001</v>
      </c>
      <c r="D35" s="110">
        <f>D36*C35</f>
        <v>0</v>
      </c>
      <c r="E35" s="110">
        <f>E36*C35</f>
        <v>0</v>
      </c>
      <c r="F35" s="110">
        <f>F36*C35</f>
        <v>19175.228988048002</v>
      </c>
      <c r="G35" s="110">
        <f>G36*C35</f>
        <v>4793.8072470120005</v>
      </c>
      <c r="H35" s="110">
        <f>H36*C35</f>
        <v>0</v>
      </c>
      <c r="I35" s="111">
        <f>SUM(D35:H35)</f>
        <v>23969.036235060004</v>
      </c>
      <c r="J35" s="324"/>
    </row>
    <row r="36" spans="1:12" ht="8.25" customHeight="1">
      <c r="A36" s="123"/>
      <c r="B36" s="48"/>
      <c r="C36" s="126">
        <f>C35/834818.71*100</f>
        <v>2.8711666315025455</v>
      </c>
      <c r="D36" s="43"/>
      <c r="E36" s="16"/>
      <c r="F36" s="16">
        <v>0.8</v>
      </c>
      <c r="G36" s="16">
        <v>0.2</v>
      </c>
      <c r="H36" s="16"/>
      <c r="I36" s="6">
        <f>H36+G36+F36+E36+D36</f>
        <v>1</v>
      </c>
      <c r="J36" s="324"/>
    </row>
    <row r="37" spans="1:12" ht="8.25" customHeight="1">
      <c r="A37" s="122">
        <v>16</v>
      </c>
      <c r="B37" s="47" t="str">
        <f>'PLANILHA ORÇAMENTARIA'!B265</f>
        <v>PINTURA</v>
      </c>
      <c r="C37" s="125">
        <f>'PLANILHA ORÇAMENTARIA'!G265</f>
        <v>15031.794906900002</v>
      </c>
      <c r="D37" s="110">
        <f>D38*C37</f>
        <v>0</v>
      </c>
      <c r="E37" s="110">
        <f>E38*C37</f>
        <v>0</v>
      </c>
      <c r="F37" s="110">
        <f>F38*C37</f>
        <v>1503.1794906900004</v>
      </c>
      <c r="G37" s="110">
        <f>G38*C37</f>
        <v>13528.615416210003</v>
      </c>
      <c r="H37" s="110">
        <f>H38*C37</f>
        <v>0</v>
      </c>
      <c r="I37" s="111">
        <f>SUM(D37:H37)</f>
        <v>15031.794906900002</v>
      </c>
      <c r="J37" s="324"/>
    </row>
    <row r="38" spans="1:12" ht="8.25" customHeight="1">
      <c r="A38" s="123"/>
      <c r="B38" s="48"/>
      <c r="C38" s="126">
        <f>C37/834818.71*100</f>
        <v>1.8006058952488024</v>
      </c>
      <c r="D38" s="43"/>
      <c r="E38" s="16"/>
      <c r="F38" s="16">
        <v>0.1</v>
      </c>
      <c r="G38" s="16">
        <v>0.9</v>
      </c>
      <c r="H38" s="16"/>
      <c r="I38" s="6">
        <f>H38+G38+F38+E38+D38</f>
        <v>1</v>
      </c>
      <c r="J38" s="324"/>
    </row>
    <row r="39" spans="1:12" ht="8.25" customHeight="1">
      <c r="A39" s="122">
        <v>17</v>
      </c>
      <c r="B39" s="47" t="str">
        <f>'PLANILHA ORÇAMENTARIA'!B266</f>
        <v>ACESSIBILIDADE</v>
      </c>
      <c r="C39" s="125">
        <f>'PLANILHA ORÇAMENTARIA'!G266</f>
        <v>4252.9617215999997</v>
      </c>
      <c r="D39" s="110">
        <f>D40*C39</f>
        <v>0</v>
      </c>
      <c r="E39" s="110">
        <f>E40*C39</f>
        <v>0</v>
      </c>
      <c r="F39" s="110">
        <f>F40*C39</f>
        <v>850.59234431999994</v>
      </c>
      <c r="G39" s="110">
        <f>G40*C39</f>
        <v>3402.3693772799998</v>
      </c>
      <c r="H39" s="110">
        <f>H40*C39</f>
        <v>0</v>
      </c>
      <c r="I39" s="111">
        <f>SUM(D39:H39)</f>
        <v>4252.9617215999997</v>
      </c>
      <c r="J39" s="324"/>
    </row>
    <row r="40" spans="1:12" ht="8.25" customHeight="1">
      <c r="A40" s="123"/>
      <c r="B40" s="48"/>
      <c r="C40" s="126">
        <f>C39/834818.71*100</f>
        <v>0.50944734115985491</v>
      </c>
      <c r="D40" s="43"/>
      <c r="E40" s="16"/>
      <c r="F40" s="16">
        <v>0.2</v>
      </c>
      <c r="G40" s="16">
        <v>0.8</v>
      </c>
      <c r="H40" s="16"/>
      <c r="I40" s="6">
        <f>H40+G40+F40+E40+D40</f>
        <v>1</v>
      </c>
      <c r="J40" s="324"/>
    </row>
    <row r="41" spans="1:12" ht="8.25" customHeight="1">
      <c r="A41" s="122">
        <v>18</v>
      </c>
      <c r="B41" s="47" t="str">
        <f>'PLANILHA ORÇAMENTARIA'!B267</f>
        <v>LIMPEZA</v>
      </c>
      <c r="C41" s="125">
        <f>'PLANILHA ORÇAMENTARIA'!G267</f>
        <v>408.35529215999998</v>
      </c>
      <c r="D41" s="110">
        <f>D42*C41</f>
        <v>0</v>
      </c>
      <c r="E41" s="110">
        <f>E42*C41</f>
        <v>0</v>
      </c>
      <c r="F41" s="110">
        <f>F42*C41</f>
        <v>0</v>
      </c>
      <c r="G41" s="110">
        <f>G42*C41</f>
        <v>408.35529215999998</v>
      </c>
      <c r="H41" s="110">
        <f>H42*C41</f>
        <v>0</v>
      </c>
      <c r="I41" s="111">
        <f>SUM(D41:H41)</f>
        <v>408.35529215999998</v>
      </c>
      <c r="J41" s="324"/>
    </row>
    <row r="42" spans="1:12" ht="8.25" customHeight="1">
      <c r="A42" s="124"/>
      <c r="B42" s="51"/>
      <c r="C42" s="126">
        <f>C41/834818.71*100</f>
        <v>4.8915445625314267E-2</v>
      </c>
      <c r="D42" s="43"/>
      <c r="E42" s="16"/>
      <c r="F42" s="16"/>
      <c r="G42" s="16">
        <v>1</v>
      </c>
      <c r="H42" s="16"/>
      <c r="I42" s="6">
        <f>H42+G42+F42+E42+D42</f>
        <v>1</v>
      </c>
      <c r="J42" s="324"/>
    </row>
    <row r="43" spans="1:12" ht="8.25" customHeight="1">
      <c r="A43" s="325">
        <v>19</v>
      </c>
      <c r="B43" s="47" t="str">
        <f>'PLANILHA ORÇAMENTARIA'!B268</f>
        <v>ADMINISTRAÇÃO LOCAL</v>
      </c>
      <c r="C43" s="125">
        <f>'PLANILHA ORÇAMENTARIA'!G268</f>
        <v>19138.574160000004</v>
      </c>
      <c r="D43" s="110">
        <f>D44*C43</f>
        <v>3827.714832000001</v>
      </c>
      <c r="E43" s="110">
        <f>E44*C43</f>
        <v>3827.714832000001</v>
      </c>
      <c r="F43" s="110">
        <f>F44*C43</f>
        <v>3827.714832000001</v>
      </c>
      <c r="G43" s="110">
        <f>G44*C43</f>
        <v>3827.714832000001</v>
      </c>
      <c r="H43" s="110">
        <f>H44*C43</f>
        <v>3827.714832000001</v>
      </c>
      <c r="I43" s="111">
        <f>SUM(D43:H43)</f>
        <v>19138.574160000004</v>
      </c>
      <c r="J43" s="324"/>
    </row>
    <row r="44" spans="1:12" ht="8.25" customHeight="1">
      <c r="A44" s="326"/>
      <c r="B44" s="48"/>
      <c r="C44" s="126">
        <f>C43/834818.71*100</f>
        <v>2.2925425521428484</v>
      </c>
      <c r="D44" s="113">
        <v>0.2</v>
      </c>
      <c r="E44" s="16">
        <v>0.2</v>
      </c>
      <c r="F44" s="16">
        <v>0.2</v>
      </c>
      <c r="G44" s="16">
        <v>0.2</v>
      </c>
      <c r="H44" s="16">
        <v>0.2</v>
      </c>
      <c r="I44" s="6">
        <f>H44+G44+F44+E44+D44</f>
        <v>1</v>
      </c>
      <c r="J44" s="324"/>
      <c r="L44" s="112"/>
    </row>
    <row r="45" spans="1:12" ht="8.25" customHeight="1">
      <c r="A45" s="320" t="s">
        <v>4</v>
      </c>
      <c r="B45" s="321"/>
      <c r="C45" s="108"/>
      <c r="D45" s="116">
        <f>D43+D41+D39+D37+D33+D35+D31+D29+D27+D25+D23+D21+D19+D17+D15+D13+D11+D9</f>
        <v>46824.213614328008</v>
      </c>
      <c r="E45" s="116">
        <f>E43+E41+E39+E37+E33+E35+E31+E29+E27+E25+E23+E21+E19+E17+E15+E13+E11+E9</f>
        <v>134285.77254609001</v>
      </c>
      <c r="F45" s="116">
        <f>F43+F41+F39+F37+F33+F35+F31+F29+F27+F25+F23+F21+F19+F17+F15+F13+F11+F9</f>
        <v>145538.05514855403</v>
      </c>
      <c r="G45" s="116">
        <f>G43+G41+G39+G37+G33+G35+G31+G29+G27+G25+G23+G21+G19+G17+G15+G13+G11+G9</f>
        <v>30461.509934568003</v>
      </c>
      <c r="H45" s="116">
        <f>H43+H41+H39+H37+H33+H35+H31+H29+H27+H25+H23+H21+H19+H17+H15+H13+H11+H9</f>
        <v>3827.714832000001</v>
      </c>
      <c r="I45" s="117">
        <f>SUM(D45:H45)</f>
        <v>360937.2660755401</v>
      </c>
      <c r="J45" s="324"/>
    </row>
    <row r="46" spans="1:12" ht="8.25" customHeight="1">
      <c r="A46" s="317" t="s">
        <v>5</v>
      </c>
      <c r="B46" s="318"/>
      <c r="C46" s="106"/>
      <c r="D46" s="114">
        <f>D45</f>
        <v>46824.213614328008</v>
      </c>
      <c r="E46" s="114">
        <f>E45</f>
        <v>134285.77254609001</v>
      </c>
      <c r="F46" s="114">
        <f>F45</f>
        <v>145538.05514855403</v>
      </c>
      <c r="G46" s="114">
        <f>G45</f>
        <v>30461.509934568003</v>
      </c>
      <c r="H46" s="114">
        <f>H45</f>
        <v>3827.714832000001</v>
      </c>
      <c r="I46" s="7"/>
      <c r="J46" s="324"/>
    </row>
    <row r="47" spans="1:12" ht="8.25" customHeight="1">
      <c r="A47" s="317" t="s">
        <v>6</v>
      </c>
      <c r="B47" s="318"/>
      <c r="C47" s="106"/>
      <c r="D47" s="114">
        <f>D46</f>
        <v>46824.213614328008</v>
      </c>
      <c r="E47" s="114">
        <f>E46+D46</f>
        <v>181109.98616041802</v>
      </c>
      <c r="F47" s="114">
        <f>F46+E47</f>
        <v>326648.04130897205</v>
      </c>
      <c r="G47" s="114">
        <f>G46+F47</f>
        <v>357109.55124354007</v>
      </c>
      <c r="H47" s="114">
        <f>H46+G47</f>
        <v>360937.2660755401</v>
      </c>
      <c r="I47" s="118"/>
      <c r="J47" s="324"/>
    </row>
    <row r="48" spans="1:12" ht="8.25" customHeight="1">
      <c r="A48" s="317" t="s">
        <v>7</v>
      </c>
      <c r="B48" s="318"/>
      <c r="C48" s="106"/>
      <c r="D48" s="115">
        <f>D47*100/I45/100</f>
        <v>0.12972950707874045</v>
      </c>
      <c r="E48" s="115">
        <f>E46*100/I45/100</f>
        <v>0.37204740315727203</v>
      </c>
      <c r="F48" s="115">
        <f>F46*100/I45/100</f>
        <v>0.40322257862421601</v>
      </c>
      <c r="G48" s="115">
        <f>G46*100/I45/100</f>
        <v>8.439558005682006E-2</v>
      </c>
      <c r="H48" s="115">
        <f>H46*100/I45/100</f>
        <v>1.0604931082951416E-2</v>
      </c>
      <c r="I48" s="8"/>
      <c r="J48" s="324"/>
    </row>
    <row r="49" spans="1:11" ht="8.25" customHeight="1">
      <c r="A49" s="317" t="s">
        <v>8</v>
      </c>
      <c r="B49" s="318"/>
      <c r="C49" s="106"/>
      <c r="D49" s="8">
        <f>D47*100/I45/100</f>
        <v>0.12972950707874045</v>
      </c>
      <c r="E49" s="8">
        <f>E47*100/I45/100</f>
        <v>0.50177691023601245</v>
      </c>
      <c r="F49" s="8">
        <f>F47*100/I45/100</f>
        <v>0.90499948886022841</v>
      </c>
      <c r="G49" s="8">
        <f>G47*100/I45/100</f>
        <v>0.98939506891704843</v>
      </c>
      <c r="H49" s="8">
        <f>H47*100/I45/100</f>
        <v>1</v>
      </c>
      <c r="I49" s="119"/>
      <c r="J49" s="324"/>
    </row>
    <row r="50" spans="1:11" ht="11.25" customHeight="1">
      <c r="A50" s="319"/>
      <c r="B50" s="319"/>
      <c r="C50" s="319"/>
      <c r="D50" s="319"/>
      <c r="E50" s="319"/>
      <c r="F50" s="319"/>
      <c r="G50" s="319"/>
      <c r="H50" s="319"/>
      <c r="I50" s="319"/>
      <c r="J50" s="319"/>
      <c r="K50" s="319"/>
    </row>
    <row r="51" spans="1:11">
      <c r="D51" s="109"/>
    </row>
    <row r="53" spans="1:11" ht="15">
      <c r="C53" s="127" t="s">
        <v>154</v>
      </c>
    </row>
    <row r="54" spans="1:11">
      <c r="C54" s="128" t="s">
        <v>155</v>
      </c>
    </row>
    <row r="55" spans="1:11">
      <c r="C55" s="129" t="s">
        <v>156</v>
      </c>
    </row>
  </sheetData>
  <mergeCells count="29">
    <mergeCell ref="B9:B10"/>
    <mergeCell ref="A9:A10"/>
    <mergeCell ref="A6:I6"/>
    <mergeCell ref="A1:I1"/>
    <mergeCell ref="A2:I2"/>
    <mergeCell ref="A3:I3"/>
    <mergeCell ref="A4:I4"/>
    <mergeCell ref="A5:I5"/>
    <mergeCell ref="B17:B18"/>
    <mergeCell ref="B11:B12"/>
    <mergeCell ref="A13:A14"/>
    <mergeCell ref="B13:B14"/>
    <mergeCell ref="A11:A12"/>
    <mergeCell ref="A48:B48"/>
    <mergeCell ref="A49:B49"/>
    <mergeCell ref="A50:K50"/>
    <mergeCell ref="A45:B45"/>
    <mergeCell ref="A46:B46"/>
    <mergeCell ref="A47:B47"/>
    <mergeCell ref="J2:J49"/>
    <mergeCell ref="A43:A44"/>
    <mergeCell ref="A33:A34"/>
    <mergeCell ref="A31:A32"/>
    <mergeCell ref="A25:A26"/>
    <mergeCell ref="A19:A20"/>
    <mergeCell ref="B19:B20"/>
    <mergeCell ref="A15:A16"/>
    <mergeCell ref="B15:B16"/>
    <mergeCell ref="A17:A18"/>
  </mergeCells>
  <pageMargins left="0.11811023622047245" right="0.11811023622047245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4"/>
  <sheetViews>
    <sheetView workbookViewId="0"/>
  </sheetViews>
  <sheetFormatPr defaultRowHeight="12.75"/>
  <cols>
    <col min="1" max="1" width="12.1640625" style="228" customWidth="1"/>
    <col min="2" max="2" width="9.33203125" style="228"/>
    <col min="3" max="3" width="68.6640625" style="228" customWidth="1"/>
    <col min="4" max="4" width="7.1640625" style="252" customWidth="1"/>
    <col min="5" max="5" width="10" style="229" customWidth="1"/>
  </cols>
  <sheetData>
    <row r="2" spans="1:6">
      <c r="A2" s="379"/>
      <c r="B2" s="269" t="s">
        <v>83</v>
      </c>
      <c r="C2" s="270"/>
      <c r="D2" s="173"/>
      <c r="E2" s="236"/>
      <c r="F2" s="226"/>
    </row>
    <row r="3" spans="1:6">
      <c r="A3" s="380"/>
      <c r="B3" s="269" t="s">
        <v>218</v>
      </c>
      <c r="C3" s="270"/>
      <c r="D3" s="173"/>
      <c r="E3" s="236"/>
      <c r="F3" s="226"/>
    </row>
    <row r="4" spans="1:6">
      <c r="A4" s="381"/>
      <c r="B4" s="269" t="s">
        <v>219</v>
      </c>
      <c r="C4" s="270"/>
      <c r="D4" s="173"/>
      <c r="E4" s="236"/>
      <c r="F4" s="226"/>
    </row>
    <row r="5" spans="1:6">
      <c r="A5" s="382"/>
      <c r="B5" s="383"/>
      <c r="C5" s="383"/>
      <c r="D5" s="383"/>
      <c r="E5" s="384"/>
      <c r="F5" s="226"/>
    </row>
    <row r="6" spans="1:6">
      <c r="A6" s="369" t="s">
        <v>338</v>
      </c>
      <c r="B6" s="385"/>
      <c r="C6" s="385"/>
      <c r="D6" s="385"/>
      <c r="E6" s="370"/>
      <c r="F6" s="226"/>
    </row>
    <row r="7" spans="1:6">
      <c r="A7" s="253" t="s">
        <v>395</v>
      </c>
      <c r="B7" s="349" t="s">
        <v>220</v>
      </c>
      <c r="C7" s="375"/>
      <c r="D7" s="350"/>
      <c r="E7" s="236"/>
      <c r="F7" s="226"/>
    </row>
    <row r="8" spans="1:6">
      <c r="A8" s="136"/>
      <c r="B8" s="269" t="s">
        <v>397</v>
      </c>
      <c r="C8" s="378"/>
      <c r="D8" s="364"/>
      <c r="E8" s="237"/>
      <c r="F8" s="226"/>
    </row>
    <row r="9" spans="1:6">
      <c r="A9" s="225"/>
      <c r="B9" s="349" t="s">
        <v>221</v>
      </c>
      <c r="C9" s="375"/>
      <c r="D9" s="350"/>
      <c r="E9" s="236"/>
      <c r="F9" s="226"/>
    </row>
    <row r="10" spans="1:6">
      <c r="A10" s="225"/>
      <c r="B10" s="359"/>
      <c r="C10" s="360"/>
      <c r="D10" s="173"/>
      <c r="E10" s="236"/>
      <c r="F10" s="226"/>
    </row>
    <row r="11" spans="1:6">
      <c r="A11" s="231"/>
      <c r="B11" s="356" t="s">
        <v>339</v>
      </c>
      <c r="C11" s="357"/>
      <c r="D11" s="173"/>
      <c r="E11" s="236"/>
      <c r="F11" s="226"/>
    </row>
    <row r="12" spans="1:6">
      <c r="A12" s="225"/>
      <c r="B12" s="359"/>
      <c r="C12" s="360"/>
      <c r="D12" s="173"/>
      <c r="E12" s="236"/>
      <c r="F12" s="226"/>
    </row>
    <row r="13" spans="1:6" s="55" customFormat="1">
      <c r="A13" s="221"/>
      <c r="B13" s="365" t="s">
        <v>222</v>
      </c>
      <c r="C13" s="366"/>
      <c r="D13" s="221" t="s">
        <v>223</v>
      </c>
      <c r="E13" s="221" t="s">
        <v>224</v>
      </c>
      <c r="F13" s="196"/>
    </row>
    <row r="14" spans="1:6">
      <c r="A14" s="225"/>
      <c r="B14" s="359"/>
      <c r="C14" s="360"/>
      <c r="D14" s="173"/>
      <c r="E14" s="236"/>
      <c r="F14" s="226"/>
    </row>
    <row r="15" spans="1:6">
      <c r="A15" s="232"/>
      <c r="B15" s="349" t="s">
        <v>340</v>
      </c>
      <c r="C15" s="350"/>
      <c r="D15" s="246" t="s">
        <v>225</v>
      </c>
      <c r="E15" s="239">
        <v>8</v>
      </c>
      <c r="F15" s="226"/>
    </row>
    <row r="16" spans="1:6">
      <c r="A16" s="225"/>
      <c r="B16" s="365" t="s">
        <v>231</v>
      </c>
      <c r="C16" s="366"/>
      <c r="D16" s="173"/>
      <c r="E16" s="236"/>
      <c r="F16" s="226"/>
    </row>
    <row r="17" spans="1:6">
      <c r="A17" s="225"/>
      <c r="B17" s="365" t="s">
        <v>341</v>
      </c>
      <c r="C17" s="366"/>
      <c r="D17" s="173"/>
      <c r="E17" s="240">
        <v>8</v>
      </c>
      <c r="F17" s="226"/>
    </row>
    <row r="18" spans="1:6">
      <c r="A18" s="232"/>
      <c r="B18" s="363" t="s">
        <v>342</v>
      </c>
      <c r="C18" s="364"/>
      <c r="D18" s="246" t="s">
        <v>225</v>
      </c>
      <c r="E18" s="239">
        <v>110.48</v>
      </c>
      <c r="F18" s="226"/>
    </row>
    <row r="19" spans="1:6">
      <c r="A19" s="225"/>
      <c r="B19" s="365" t="s">
        <v>226</v>
      </c>
      <c r="C19" s="366"/>
      <c r="D19" s="173"/>
      <c r="E19" s="236"/>
      <c r="F19" s="226"/>
    </row>
    <row r="20" spans="1:6">
      <c r="A20" s="225"/>
      <c r="B20" s="361" t="s">
        <v>296</v>
      </c>
      <c r="C20" s="366"/>
      <c r="D20" s="173"/>
      <c r="E20" s="240">
        <v>110.48</v>
      </c>
      <c r="F20" s="226"/>
    </row>
    <row r="21" spans="1:6">
      <c r="A21" s="233"/>
      <c r="B21" s="363" t="s">
        <v>343</v>
      </c>
      <c r="C21" s="364"/>
      <c r="D21" s="247" t="s">
        <v>223</v>
      </c>
      <c r="E21" s="241">
        <v>1</v>
      </c>
      <c r="F21" s="226"/>
    </row>
    <row r="22" spans="1:6">
      <c r="A22" s="232"/>
      <c r="B22" s="349" t="s">
        <v>227</v>
      </c>
      <c r="C22" s="350"/>
      <c r="D22" s="221" t="s">
        <v>223</v>
      </c>
      <c r="E22" s="240">
        <v>1</v>
      </c>
      <c r="F22" s="226"/>
    </row>
    <row r="23" spans="1:6">
      <c r="A23" s="232"/>
      <c r="B23" s="349" t="s">
        <v>228</v>
      </c>
      <c r="C23" s="350"/>
      <c r="D23" s="221" t="s">
        <v>223</v>
      </c>
      <c r="E23" s="240">
        <v>1</v>
      </c>
      <c r="F23" s="226"/>
    </row>
    <row r="24" spans="1:6">
      <c r="A24" s="233"/>
      <c r="B24" s="363" t="s">
        <v>344</v>
      </c>
      <c r="C24" s="364"/>
      <c r="D24" s="247" t="s">
        <v>229</v>
      </c>
      <c r="E24" s="241">
        <v>59</v>
      </c>
      <c r="F24" s="226"/>
    </row>
    <row r="25" spans="1:6">
      <c r="A25" s="225"/>
      <c r="B25" s="349"/>
      <c r="C25" s="350"/>
      <c r="D25" s="173"/>
      <c r="E25" s="236"/>
      <c r="F25" s="226"/>
    </row>
    <row r="26" spans="1:6">
      <c r="A26" s="225"/>
      <c r="B26" s="365" t="s">
        <v>230</v>
      </c>
      <c r="C26" s="366"/>
      <c r="D26" s="173"/>
      <c r="E26" s="236"/>
      <c r="F26" s="226"/>
    </row>
    <row r="27" spans="1:6">
      <c r="A27" s="225"/>
      <c r="B27" s="361" t="s">
        <v>297</v>
      </c>
      <c r="C27" s="366"/>
      <c r="D27" s="173"/>
      <c r="E27" s="240">
        <v>59</v>
      </c>
      <c r="F27" s="226"/>
    </row>
    <row r="28" spans="1:6">
      <c r="A28" s="232"/>
      <c r="B28" s="363" t="s">
        <v>345</v>
      </c>
      <c r="C28" s="364"/>
      <c r="D28" s="247" t="s">
        <v>232</v>
      </c>
      <c r="E28" s="241">
        <v>5</v>
      </c>
      <c r="F28" s="226"/>
    </row>
    <row r="29" spans="1:6">
      <c r="A29" s="225"/>
      <c r="B29" s="365" t="s">
        <v>233</v>
      </c>
      <c r="C29" s="366"/>
      <c r="D29" s="173"/>
      <c r="E29" s="236"/>
      <c r="F29" s="226"/>
    </row>
    <row r="30" spans="1:6">
      <c r="A30" s="225"/>
      <c r="B30" s="361" t="s">
        <v>298</v>
      </c>
      <c r="C30" s="366"/>
      <c r="D30" s="173"/>
      <c r="E30" s="242">
        <v>5</v>
      </c>
      <c r="F30" s="226"/>
    </row>
    <row r="31" spans="1:6">
      <c r="A31" s="232"/>
      <c r="B31" s="349" t="s">
        <v>234</v>
      </c>
      <c r="C31" s="350"/>
      <c r="D31" s="247" t="s">
        <v>232</v>
      </c>
      <c r="E31" s="241">
        <v>5</v>
      </c>
      <c r="F31" s="226"/>
    </row>
    <row r="32" spans="1:6">
      <c r="A32" s="225"/>
      <c r="B32" s="365" t="s">
        <v>233</v>
      </c>
      <c r="C32" s="366"/>
      <c r="D32" s="173"/>
      <c r="E32" s="236"/>
      <c r="F32" s="226"/>
    </row>
    <row r="33" spans="1:6">
      <c r="A33" s="225"/>
      <c r="B33" s="361" t="s">
        <v>298</v>
      </c>
      <c r="C33" s="366"/>
      <c r="D33" s="173"/>
      <c r="E33" s="242">
        <v>5</v>
      </c>
      <c r="F33" s="226"/>
    </row>
    <row r="34" spans="1:6">
      <c r="A34" s="232"/>
      <c r="B34" s="363" t="s">
        <v>346</v>
      </c>
      <c r="C34" s="364"/>
      <c r="D34" s="247" t="s">
        <v>232</v>
      </c>
      <c r="E34" s="241">
        <v>5</v>
      </c>
      <c r="F34" s="226"/>
    </row>
    <row r="35" spans="1:6">
      <c r="A35" s="225"/>
      <c r="B35" s="365" t="s">
        <v>233</v>
      </c>
      <c r="C35" s="366"/>
      <c r="D35" s="173"/>
      <c r="E35" s="236"/>
      <c r="F35" s="226"/>
    </row>
    <row r="36" spans="1:6">
      <c r="A36" s="225"/>
      <c r="B36" s="361" t="s">
        <v>298</v>
      </c>
      <c r="C36" s="366"/>
      <c r="D36" s="173"/>
      <c r="E36" s="242">
        <v>5</v>
      </c>
      <c r="F36" s="226"/>
    </row>
    <row r="37" spans="1:6">
      <c r="A37" s="225"/>
      <c r="B37" s="356" t="s">
        <v>92</v>
      </c>
      <c r="C37" s="357"/>
      <c r="D37" s="173"/>
      <c r="E37" s="236"/>
      <c r="F37" s="226"/>
    </row>
    <row r="38" spans="1:6">
      <c r="A38" s="220"/>
      <c r="B38" s="349" t="s">
        <v>222</v>
      </c>
      <c r="C38" s="350"/>
      <c r="D38" s="173"/>
      <c r="E38" s="236"/>
      <c r="F38" s="226"/>
    </row>
    <row r="39" spans="1:6">
      <c r="A39" s="225"/>
      <c r="B39" s="359"/>
      <c r="C39" s="360"/>
      <c r="D39" s="173"/>
      <c r="E39" s="236"/>
      <c r="F39" s="226"/>
    </row>
    <row r="40" spans="1:6">
      <c r="A40" s="233"/>
      <c r="B40" s="363" t="s">
        <v>347</v>
      </c>
      <c r="C40" s="364"/>
      <c r="D40" s="247" t="s">
        <v>229</v>
      </c>
      <c r="E40" s="241">
        <v>220</v>
      </c>
      <c r="F40" s="226"/>
    </row>
    <row r="41" spans="1:6">
      <c r="A41" s="136"/>
      <c r="B41" s="349"/>
      <c r="C41" s="350"/>
      <c r="D41" s="180"/>
      <c r="E41" s="237"/>
      <c r="F41" s="226"/>
    </row>
    <row r="42" spans="1:6">
      <c r="A42" s="225"/>
      <c r="B42" s="365" t="s">
        <v>237</v>
      </c>
      <c r="C42" s="366"/>
      <c r="D42" s="173"/>
      <c r="E42" s="236"/>
      <c r="F42" s="226"/>
    </row>
    <row r="43" spans="1:6">
      <c r="A43" s="225"/>
      <c r="B43" s="361" t="s">
        <v>299</v>
      </c>
      <c r="C43" s="366"/>
      <c r="D43" s="173"/>
      <c r="E43" s="240">
        <v>91.5</v>
      </c>
      <c r="F43" s="226"/>
    </row>
    <row r="44" spans="1:6">
      <c r="A44" s="232"/>
      <c r="B44" s="349" t="s">
        <v>238</v>
      </c>
      <c r="C44" s="350"/>
      <c r="D44" s="221" t="s">
        <v>223</v>
      </c>
      <c r="E44" s="240">
        <v>21</v>
      </c>
      <c r="F44" s="226"/>
    </row>
    <row r="45" spans="1:6">
      <c r="A45" s="136"/>
      <c r="B45" s="349" t="s">
        <v>236</v>
      </c>
      <c r="C45" s="350"/>
      <c r="D45" s="180"/>
      <c r="E45" s="237"/>
      <c r="F45" s="226"/>
    </row>
    <row r="46" spans="1:6">
      <c r="A46" s="225"/>
      <c r="B46" s="365" t="s">
        <v>239</v>
      </c>
      <c r="C46" s="366"/>
      <c r="D46" s="173"/>
      <c r="E46" s="236"/>
      <c r="F46" s="226"/>
    </row>
    <row r="47" spans="1:6">
      <c r="A47" s="225"/>
      <c r="B47" s="367">
        <v>21</v>
      </c>
      <c r="C47" s="368"/>
      <c r="D47" s="173"/>
      <c r="E47" s="240">
        <v>21</v>
      </c>
      <c r="F47" s="226"/>
    </row>
    <row r="48" spans="1:6">
      <c r="A48" s="225"/>
      <c r="B48" s="356" t="s">
        <v>92</v>
      </c>
      <c r="C48" s="357"/>
      <c r="D48" s="173"/>
      <c r="E48" s="236"/>
      <c r="F48" s="226"/>
    </row>
    <row r="49" spans="1:6">
      <c r="A49" s="231"/>
      <c r="B49" s="369" t="s">
        <v>348</v>
      </c>
      <c r="C49" s="370"/>
      <c r="D49" s="173"/>
      <c r="E49" s="238" t="s">
        <v>224</v>
      </c>
      <c r="F49" s="226"/>
    </row>
    <row r="50" spans="1:6">
      <c r="A50" s="225"/>
      <c r="B50" s="359"/>
      <c r="C50" s="360"/>
      <c r="D50" s="173"/>
      <c r="E50" s="236"/>
      <c r="F50" s="226"/>
    </row>
    <row r="51" spans="1:6">
      <c r="A51" s="220"/>
      <c r="B51" s="349" t="s">
        <v>222</v>
      </c>
      <c r="C51" s="350"/>
      <c r="D51" s="173"/>
      <c r="E51" s="236"/>
      <c r="F51" s="226"/>
    </row>
    <row r="52" spans="1:6">
      <c r="A52" s="225"/>
      <c r="B52" s="359"/>
      <c r="C52" s="360"/>
      <c r="D52" s="173"/>
      <c r="E52" s="236"/>
      <c r="F52" s="226"/>
    </row>
    <row r="53" spans="1:6">
      <c r="A53" s="225"/>
      <c r="B53" s="349" t="s">
        <v>240</v>
      </c>
      <c r="C53" s="350"/>
      <c r="D53" s="173"/>
      <c r="E53" s="236"/>
      <c r="F53" s="226"/>
    </row>
    <row r="54" spans="1:6">
      <c r="A54" s="232"/>
      <c r="B54" s="363" t="s">
        <v>349</v>
      </c>
      <c r="C54" s="364"/>
      <c r="D54" s="247" t="s">
        <v>235</v>
      </c>
      <c r="E54" s="239">
        <v>3.63</v>
      </c>
      <c r="F54" s="226"/>
    </row>
    <row r="55" spans="1:6">
      <c r="A55" s="225"/>
      <c r="B55" s="365" t="s">
        <v>241</v>
      </c>
      <c r="C55" s="366"/>
      <c r="D55" s="173"/>
      <c r="E55" s="236"/>
      <c r="F55" s="226"/>
    </row>
    <row r="56" spans="1:6">
      <c r="A56" s="136"/>
      <c r="B56" s="349"/>
      <c r="C56" s="350"/>
      <c r="D56" s="180"/>
      <c r="E56" s="237"/>
      <c r="F56" s="226"/>
    </row>
    <row r="57" spans="1:6">
      <c r="A57" s="225"/>
      <c r="B57" s="349" t="s">
        <v>350</v>
      </c>
      <c r="C57" s="350"/>
      <c r="D57" s="173"/>
      <c r="E57" s="236"/>
      <c r="F57" s="226"/>
    </row>
    <row r="58" spans="1:6">
      <c r="A58" s="225"/>
      <c r="B58" s="269" t="s">
        <v>300</v>
      </c>
      <c r="C58" s="350"/>
      <c r="D58" s="173"/>
      <c r="E58" s="240">
        <v>1.68</v>
      </c>
      <c r="F58" s="226"/>
    </row>
    <row r="59" spans="1:6">
      <c r="A59" s="225"/>
      <c r="B59" s="349" t="s">
        <v>351</v>
      </c>
      <c r="C59" s="350"/>
      <c r="D59" s="173"/>
      <c r="E59" s="236"/>
      <c r="F59" s="226"/>
    </row>
    <row r="60" spans="1:6">
      <c r="A60" s="225"/>
      <c r="B60" s="349">
        <v>2.16</v>
      </c>
      <c r="C60" s="350"/>
      <c r="D60" s="173"/>
      <c r="E60" s="240">
        <v>2.16</v>
      </c>
      <c r="F60" s="226"/>
    </row>
    <row r="61" spans="1:6">
      <c r="A61" s="225"/>
      <c r="B61" s="349"/>
      <c r="C61" s="350"/>
      <c r="D61" s="173"/>
      <c r="E61" s="236"/>
      <c r="F61" s="226"/>
    </row>
    <row r="62" spans="1:6">
      <c r="A62" s="225"/>
      <c r="B62" s="365"/>
      <c r="C62" s="366"/>
      <c r="D62" s="173"/>
      <c r="E62" s="236"/>
      <c r="F62" s="226"/>
    </row>
    <row r="63" spans="1:6">
      <c r="A63" s="225"/>
      <c r="B63" s="365"/>
      <c r="C63" s="366"/>
      <c r="D63" s="173"/>
      <c r="E63" s="240"/>
      <c r="F63" s="226"/>
    </row>
    <row r="64" spans="1:6">
      <c r="A64" s="225"/>
      <c r="B64" s="359"/>
      <c r="C64" s="360"/>
      <c r="D64" s="173"/>
      <c r="E64" s="236"/>
      <c r="F64" s="226"/>
    </row>
    <row r="65" spans="1:6">
      <c r="A65" s="225"/>
      <c r="B65" s="356" t="s">
        <v>92</v>
      </c>
      <c r="C65" s="357"/>
      <c r="D65" s="173"/>
      <c r="E65" s="236"/>
      <c r="F65" s="226"/>
    </row>
    <row r="66" spans="1:6">
      <c r="A66" s="231"/>
      <c r="B66" s="356" t="s">
        <v>352</v>
      </c>
      <c r="C66" s="357"/>
      <c r="D66" s="173"/>
      <c r="E66" s="238" t="s">
        <v>224</v>
      </c>
      <c r="F66" s="226"/>
    </row>
    <row r="67" spans="1:6">
      <c r="A67" s="225"/>
      <c r="B67" s="359"/>
      <c r="C67" s="360"/>
      <c r="D67" s="173"/>
      <c r="E67" s="236"/>
      <c r="F67" s="226"/>
    </row>
    <row r="68" spans="1:6">
      <c r="A68" s="220"/>
      <c r="B68" s="349" t="s">
        <v>222</v>
      </c>
      <c r="C68" s="350"/>
      <c r="D68" s="173"/>
      <c r="E68" s="236"/>
      <c r="F68" s="226"/>
    </row>
    <row r="69" spans="1:6">
      <c r="A69" s="225"/>
      <c r="B69" s="359"/>
      <c r="C69" s="360"/>
      <c r="D69" s="173"/>
      <c r="E69" s="236"/>
      <c r="F69" s="226"/>
    </row>
    <row r="70" spans="1:6">
      <c r="A70" s="225"/>
      <c r="B70" s="349" t="s">
        <v>242</v>
      </c>
      <c r="C70" s="350"/>
      <c r="D70" s="173"/>
      <c r="E70" s="236"/>
      <c r="F70" s="226"/>
    </row>
    <row r="71" spans="1:6">
      <c r="A71" s="232"/>
      <c r="B71" s="363" t="s">
        <v>353</v>
      </c>
      <c r="C71" s="364"/>
      <c r="D71" s="247" t="s">
        <v>225</v>
      </c>
      <c r="E71" s="241">
        <v>36.31</v>
      </c>
      <c r="F71" s="226"/>
    </row>
    <row r="72" spans="1:6">
      <c r="A72" s="225"/>
      <c r="B72" s="365"/>
      <c r="C72" s="366"/>
      <c r="D72" s="173"/>
      <c r="E72" s="236"/>
      <c r="F72" s="226"/>
    </row>
    <row r="73" spans="1:6">
      <c r="A73" s="136"/>
      <c r="B73" s="269" t="s">
        <v>301</v>
      </c>
      <c r="C73" s="350"/>
      <c r="D73" s="180"/>
      <c r="E73" s="237"/>
      <c r="F73" s="226"/>
    </row>
    <row r="74" spans="1:6">
      <c r="A74" s="225"/>
      <c r="B74" s="349"/>
      <c r="C74" s="350"/>
      <c r="D74" s="173"/>
      <c r="E74" s="236"/>
      <c r="F74" s="226"/>
    </row>
    <row r="75" spans="1:6">
      <c r="A75" s="225"/>
      <c r="B75" s="376" t="s">
        <v>306</v>
      </c>
      <c r="C75" s="377"/>
      <c r="D75" s="173"/>
      <c r="E75" s="240"/>
      <c r="F75" s="226"/>
    </row>
    <row r="76" spans="1:6">
      <c r="A76" s="225"/>
      <c r="B76" s="349"/>
      <c r="C76" s="350"/>
      <c r="D76" s="173"/>
      <c r="E76" s="236"/>
      <c r="F76" s="226"/>
    </row>
    <row r="77" spans="1:6">
      <c r="A77" s="225"/>
      <c r="B77" s="376"/>
      <c r="C77" s="377"/>
      <c r="D77" s="173"/>
      <c r="E77" s="240"/>
      <c r="F77" s="226"/>
    </row>
    <row r="78" spans="1:6">
      <c r="A78" s="225"/>
      <c r="B78" s="359"/>
      <c r="C78" s="360"/>
      <c r="D78" s="173"/>
      <c r="E78" s="236"/>
      <c r="F78" s="226"/>
    </row>
    <row r="79" spans="1:6">
      <c r="A79" s="233"/>
      <c r="B79" s="363" t="s">
        <v>354</v>
      </c>
      <c r="C79" s="364"/>
      <c r="D79" s="247" t="s">
        <v>225</v>
      </c>
      <c r="E79" s="241">
        <v>79.41</v>
      </c>
      <c r="F79" s="226"/>
    </row>
    <row r="80" spans="1:6">
      <c r="A80" s="225"/>
      <c r="B80" s="365"/>
      <c r="C80" s="366"/>
      <c r="D80" s="173"/>
      <c r="E80" s="236"/>
      <c r="F80" s="226"/>
    </row>
    <row r="81" spans="1:6">
      <c r="A81" s="136"/>
      <c r="B81" s="269" t="s">
        <v>302</v>
      </c>
      <c r="C81" s="350"/>
      <c r="D81" s="180"/>
      <c r="E81" s="237"/>
      <c r="F81" s="226"/>
    </row>
    <row r="82" spans="1:6">
      <c r="A82" s="225"/>
      <c r="B82" s="269" t="s">
        <v>304</v>
      </c>
      <c r="C82" s="350"/>
      <c r="D82" s="173"/>
      <c r="E82" s="236"/>
      <c r="F82" s="226"/>
    </row>
    <row r="83" spans="1:6">
      <c r="A83" s="225"/>
      <c r="B83" s="376" t="s">
        <v>305</v>
      </c>
      <c r="C83" s="377"/>
      <c r="D83" s="173"/>
      <c r="E83" s="240">
        <v>17.420000000000002</v>
      </c>
      <c r="F83" s="226"/>
    </row>
    <row r="84" spans="1:6">
      <c r="A84" s="225"/>
      <c r="B84" s="349" t="s">
        <v>355</v>
      </c>
      <c r="C84" s="350"/>
      <c r="D84" s="173"/>
      <c r="E84" s="236"/>
      <c r="F84" s="226"/>
    </row>
    <row r="85" spans="1:6">
      <c r="A85" s="225"/>
      <c r="B85" s="361" t="s">
        <v>311</v>
      </c>
      <c r="C85" s="366"/>
      <c r="D85" s="173"/>
      <c r="E85" s="240">
        <v>31.5</v>
      </c>
      <c r="F85" s="226"/>
    </row>
    <row r="86" spans="1:6">
      <c r="A86" s="225"/>
      <c r="B86" s="349" t="s">
        <v>356</v>
      </c>
      <c r="C86" s="350"/>
      <c r="D86" s="173"/>
      <c r="E86" s="236"/>
      <c r="F86" s="226"/>
    </row>
    <row r="87" spans="1:6">
      <c r="A87" s="225"/>
      <c r="B87" s="376" t="s">
        <v>303</v>
      </c>
      <c r="C87" s="377"/>
      <c r="D87" s="173"/>
      <c r="E87" s="240">
        <v>30.49</v>
      </c>
      <c r="F87" s="226"/>
    </row>
    <row r="88" spans="1:6">
      <c r="A88" s="225"/>
      <c r="B88" s="359"/>
      <c r="C88" s="360"/>
      <c r="D88" s="173"/>
      <c r="E88" s="236"/>
      <c r="F88" s="226"/>
    </row>
    <row r="89" spans="1:6">
      <c r="A89" s="225"/>
      <c r="B89" s="359"/>
      <c r="C89" s="360"/>
      <c r="D89" s="173"/>
      <c r="E89" s="236"/>
      <c r="F89" s="226"/>
    </row>
    <row r="90" spans="1:6">
      <c r="A90" s="225"/>
      <c r="B90" s="349" t="s">
        <v>244</v>
      </c>
      <c r="C90" s="350"/>
      <c r="D90" s="173"/>
      <c r="E90" s="236"/>
      <c r="F90" s="226"/>
    </row>
    <row r="91" spans="1:6">
      <c r="A91" s="232"/>
      <c r="B91" s="363" t="s">
        <v>357</v>
      </c>
      <c r="C91" s="364"/>
      <c r="D91" s="246" t="s">
        <v>245</v>
      </c>
      <c r="E91" s="239">
        <v>354.82</v>
      </c>
      <c r="F91" s="226"/>
    </row>
    <row r="92" spans="1:6">
      <c r="A92" s="225"/>
      <c r="B92" s="365" t="s">
        <v>243</v>
      </c>
      <c r="C92" s="366"/>
      <c r="D92" s="173"/>
      <c r="E92" s="236"/>
      <c r="F92" s="226"/>
    </row>
    <row r="93" spans="1:6">
      <c r="A93" s="136"/>
      <c r="B93" s="269" t="s">
        <v>302</v>
      </c>
      <c r="C93" s="350"/>
      <c r="D93" s="180"/>
      <c r="E93" s="237"/>
      <c r="F93" s="226"/>
    </row>
    <row r="94" spans="1:6">
      <c r="A94" s="225"/>
      <c r="B94" s="269" t="s">
        <v>358</v>
      </c>
      <c r="C94" s="350"/>
      <c r="D94" s="173"/>
      <c r="E94" s="236"/>
      <c r="F94" s="226"/>
    </row>
    <row r="95" spans="1:6">
      <c r="A95" s="225"/>
      <c r="B95" s="376">
        <v>50.7</v>
      </c>
      <c r="C95" s="377"/>
      <c r="D95" s="173"/>
      <c r="E95" s="240">
        <v>50.7</v>
      </c>
      <c r="F95" s="226"/>
    </row>
    <row r="96" spans="1:6">
      <c r="A96" s="225"/>
      <c r="B96" s="349" t="s">
        <v>351</v>
      </c>
      <c r="C96" s="350"/>
      <c r="D96" s="173"/>
      <c r="E96" s="236"/>
      <c r="F96" s="226"/>
    </row>
    <row r="97" spans="1:6">
      <c r="A97" s="225"/>
      <c r="B97" s="365">
        <v>58.8</v>
      </c>
      <c r="C97" s="366"/>
      <c r="D97" s="173"/>
      <c r="E97" s="240">
        <v>58.8</v>
      </c>
      <c r="F97" s="226"/>
    </row>
    <row r="98" spans="1:6">
      <c r="A98" s="225"/>
      <c r="B98" s="349" t="s">
        <v>359</v>
      </c>
      <c r="C98" s="350"/>
      <c r="D98" s="173"/>
      <c r="E98" s="236"/>
      <c r="F98" s="226"/>
    </row>
    <row r="99" spans="1:6">
      <c r="A99" s="225"/>
      <c r="B99" s="365">
        <v>51.69</v>
      </c>
      <c r="C99" s="366"/>
      <c r="D99" s="173"/>
      <c r="E99" s="240">
        <v>51.69</v>
      </c>
      <c r="F99" s="226"/>
    </row>
    <row r="100" spans="1:6">
      <c r="A100" s="225"/>
      <c r="B100" s="349" t="s">
        <v>355</v>
      </c>
      <c r="C100" s="350"/>
      <c r="D100" s="173"/>
      <c r="E100" s="236"/>
      <c r="F100" s="226"/>
    </row>
    <row r="101" spans="1:6">
      <c r="A101" s="225"/>
      <c r="B101" s="365">
        <v>71.5</v>
      </c>
      <c r="C101" s="366"/>
      <c r="D101" s="173"/>
      <c r="E101" s="240">
        <v>71.5</v>
      </c>
      <c r="F101" s="226"/>
    </row>
    <row r="102" spans="1:6" ht="12.75" customHeight="1">
      <c r="A102" s="225"/>
      <c r="B102" s="269" t="s">
        <v>360</v>
      </c>
      <c r="C102" s="350"/>
      <c r="D102" s="173"/>
      <c r="E102" s="236"/>
      <c r="F102" s="226"/>
    </row>
    <row r="103" spans="1:6">
      <c r="A103" s="225"/>
      <c r="B103" s="376">
        <v>111.55</v>
      </c>
      <c r="C103" s="377"/>
      <c r="D103" s="173"/>
      <c r="E103" s="240">
        <v>111.55</v>
      </c>
      <c r="F103" s="226"/>
    </row>
    <row r="104" spans="1:6" ht="12.75" customHeight="1">
      <c r="A104" s="225"/>
      <c r="B104" s="349"/>
      <c r="C104" s="350"/>
      <c r="D104" s="173"/>
      <c r="E104" s="236"/>
      <c r="F104" s="226"/>
    </row>
    <row r="105" spans="1:6">
      <c r="A105" s="225"/>
      <c r="B105" s="365"/>
      <c r="C105" s="366"/>
      <c r="D105" s="173"/>
      <c r="E105" s="240"/>
      <c r="F105" s="226"/>
    </row>
    <row r="106" spans="1:6">
      <c r="A106" s="225"/>
      <c r="B106" s="359"/>
      <c r="C106" s="360"/>
      <c r="D106" s="173"/>
      <c r="E106" s="236"/>
      <c r="F106" s="226"/>
    </row>
    <row r="107" spans="1:6">
      <c r="A107" s="232"/>
      <c r="B107" s="363" t="s">
        <v>361</v>
      </c>
      <c r="C107" s="364"/>
      <c r="D107" s="247" t="s">
        <v>245</v>
      </c>
      <c r="E107" s="241">
        <v>1244.1400000000001</v>
      </c>
      <c r="F107" s="226"/>
    </row>
    <row r="108" spans="1:6">
      <c r="A108" s="225"/>
      <c r="B108" s="365" t="s">
        <v>243</v>
      </c>
      <c r="C108" s="366"/>
      <c r="D108" s="173"/>
      <c r="E108" s="236"/>
      <c r="F108" s="226"/>
    </row>
    <row r="109" spans="1:6">
      <c r="A109" s="136"/>
      <c r="B109" s="349" t="s">
        <v>236</v>
      </c>
      <c r="C109" s="350"/>
      <c r="D109" s="180"/>
      <c r="E109" s="237"/>
      <c r="F109" s="226"/>
    </row>
    <row r="110" spans="1:6">
      <c r="A110" s="225"/>
      <c r="B110" s="349"/>
      <c r="C110" s="350"/>
      <c r="D110" s="173"/>
      <c r="E110" s="236"/>
      <c r="F110" s="226"/>
    </row>
    <row r="111" spans="1:6">
      <c r="A111" s="225"/>
      <c r="B111" s="269" t="s">
        <v>302</v>
      </c>
      <c r="C111" s="350"/>
      <c r="D111" s="180"/>
      <c r="E111" s="237"/>
      <c r="F111" s="226"/>
    </row>
    <row r="112" spans="1:6">
      <c r="A112" s="225"/>
      <c r="B112" s="269" t="s">
        <v>358</v>
      </c>
      <c r="C112" s="350"/>
      <c r="D112" s="173"/>
      <c r="E112" s="236"/>
      <c r="F112" s="226"/>
    </row>
    <row r="113" spans="1:6">
      <c r="A113" s="225"/>
      <c r="B113" s="376">
        <v>50.7</v>
      </c>
      <c r="C113" s="377"/>
      <c r="D113" s="173"/>
      <c r="E113" s="240">
        <v>383.05</v>
      </c>
      <c r="F113" s="226"/>
    </row>
    <row r="114" spans="1:6">
      <c r="A114" s="225"/>
      <c r="B114" s="349" t="s">
        <v>351</v>
      </c>
      <c r="C114" s="350"/>
      <c r="D114" s="173"/>
      <c r="E114" s="236"/>
      <c r="F114" s="226"/>
    </row>
    <row r="115" spans="1:6">
      <c r="A115" s="225"/>
      <c r="B115" s="376">
        <v>241.98</v>
      </c>
      <c r="C115" s="377"/>
      <c r="D115" s="173"/>
      <c r="E115" s="240">
        <v>241.98</v>
      </c>
      <c r="F115" s="226"/>
    </row>
    <row r="116" spans="1:6">
      <c r="A116" s="225"/>
      <c r="B116" s="349" t="s">
        <v>359</v>
      </c>
      <c r="C116" s="350"/>
      <c r="D116" s="173"/>
      <c r="E116" s="236"/>
      <c r="F116" s="226"/>
    </row>
    <row r="117" spans="1:6">
      <c r="A117" s="225"/>
      <c r="B117" s="365">
        <v>150.31</v>
      </c>
      <c r="C117" s="366"/>
      <c r="D117" s="173"/>
      <c r="E117" s="240">
        <v>150.31</v>
      </c>
      <c r="F117" s="226"/>
    </row>
    <row r="118" spans="1:6">
      <c r="A118" s="225"/>
      <c r="B118" s="349" t="s">
        <v>355</v>
      </c>
      <c r="C118" s="350"/>
      <c r="D118" s="173"/>
      <c r="E118" s="236"/>
      <c r="F118" s="226"/>
    </row>
    <row r="119" spans="1:6">
      <c r="A119" s="225"/>
      <c r="B119" s="365">
        <v>386.83</v>
      </c>
      <c r="C119" s="366"/>
      <c r="D119" s="173"/>
      <c r="E119" s="240">
        <v>273.60000000000002</v>
      </c>
      <c r="F119" s="226"/>
    </row>
    <row r="120" spans="1:6">
      <c r="A120" s="225"/>
      <c r="B120" s="269" t="s">
        <v>360</v>
      </c>
      <c r="C120" s="350"/>
      <c r="D120" s="173"/>
      <c r="E120" s="236"/>
      <c r="F120" s="226"/>
    </row>
    <row r="121" spans="1:6">
      <c r="A121" s="225"/>
      <c r="B121" s="376">
        <v>133.49</v>
      </c>
      <c r="C121" s="377"/>
      <c r="D121" s="173"/>
      <c r="E121" s="240">
        <v>133.49</v>
      </c>
      <c r="F121" s="226"/>
    </row>
    <row r="122" spans="1:6">
      <c r="A122" s="225"/>
      <c r="B122" s="349"/>
      <c r="C122" s="350"/>
      <c r="D122" s="173"/>
      <c r="E122" s="236"/>
      <c r="F122" s="226"/>
    </row>
    <row r="123" spans="1:6">
      <c r="A123" s="225"/>
      <c r="B123" s="376"/>
      <c r="C123" s="377"/>
      <c r="D123" s="173"/>
      <c r="E123" s="240"/>
      <c r="F123" s="226"/>
    </row>
    <row r="124" spans="1:6">
      <c r="A124" s="225"/>
      <c r="B124" s="359"/>
      <c r="C124" s="360"/>
      <c r="D124" s="173"/>
      <c r="E124" s="236"/>
      <c r="F124" s="226"/>
    </row>
    <row r="125" spans="1:6">
      <c r="A125" s="225"/>
      <c r="B125" s="359"/>
      <c r="C125" s="360"/>
      <c r="D125" s="173"/>
      <c r="E125" s="236"/>
      <c r="F125" s="226"/>
    </row>
    <row r="126" spans="1:6">
      <c r="A126" s="225"/>
      <c r="B126" s="359"/>
      <c r="C126" s="360"/>
      <c r="D126" s="173"/>
      <c r="E126" s="236"/>
      <c r="F126" s="226"/>
    </row>
    <row r="127" spans="1:6">
      <c r="A127" s="225"/>
      <c r="B127" s="349" t="s">
        <v>246</v>
      </c>
      <c r="C127" s="350"/>
      <c r="D127" s="173"/>
      <c r="E127" s="236"/>
      <c r="F127" s="226"/>
    </row>
    <row r="128" spans="1:6">
      <c r="A128" s="233"/>
      <c r="B128" s="363"/>
      <c r="C128" s="364"/>
      <c r="D128" s="247" t="s">
        <v>235</v>
      </c>
      <c r="E128" s="241"/>
      <c r="F128" s="226"/>
    </row>
    <row r="129" spans="1:6" ht="48" customHeight="1">
      <c r="A129" s="225"/>
      <c r="B129" s="269" t="s">
        <v>310</v>
      </c>
      <c r="C129" s="364"/>
      <c r="D129" s="173"/>
      <c r="E129" s="236">
        <v>5.42</v>
      </c>
      <c r="F129" s="226"/>
    </row>
    <row r="130" spans="1:6">
      <c r="A130" s="136"/>
      <c r="B130" s="269" t="s">
        <v>309</v>
      </c>
      <c r="C130" s="350"/>
      <c r="D130" s="180"/>
      <c r="E130" s="243"/>
      <c r="F130" s="226"/>
    </row>
    <row r="131" spans="1:6">
      <c r="A131" s="136"/>
      <c r="B131" s="349" t="s">
        <v>307</v>
      </c>
      <c r="C131" s="350"/>
      <c r="D131" s="180"/>
      <c r="E131" s="237"/>
      <c r="F131" s="226"/>
    </row>
    <row r="132" spans="1:6">
      <c r="A132" s="136"/>
      <c r="B132" s="349" t="s">
        <v>308</v>
      </c>
      <c r="C132" s="350"/>
      <c r="D132" s="180"/>
      <c r="E132" s="237"/>
      <c r="F132" s="226"/>
    </row>
    <row r="133" spans="1:6">
      <c r="A133" s="225"/>
      <c r="B133" s="349" t="s">
        <v>350</v>
      </c>
      <c r="C133" s="350"/>
      <c r="D133" s="173"/>
      <c r="E133" s="236"/>
      <c r="F133" s="226"/>
    </row>
    <row r="134" spans="1:6">
      <c r="A134" s="225"/>
      <c r="B134" s="269" t="s">
        <v>300</v>
      </c>
      <c r="C134" s="350"/>
      <c r="D134" s="173"/>
      <c r="E134" s="240">
        <v>1.68</v>
      </c>
      <c r="F134" s="226"/>
    </row>
    <row r="135" spans="1:6">
      <c r="A135" s="225"/>
      <c r="B135" s="227"/>
      <c r="C135" s="223"/>
      <c r="D135" s="173"/>
      <c r="E135" s="240"/>
      <c r="F135" s="226"/>
    </row>
    <row r="136" spans="1:6">
      <c r="A136" s="225"/>
      <c r="B136" s="227"/>
      <c r="C136" s="223"/>
      <c r="D136" s="173"/>
      <c r="E136" s="240"/>
      <c r="F136" s="226"/>
    </row>
    <row r="137" spans="1:6">
      <c r="A137" s="225"/>
      <c r="B137" s="349" t="s">
        <v>351</v>
      </c>
      <c r="C137" s="350"/>
      <c r="D137" s="173"/>
      <c r="E137" s="236"/>
      <c r="F137" s="226"/>
    </row>
    <row r="138" spans="1:6">
      <c r="A138" s="225"/>
      <c r="B138" s="269" t="s">
        <v>319</v>
      </c>
      <c r="C138" s="350"/>
      <c r="D138" s="173"/>
      <c r="E138" s="240">
        <v>1.92</v>
      </c>
      <c r="F138" s="226"/>
    </row>
    <row r="139" spans="1:6">
      <c r="A139" s="225"/>
      <c r="B139" s="269" t="s">
        <v>318</v>
      </c>
      <c r="C139" s="350"/>
      <c r="D139" s="173"/>
      <c r="E139" s="237">
        <v>1.82</v>
      </c>
      <c r="F139" s="226"/>
    </row>
    <row r="140" spans="1:6">
      <c r="A140" s="234"/>
      <c r="B140" s="363" t="s">
        <v>362</v>
      </c>
      <c r="C140" s="364"/>
      <c r="D140" s="246" t="s">
        <v>235</v>
      </c>
      <c r="E140" s="239"/>
      <c r="F140" s="226"/>
    </row>
    <row r="141" spans="1:6">
      <c r="A141" s="225"/>
      <c r="B141" s="365" t="s">
        <v>241</v>
      </c>
      <c r="C141" s="366"/>
      <c r="D141" s="173"/>
      <c r="E141" s="236"/>
      <c r="F141" s="226"/>
    </row>
    <row r="142" spans="1:6">
      <c r="A142" s="136"/>
      <c r="B142" s="269" t="s">
        <v>301</v>
      </c>
      <c r="C142" s="350"/>
      <c r="D142" s="180"/>
      <c r="E142" s="237"/>
      <c r="F142" s="226"/>
    </row>
    <row r="143" spans="1:6">
      <c r="A143" s="225"/>
      <c r="B143" s="349" t="s">
        <v>350</v>
      </c>
      <c r="C143" s="350"/>
      <c r="D143" s="173"/>
      <c r="E143" s="236"/>
      <c r="F143" s="226"/>
    </row>
    <row r="144" spans="1:6">
      <c r="A144" s="225"/>
      <c r="B144" s="376"/>
      <c r="C144" s="377"/>
      <c r="D144" s="173"/>
      <c r="E144" s="240"/>
      <c r="F144" s="226"/>
    </row>
    <row r="145" spans="1:6">
      <c r="A145" s="225"/>
      <c r="B145" s="349" t="s">
        <v>351</v>
      </c>
      <c r="C145" s="350"/>
      <c r="D145" s="173"/>
      <c r="E145" s="236"/>
      <c r="F145" s="226"/>
    </row>
    <row r="146" spans="1:6">
      <c r="A146" s="225"/>
      <c r="B146" s="376">
        <v>5.71</v>
      </c>
      <c r="C146" s="377"/>
      <c r="D146" s="173"/>
      <c r="E146" s="240"/>
      <c r="F146" s="226"/>
    </row>
    <row r="147" spans="1:6">
      <c r="A147" s="225"/>
      <c r="B147" s="359"/>
      <c r="C147" s="360"/>
      <c r="D147" s="173"/>
      <c r="E147" s="236"/>
      <c r="F147" s="226"/>
    </row>
    <row r="148" spans="1:6">
      <c r="A148" s="232"/>
      <c r="B148" s="363" t="s">
        <v>363</v>
      </c>
      <c r="C148" s="364"/>
      <c r="D148" s="246" t="s">
        <v>235</v>
      </c>
      <c r="E148" s="239">
        <v>6.77</v>
      </c>
      <c r="F148" s="226"/>
    </row>
    <row r="149" spans="1:6">
      <c r="A149" s="225"/>
      <c r="B149" s="365" t="s">
        <v>241</v>
      </c>
      <c r="C149" s="366"/>
      <c r="D149" s="173"/>
      <c r="E149" s="236"/>
      <c r="F149" s="226"/>
    </row>
    <row r="150" spans="1:6">
      <c r="A150" s="136"/>
      <c r="B150" s="269" t="s">
        <v>301</v>
      </c>
      <c r="C150" s="350"/>
      <c r="D150" s="180"/>
      <c r="E150" s="237"/>
      <c r="F150" s="226"/>
    </row>
    <row r="151" spans="1:6">
      <c r="A151" s="225"/>
      <c r="B151" s="349" t="s">
        <v>359</v>
      </c>
      <c r="C151" s="350"/>
      <c r="D151" s="173"/>
      <c r="E151" s="236"/>
      <c r="F151" s="226"/>
    </row>
    <row r="152" spans="1:6">
      <c r="A152" s="225"/>
      <c r="B152" s="222"/>
      <c r="C152" s="224" t="s">
        <v>320</v>
      </c>
      <c r="D152" s="173"/>
      <c r="E152" s="236">
        <v>1.56</v>
      </c>
      <c r="F152" s="226"/>
    </row>
    <row r="153" spans="1:6">
      <c r="A153" s="225"/>
      <c r="B153" s="361" t="s">
        <v>321</v>
      </c>
      <c r="C153" s="366"/>
      <c r="D153" s="173"/>
      <c r="E153" s="240">
        <v>1.1100000000000001</v>
      </c>
      <c r="F153" s="226"/>
    </row>
    <row r="154" spans="1:6">
      <c r="A154" s="225"/>
      <c r="B154" s="349" t="s">
        <v>355</v>
      </c>
      <c r="C154" s="350"/>
      <c r="D154" s="173"/>
      <c r="E154" s="236"/>
      <c r="F154" s="226"/>
    </row>
    <row r="155" spans="1:6">
      <c r="A155" s="225"/>
      <c r="B155" s="222"/>
      <c r="C155" s="223" t="s">
        <v>315</v>
      </c>
      <c r="D155" s="173"/>
      <c r="E155" s="237">
        <v>1.08</v>
      </c>
      <c r="F155" s="226"/>
    </row>
    <row r="156" spans="1:6">
      <c r="A156" s="225"/>
      <c r="B156" s="365" t="s">
        <v>312</v>
      </c>
      <c r="C156" s="366"/>
      <c r="D156" s="173"/>
      <c r="E156" s="240">
        <v>1.5</v>
      </c>
      <c r="F156" s="226"/>
    </row>
    <row r="157" spans="1:6">
      <c r="A157" s="225"/>
      <c r="B157" s="349" t="s">
        <v>316</v>
      </c>
      <c r="C157" s="350"/>
      <c r="D157" s="173"/>
      <c r="E157" s="240"/>
      <c r="F157" s="226"/>
    </row>
    <row r="158" spans="1:6">
      <c r="A158" s="225"/>
      <c r="B158" s="269" t="s">
        <v>313</v>
      </c>
      <c r="C158" s="350"/>
      <c r="D158" s="173"/>
      <c r="E158" s="236">
        <v>0.48</v>
      </c>
      <c r="F158" s="226"/>
    </row>
    <row r="159" spans="1:6">
      <c r="A159" s="225"/>
      <c r="B159" s="376" t="s">
        <v>314</v>
      </c>
      <c r="C159" s="377"/>
      <c r="D159" s="173"/>
      <c r="E159" s="240">
        <v>1.04</v>
      </c>
      <c r="F159" s="226"/>
    </row>
    <row r="160" spans="1:6">
      <c r="A160" s="225"/>
      <c r="B160" s="376"/>
      <c r="C160" s="377"/>
      <c r="D160" s="173"/>
      <c r="E160" s="240"/>
      <c r="F160" s="226"/>
    </row>
    <row r="161" spans="1:6">
      <c r="A161" s="225"/>
      <c r="B161" s="359"/>
      <c r="C161" s="360"/>
      <c r="D161" s="173"/>
      <c r="E161" s="236"/>
      <c r="F161" s="226"/>
    </row>
    <row r="162" spans="1:6">
      <c r="A162" s="232"/>
      <c r="B162" s="269" t="s">
        <v>322</v>
      </c>
      <c r="C162" s="364"/>
      <c r="D162" s="247" t="s">
        <v>225</v>
      </c>
      <c r="E162" s="241">
        <v>113.94</v>
      </c>
      <c r="F162" s="226"/>
    </row>
    <row r="163" spans="1:6">
      <c r="A163" s="136"/>
      <c r="B163" s="269" t="s">
        <v>301</v>
      </c>
      <c r="C163" s="350"/>
      <c r="D163" s="180"/>
      <c r="E163" s="237"/>
      <c r="F163" s="226"/>
    </row>
    <row r="164" spans="1:6">
      <c r="A164" s="225"/>
      <c r="B164" s="365" t="s">
        <v>226</v>
      </c>
      <c r="C164" s="366"/>
      <c r="D164" s="173"/>
      <c r="E164" s="236"/>
      <c r="F164" s="226"/>
    </row>
    <row r="165" spans="1:6">
      <c r="A165" s="225"/>
      <c r="B165" s="361" t="s">
        <v>317</v>
      </c>
      <c r="C165" s="366"/>
      <c r="D165" s="173"/>
      <c r="E165" s="240">
        <v>113.94</v>
      </c>
      <c r="F165" s="226"/>
    </row>
    <row r="166" spans="1:6">
      <c r="A166" s="225"/>
      <c r="B166" s="359"/>
      <c r="C166" s="360"/>
      <c r="D166" s="173"/>
      <c r="E166" s="236"/>
      <c r="F166" s="226"/>
    </row>
    <row r="167" spans="1:6">
      <c r="A167" s="232"/>
      <c r="B167" s="349" t="s">
        <v>248</v>
      </c>
      <c r="C167" s="350"/>
      <c r="D167" s="246" t="s">
        <v>225</v>
      </c>
      <c r="E167" s="239">
        <v>113.94</v>
      </c>
      <c r="F167" s="226"/>
    </row>
    <row r="168" spans="1:6">
      <c r="A168" s="136"/>
      <c r="B168" s="349" t="s">
        <v>236</v>
      </c>
      <c r="C168" s="350"/>
      <c r="D168" s="180"/>
      <c r="E168" s="237"/>
      <c r="F168" s="226"/>
    </row>
    <row r="169" spans="1:6">
      <c r="A169" s="225"/>
      <c r="B169" s="365" t="s">
        <v>226</v>
      </c>
      <c r="C169" s="366"/>
      <c r="D169" s="173"/>
      <c r="E169" s="236"/>
      <c r="F169" s="226"/>
    </row>
    <row r="170" spans="1:6">
      <c r="A170" s="225"/>
      <c r="B170" s="365" t="s">
        <v>247</v>
      </c>
      <c r="C170" s="366"/>
      <c r="D170" s="173"/>
      <c r="E170" s="240">
        <v>313.05</v>
      </c>
      <c r="F170" s="226"/>
    </row>
    <row r="171" spans="1:6">
      <c r="A171" s="225"/>
      <c r="B171" s="359"/>
      <c r="C171" s="360"/>
      <c r="D171" s="173"/>
      <c r="E171" s="236"/>
      <c r="F171" s="226"/>
    </row>
    <row r="172" spans="1:6">
      <c r="A172" s="225"/>
      <c r="B172" s="356" t="s">
        <v>92</v>
      </c>
      <c r="C172" s="357"/>
      <c r="D172" s="173"/>
      <c r="E172" s="236"/>
      <c r="F172" s="226"/>
    </row>
    <row r="173" spans="1:6">
      <c r="A173" s="231"/>
      <c r="B173" s="369" t="s">
        <v>364</v>
      </c>
      <c r="C173" s="370"/>
      <c r="D173" s="173"/>
      <c r="E173" s="238" t="s">
        <v>224</v>
      </c>
      <c r="F173" s="226"/>
    </row>
    <row r="174" spans="1:6">
      <c r="A174" s="225"/>
      <c r="B174" s="359"/>
      <c r="C174" s="360"/>
      <c r="D174" s="173"/>
      <c r="E174" s="236"/>
      <c r="F174" s="226"/>
    </row>
    <row r="175" spans="1:6">
      <c r="A175" s="220"/>
      <c r="B175" s="349" t="s">
        <v>222</v>
      </c>
      <c r="C175" s="350"/>
      <c r="D175" s="173"/>
      <c r="E175" s="236"/>
      <c r="F175" s="226"/>
    </row>
    <row r="176" spans="1:6">
      <c r="A176" s="225"/>
      <c r="B176" s="359"/>
      <c r="C176" s="360"/>
      <c r="D176" s="173"/>
      <c r="E176" s="236"/>
      <c r="F176" s="226"/>
    </row>
    <row r="177" spans="1:6" ht="69" customHeight="1">
      <c r="A177" s="232"/>
      <c r="B177" s="363" t="s">
        <v>323</v>
      </c>
      <c r="C177" s="364"/>
      <c r="D177" s="247" t="s">
        <v>225</v>
      </c>
      <c r="E177" s="241">
        <v>147.1</v>
      </c>
      <c r="F177" s="226"/>
    </row>
    <row r="178" spans="1:6">
      <c r="A178" s="225"/>
      <c r="B178" s="349"/>
      <c r="C178" s="350"/>
      <c r="D178" s="173"/>
      <c r="E178" s="236"/>
      <c r="F178" s="226"/>
    </row>
    <row r="179" spans="1:6">
      <c r="A179" s="225"/>
      <c r="B179" s="349" t="s">
        <v>249</v>
      </c>
      <c r="C179" s="350"/>
      <c r="D179" s="173"/>
      <c r="E179" s="236"/>
      <c r="F179" s="226"/>
    </row>
    <row r="180" spans="1:6">
      <c r="A180" s="39"/>
      <c r="B180" s="373" t="s">
        <v>324</v>
      </c>
      <c r="C180" s="374"/>
      <c r="D180" s="248"/>
      <c r="E180" s="241">
        <v>80.27</v>
      </c>
      <c r="F180" s="226"/>
    </row>
    <row r="181" spans="1:6">
      <c r="A181" s="225"/>
      <c r="B181" s="359"/>
      <c r="C181" s="360"/>
      <c r="D181" s="173"/>
      <c r="E181" s="236"/>
      <c r="F181" s="226"/>
    </row>
    <row r="182" spans="1:6" ht="57.75" customHeight="1">
      <c r="A182" s="232"/>
      <c r="B182" s="363" t="s">
        <v>188</v>
      </c>
      <c r="C182" s="364"/>
      <c r="D182" s="247" t="s">
        <v>225</v>
      </c>
      <c r="E182" s="241">
        <v>3</v>
      </c>
      <c r="F182" s="226"/>
    </row>
    <row r="183" spans="1:6">
      <c r="A183" s="225"/>
      <c r="B183" s="349"/>
      <c r="C183" s="350"/>
      <c r="D183" s="173"/>
      <c r="E183" s="236"/>
      <c r="F183" s="226"/>
    </row>
    <row r="184" spans="1:6">
      <c r="A184" s="225"/>
      <c r="B184" s="349" t="s">
        <v>249</v>
      </c>
      <c r="C184" s="350"/>
      <c r="D184" s="173"/>
      <c r="E184" s="236"/>
      <c r="F184" s="226"/>
    </row>
    <row r="185" spans="1:6">
      <c r="A185" s="225"/>
      <c r="B185" s="373" t="s">
        <v>325</v>
      </c>
      <c r="C185" s="374"/>
      <c r="D185" s="173"/>
      <c r="E185" s="240">
        <v>3</v>
      </c>
      <c r="F185" s="226"/>
    </row>
    <row r="186" spans="1:6">
      <c r="A186" s="225"/>
      <c r="B186" s="359"/>
      <c r="C186" s="360"/>
      <c r="D186" s="173"/>
      <c r="E186" s="236"/>
      <c r="F186" s="226"/>
    </row>
    <row r="187" spans="1:6">
      <c r="A187" s="233"/>
      <c r="B187" s="363" t="s">
        <v>365</v>
      </c>
      <c r="C187" s="364"/>
      <c r="D187" s="246" t="s">
        <v>229</v>
      </c>
      <c r="E187" s="239">
        <v>10.199999999999999</v>
      </c>
      <c r="F187" s="226"/>
    </row>
    <row r="188" spans="1:6">
      <c r="A188" s="225"/>
      <c r="B188" s="349" t="s">
        <v>250</v>
      </c>
      <c r="C188" s="350"/>
      <c r="D188" s="173"/>
      <c r="E188" s="236"/>
      <c r="F188" s="226"/>
    </row>
    <row r="189" spans="1:6">
      <c r="A189" s="225"/>
      <c r="B189" s="365" t="s">
        <v>251</v>
      </c>
      <c r="C189" s="366"/>
      <c r="D189" s="173"/>
      <c r="E189" s="236"/>
      <c r="F189" s="226"/>
    </row>
    <row r="190" spans="1:6">
      <c r="A190" s="225"/>
      <c r="B190" s="349" t="s">
        <v>326</v>
      </c>
      <c r="C190" s="350"/>
      <c r="D190" s="173"/>
      <c r="E190" s="240">
        <v>5.5</v>
      </c>
      <c r="F190" s="226"/>
    </row>
    <row r="191" spans="1:6">
      <c r="A191" s="233"/>
      <c r="B191" s="363" t="s">
        <v>366</v>
      </c>
      <c r="C191" s="364"/>
      <c r="D191" s="246" t="s">
        <v>229</v>
      </c>
      <c r="E191" s="239">
        <v>20.04</v>
      </c>
      <c r="F191" s="226"/>
    </row>
    <row r="192" spans="1:6">
      <c r="A192" s="225"/>
      <c r="B192" s="349"/>
      <c r="C192" s="350"/>
      <c r="D192" s="173"/>
      <c r="E192" s="236"/>
      <c r="F192" s="226"/>
    </row>
    <row r="193" spans="1:6">
      <c r="A193" s="225"/>
      <c r="B193" s="365" t="s">
        <v>251</v>
      </c>
      <c r="C193" s="366"/>
      <c r="D193" s="173"/>
      <c r="E193" s="236"/>
      <c r="F193" s="226"/>
    </row>
    <row r="194" spans="1:6">
      <c r="A194" s="225"/>
      <c r="B194" s="269" t="s">
        <v>327</v>
      </c>
      <c r="C194" s="350"/>
      <c r="D194" s="173"/>
      <c r="E194" s="240">
        <v>20.04</v>
      </c>
      <c r="F194" s="226"/>
    </row>
    <row r="195" spans="1:6">
      <c r="A195" s="233"/>
      <c r="B195" s="363" t="s">
        <v>367</v>
      </c>
      <c r="C195" s="364"/>
      <c r="D195" s="246" t="s">
        <v>229</v>
      </c>
      <c r="E195" s="239"/>
      <c r="F195" s="226"/>
    </row>
    <row r="196" spans="1:6">
      <c r="A196" s="225"/>
      <c r="B196" s="349"/>
      <c r="C196" s="350"/>
      <c r="D196" s="173"/>
      <c r="E196" s="236"/>
      <c r="F196" s="226"/>
    </row>
    <row r="197" spans="1:6">
      <c r="A197" s="231"/>
      <c r="B197" s="356" t="s">
        <v>328</v>
      </c>
      <c r="C197" s="357"/>
      <c r="D197" s="173"/>
      <c r="E197" s="238" t="s">
        <v>224</v>
      </c>
      <c r="F197" s="226"/>
    </row>
    <row r="198" spans="1:6">
      <c r="A198" s="225"/>
      <c r="B198" s="359"/>
      <c r="C198" s="360"/>
      <c r="D198" s="173"/>
      <c r="E198" s="236"/>
      <c r="F198" s="226"/>
    </row>
    <row r="199" spans="1:6">
      <c r="A199" s="220"/>
      <c r="B199" s="349" t="s">
        <v>222</v>
      </c>
      <c r="C199" s="350"/>
      <c r="D199" s="173"/>
      <c r="E199" s="236"/>
      <c r="F199" s="226"/>
    </row>
    <row r="200" spans="1:6">
      <c r="A200" s="225"/>
      <c r="B200" s="359"/>
      <c r="C200" s="360"/>
      <c r="D200" s="173"/>
      <c r="E200" s="236"/>
      <c r="F200" s="226"/>
    </row>
    <row r="201" spans="1:6">
      <c r="A201" s="232"/>
      <c r="B201" s="363" t="s">
        <v>368</v>
      </c>
      <c r="C201" s="364"/>
      <c r="D201" s="247" t="s">
        <v>245</v>
      </c>
      <c r="E201" s="241">
        <v>1526.23</v>
      </c>
      <c r="F201" s="226"/>
    </row>
    <row r="202" spans="1:6">
      <c r="A202" s="136"/>
      <c r="B202" s="373" t="s">
        <v>369</v>
      </c>
      <c r="C202" s="374"/>
      <c r="D202" s="180"/>
      <c r="E202" s="237"/>
      <c r="F202" s="226"/>
    </row>
    <row r="203" spans="1:6">
      <c r="A203" s="225"/>
      <c r="B203" s="365" t="s">
        <v>243</v>
      </c>
      <c r="C203" s="366"/>
      <c r="D203" s="249"/>
      <c r="E203" s="236"/>
      <c r="F203" s="226"/>
    </row>
    <row r="204" spans="1:6">
      <c r="A204" s="225"/>
      <c r="B204" s="349" t="s">
        <v>252</v>
      </c>
      <c r="C204" s="375"/>
      <c r="D204" s="250">
        <v>55.38</v>
      </c>
      <c r="E204" s="244"/>
      <c r="F204" s="226"/>
    </row>
    <row r="205" spans="1:6">
      <c r="A205" s="225"/>
      <c r="B205" s="349" t="s">
        <v>253</v>
      </c>
      <c r="C205" s="375"/>
      <c r="D205" s="250">
        <v>238.66</v>
      </c>
      <c r="E205" s="244"/>
      <c r="F205" s="226"/>
    </row>
    <row r="206" spans="1:6">
      <c r="A206" s="225"/>
      <c r="B206" s="349" t="s">
        <v>254</v>
      </c>
      <c r="C206" s="375"/>
      <c r="D206" s="250">
        <v>158.16999999999999</v>
      </c>
      <c r="E206" s="244"/>
      <c r="F206" s="226"/>
    </row>
    <row r="207" spans="1:6">
      <c r="A207" s="225"/>
      <c r="B207" s="349" t="s">
        <v>252</v>
      </c>
      <c r="C207" s="375"/>
      <c r="D207" s="250">
        <v>420.08</v>
      </c>
      <c r="E207" s="244"/>
      <c r="F207" s="226"/>
    </row>
    <row r="208" spans="1:6">
      <c r="A208" s="225"/>
      <c r="B208" s="349" t="s">
        <v>255</v>
      </c>
      <c r="C208" s="375"/>
      <c r="D208" s="250">
        <v>274.24</v>
      </c>
      <c r="E208" s="244"/>
      <c r="F208" s="226"/>
    </row>
    <row r="209" spans="1:6">
      <c r="A209" s="225"/>
      <c r="B209" s="349" t="s">
        <v>256</v>
      </c>
      <c r="C209" s="375"/>
      <c r="D209" s="250">
        <v>301.85000000000002</v>
      </c>
      <c r="E209" s="244"/>
      <c r="F209" s="226"/>
    </row>
    <row r="210" spans="1:6">
      <c r="A210" s="225"/>
      <c r="B210" s="349" t="s">
        <v>257</v>
      </c>
      <c r="C210" s="375"/>
      <c r="D210" s="250">
        <v>16.97</v>
      </c>
      <c r="E210" s="244"/>
      <c r="F210" s="226"/>
    </row>
    <row r="211" spans="1:6">
      <c r="A211" s="225"/>
      <c r="B211" s="349" t="s">
        <v>258</v>
      </c>
      <c r="C211" s="375"/>
      <c r="D211" s="250">
        <v>8.43</v>
      </c>
      <c r="E211" s="244"/>
      <c r="F211" s="226"/>
    </row>
    <row r="212" spans="1:6">
      <c r="A212" s="225"/>
      <c r="B212" s="349" t="s">
        <v>258</v>
      </c>
      <c r="C212" s="375"/>
      <c r="D212" s="250">
        <v>9.35</v>
      </c>
      <c r="E212" s="244"/>
      <c r="F212" s="226"/>
    </row>
    <row r="213" spans="1:6">
      <c r="A213" s="225"/>
      <c r="B213" s="349" t="s">
        <v>259</v>
      </c>
      <c r="C213" s="375"/>
      <c r="D213" s="250">
        <v>28.23</v>
      </c>
      <c r="E213" s="244"/>
      <c r="F213" s="226"/>
    </row>
    <row r="214" spans="1:6">
      <c r="A214" s="225"/>
      <c r="B214" s="349" t="s">
        <v>260</v>
      </c>
      <c r="C214" s="375"/>
      <c r="D214" s="250">
        <v>14.87</v>
      </c>
      <c r="E214" s="244"/>
      <c r="F214" s="226"/>
    </row>
    <row r="215" spans="1:6">
      <c r="A215" s="225"/>
      <c r="B215" s="359"/>
      <c r="C215" s="360"/>
      <c r="D215" s="185"/>
      <c r="E215" s="236"/>
      <c r="F215" s="226"/>
    </row>
    <row r="216" spans="1:6">
      <c r="A216" s="225"/>
      <c r="B216" s="356" t="s">
        <v>92</v>
      </c>
      <c r="C216" s="357"/>
      <c r="D216" s="173"/>
      <c r="E216" s="236"/>
      <c r="F216" s="226"/>
    </row>
    <row r="217" spans="1:6">
      <c r="A217" s="231"/>
      <c r="B217" s="369" t="s">
        <v>370</v>
      </c>
      <c r="C217" s="370"/>
      <c r="D217" s="173"/>
      <c r="E217" s="238" t="s">
        <v>224</v>
      </c>
      <c r="F217" s="226"/>
    </row>
    <row r="218" spans="1:6">
      <c r="A218" s="225"/>
      <c r="B218" s="359"/>
      <c r="C218" s="360"/>
      <c r="D218" s="173"/>
      <c r="E218" s="236"/>
      <c r="F218" s="226"/>
    </row>
    <row r="219" spans="1:6">
      <c r="A219" s="220"/>
      <c r="B219" s="349" t="s">
        <v>222</v>
      </c>
      <c r="C219" s="350"/>
      <c r="D219" s="173"/>
      <c r="E219" s="236"/>
      <c r="F219" s="226"/>
    </row>
    <row r="220" spans="1:6">
      <c r="A220" s="225"/>
      <c r="B220" s="359"/>
      <c r="C220" s="360"/>
      <c r="D220" s="173"/>
      <c r="E220" s="236"/>
      <c r="F220" s="226"/>
    </row>
    <row r="221" spans="1:6">
      <c r="A221" s="233"/>
      <c r="B221" s="363" t="s">
        <v>371</v>
      </c>
      <c r="C221" s="364"/>
      <c r="D221" s="246" t="s">
        <v>225</v>
      </c>
      <c r="E221" s="239">
        <v>99.95</v>
      </c>
      <c r="F221" s="226"/>
    </row>
    <row r="222" spans="1:6">
      <c r="A222" s="225"/>
      <c r="B222" s="349" t="s">
        <v>261</v>
      </c>
      <c r="C222" s="350"/>
      <c r="D222" s="173"/>
      <c r="E222" s="236"/>
      <c r="F222" s="226"/>
    </row>
    <row r="223" spans="1:6">
      <c r="A223" s="225"/>
      <c r="B223" s="365" t="s">
        <v>262</v>
      </c>
      <c r="C223" s="366"/>
      <c r="D223" s="173"/>
      <c r="E223" s="236"/>
      <c r="F223" s="226"/>
    </row>
    <row r="224" spans="1:6">
      <c r="A224" s="225"/>
      <c r="B224" s="361" t="s">
        <v>329</v>
      </c>
      <c r="C224" s="366"/>
      <c r="D224" s="173"/>
      <c r="E224" s="240">
        <v>99.95</v>
      </c>
      <c r="F224" s="226"/>
    </row>
    <row r="225" spans="1:6">
      <c r="A225" s="225"/>
      <c r="B225" s="356" t="s">
        <v>92</v>
      </c>
      <c r="C225" s="357"/>
      <c r="D225" s="173"/>
      <c r="E225" s="236"/>
      <c r="F225" s="226"/>
    </row>
    <row r="226" spans="1:6">
      <c r="A226" s="231"/>
      <c r="B226" s="356" t="s">
        <v>372</v>
      </c>
      <c r="C226" s="357"/>
      <c r="D226" s="173"/>
      <c r="E226" s="238" t="s">
        <v>224</v>
      </c>
      <c r="F226" s="226"/>
    </row>
    <row r="227" spans="1:6">
      <c r="A227" s="225"/>
      <c r="B227" s="359"/>
      <c r="C227" s="360"/>
      <c r="D227" s="173"/>
      <c r="E227" s="236"/>
      <c r="F227" s="226"/>
    </row>
    <row r="228" spans="1:6">
      <c r="A228" s="220"/>
      <c r="B228" s="349" t="s">
        <v>222</v>
      </c>
      <c r="C228" s="350"/>
      <c r="D228" s="173"/>
      <c r="E228" s="236"/>
      <c r="F228" s="226"/>
    </row>
    <row r="229" spans="1:6">
      <c r="A229" s="225"/>
      <c r="B229" s="359"/>
      <c r="C229" s="360"/>
      <c r="D229" s="173"/>
      <c r="E229" s="236"/>
      <c r="F229" s="226"/>
    </row>
    <row r="230" spans="1:6">
      <c r="A230" s="225"/>
      <c r="B230" s="356" t="s">
        <v>92</v>
      </c>
      <c r="C230" s="357"/>
      <c r="D230" s="173"/>
      <c r="E230" s="236"/>
      <c r="F230" s="226"/>
    </row>
    <row r="231" spans="1:6">
      <c r="A231" s="231"/>
      <c r="B231" s="356" t="s">
        <v>373</v>
      </c>
      <c r="C231" s="357"/>
      <c r="D231" s="173"/>
      <c r="E231" s="238" t="s">
        <v>224</v>
      </c>
      <c r="F231" s="226"/>
    </row>
    <row r="232" spans="1:6">
      <c r="A232" s="225"/>
      <c r="B232" s="359"/>
      <c r="C232" s="360"/>
      <c r="D232" s="173"/>
      <c r="E232" s="236"/>
      <c r="F232" s="226"/>
    </row>
    <row r="233" spans="1:6">
      <c r="A233" s="220"/>
      <c r="B233" s="349" t="s">
        <v>222</v>
      </c>
      <c r="C233" s="350"/>
      <c r="D233" s="173"/>
      <c r="E233" s="236"/>
      <c r="F233" s="226"/>
    </row>
    <row r="234" spans="1:6">
      <c r="A234" s="225"/>
      <c r="B234" s="359"/>
      <c r="C234" s="360"/>
      <c r="D234" s="173"/>
      <c r="E234" s="236"/>
      <c r="F234" s="226"/>
    </row>
    <row r="235" spans="1:6">
      <c r="A235" s="233"/>
      <c r="B235" s="363" t="s">
        <v>374</v>
      </c>
      <c r="C235" s="364"/>
      <c r="D235" s="246" t="s">
        <v>225</v>
      </c>
      <c r="E235" s="239"/>
      <c r="F235" s="226"/>
    </row>
    <row r="236" spans="1:6">
      <c r="A236" s="225"/>
      <c r="B236" s="269" t="s">
        <v>330</v>
      </c>
      <c r="C236" s="350"/>
      <c r="D236" s="173"/>
      <c r="E236" s="236"/>
      <c r="F236" s="226"/>
    </row>
    <row r="237" spans="1:6">
      <c r="A237" s="225"/>
      <c r="B237" s="269" t="s">
        <v>331</v>
      </c>
      <c r="C237" s="350"/>
      <c r="D237" s="173"/>
      <c r="E237" s="236"/>
      <c r="F237" s="226"/>
    </row>
    <row r="238" spans="1:6">
      <c r="A238" s="225"/>
      <c r="B238" s="349" t="s">
        <v>375</v>
      </c>
      <c r="C238" s="350"/>
      <c r="D238" s="173"/>
      <c r="E238" s="236"/>
      <c r="F238" s="226"/>
    </row>
    <row r="239" spans="1:6">
      <c r="A239" s="136"/>
      <c r="B239" s="373" t="s">
        <v>376</v>
      </c>
      <c r="C239" s="374"/>
      <c r="D239" s="180"/>
      <c r="E239" s="239">
        <v>338.71</v>
      </c>
      <c r="F239" s="226"/>
    </row>
    <row r="240" spans="1:6">
      <c r="A240" s="225"/>
      <c r="B240" s="359"/>
      <c r="C240" s="360"/>
      <c r="D240" s="173"/>
      <c r="E240" s="236"/>
      <c r="F240" s="226"/>
    </row>
    <row r="241" spans="1:6">
      <c r="A241" s="225"/>
      <c r="B241" s="359"/>
      <c r="C241" s="360"/>
      <c r="D241" s="173"/>
      <c r="E241" s="236"/>
      <c r="F241" s="226"/>
    </row>
    <row r="242" spans="1:6">
      <c r="A242" s="233"/>
      <c r="B242" s="363" t="s">
        <v>377</v>
      </c>
      <c r="C242" s="364"/>
      <c r="D242" s="247" t="s">
        <v>225</v>
      </c>
      <c r="E242" s="241">
        <v>110.76</v>
      </c>
      <c r="F242" s="226"/>
    </row>
    <row r="243" spans="1:6">
      <c r="A243" s="225"/>
      <c r="B243" s="269" t="s">
        <v>333</v>
      </c>
      <c r="C243" s="350"/>
      <c r="D243" s="173"/>
      <c r="E243" s="236"/>
      <c r="F243" s="226"/>
    </row>
    <row r="244" spans="1:6">
      <c r="A244" s="225"/>
      <c r="B244" s="371" t="s">
        <v>266</v>
      </c>
      <c r="C244" s="372"/>
      <c r="D244" s="173"/>
      <c r="E244" s="236"/>
      <c r="F244" s="226"/>
    </row>
    <row r="245" spans="1:6">
      <c r="A245" s="225"/>
      <c r="B245" s="365" t="s">
        <v>332</v>
      </c>
      <c r="C245" s="366"/>
      <c r="D245" s="173"/>
      <c r="E245" s="240">
        <v>35.04</v>
      </c>
      <c r="F245" s="226"/>
    </row>
    <row r="246" spans="1:6">
      <c r="A246" s="225"/>
      <c r="B246" s="356" t="s">
        <v>92</v>
      </c>
      <c r="C246" s="357"/>
      <c r="D246" s="173"/>
      <c r="E246" s="236"/>
      <c r="F246" s="226"/>
    </row>
    <row r="247" spans="1:6">
      <c r="A247" s="231"/>
      <c r="B247" s="356" t="s">
        <v>378</v>
      </c>
      <c r="C247" s="357"/>
      <c r="D247" s="173"/>
      <c r="E247" s="238" t="s">
        <v>224</v>
      </c>
      <c r="F247" s="226"/>
    </row>
    <row r="248" spans="1:6">
      <c r="A248" s="225"/>
      <c r="B248" s="359"/>
      <c r="C248" s="360"/>
      <c r="D248" s="173"/>
      <c r="E248" s="236"/>
      <c r="F248" s="226"/>
    </row>
    <row r="249" spans="1:6">
      <c r="A249" s="220"/>
      <c r="B249" s="349" t="s">
        <v>222</v>
      </c>
      <c r="C249" s="350"/>
      <c r="D249" s="173"/>
      <c r="E249" s="236"/>
      <c r="F249" s="226"/>
    </row>
    <row r="250" spans="1:6">
      <c r="A250" s="225"/>
      <c r="B250" s="359"/>
      <c r="C250" s="360"/>
      <c r="D250" s="173"/>
      <c r="E250" s="236"/>
      <c r="F250" s="226"/>
    </row>
    <row r="251" spans="1:6">
      <c r="A251" s="233"/>
      <c r="B251" s="363" t="s">
        <v>379</v>
      </c>
      <c r="C251" s="364"/>
      <c r="D251" s="246" t="s">
        <v>225</v>
      </c>
      <c r="E251" s="239">
        <v>279.18</v>
      </c>
      <c r="F251" s="226"/>
    </row>
    <row r="252" spans="1:6">
      <c r="A252" s="225"/>
      <c r="B252" s="365" t="s">
        <v>267</v>
      </c>
      <c r="C252" s="366"/>
      <c r="D252" s="173"/>
      <c r="E252" s="236"/>
      <c r="F252" s="226"/>
    </row>
    <row r="253" spans="1:6">
      <c r="A253" s="225"/>
      <c r="B253" s="269" t="s">
        <v>334</v>
      </c>
      <c r="C253" s="350"/>
      <c r="D253" s="173"/>
      <c r="E253" s="236"/>
      <c r="F253" s="226"/>
    </row>
    <row r="254" spans="1:6">
      <c r="A254" s="225"/>
      <c r="B254" s="361" t="s">
        <v>335</v>
      </c>
      <c r="C254" s="366"/>
      <c r="D254" s="173"/>
      <c r="E254" s="236">
        <v>101.16</v>
      </c>
      <c r="F254" s="226"/>
    </row>
    <row r="255" spans="1:6">
      <c r="A255" s="225"/>
      <c r="B255" s="356" t="s">
        <v>92</v>
      </c>
      <c r="C255" s="357"/>
      <c r="D255" s="173"/>
      <c r="E255" s="236"/>
      <c r="F255" s="226"/>
    </row>
    <row r="256" spans="1:6">
      <c r="A256" s="231"/>
      <c r="B256" s="356" t="s">
        <v>380</v>
      </c>
      <c r="C256" s="357"/>
      <c r="D256" s="173"/>
      <c r="E256" s="238" t="s">
        <v>224</v>
      </c>
      <c r="F256" s="226"/>
    </row>
    <row r="257" spans="1:6">
      <c r="A257" s="225"/>
      <c r="B257" s="359"/>
      <c r="C257" s="360"/>
      <c r="D257" s="173"/>
      <c r="E257" s="236"/>
      <c r="F257" s="226"/>
    </row>
    <row r="258" spans="1:6">
      <c r="A258" s="220"/>
      <c r="B258" s="349" t="s">
        <v>222</v>
      </c>
      <c r="C258" s="350"/>
      <c r="D258" s="173"/>
      <c r="E258" s="236"/>
      <c r="F258" s="226"/>
    </row>
    <row r="259" spans="1:6">
      <c r="A259" s="225"/>
      <c r="B259" s="359"/>
      <c r="C259" s="360"/>
      <c r="D259" s="173"/>
      <c r="E259" s="236"/>
      <c r="F259" s="226"/>
    </row>
    <row r="260" spans="1:6">
      <c r="A260" s="233"/>
      <c r="B260" s="269" t="s">
        <v>336</v>
      </c>
      <c r="C260" s="364"/>
      <c r="D260" s="246"/>
      <c r="E260" s="239"/>
      <c r="F260" s="226"/>
    </row>
    <row r="261" spans="1:6">
      <c r="A261" s="225"/>
      <c r="B261" s="365" t="s">
        <v>337</v>
      </c>
      <c r="C261" s="366"/>
      <c r="D261" s="246" t="s">
        <v>225</v>
      </c>
      <c r="E261" s="236">
        <v>100.77</v>
      </c>
      <c r="F261" s="226"/>
    </row>
    <row r="262" spans="1:6">
      <c r="A262" s="225"/>
      <c r="B262" s="365"/>
      <c r="C262" s="366"/>
      <c r="D262" s="173"/>
      <c r="E262" s="236"/>
      <c r="F262" s="226"/>
    </row>
    <row r="263" spans="1:6">
      <c r="A263" s="231"/>
      <c r="B263" s="369" t="s">
        <v>381</v>
      </c>
      <c r="C263" s="370"/>
      <c r="D263" s="173"/>
      <c r="E263" s="238" t="s">
        <v>224</v>
      </c>
      <c r="F263" s="226"/>
    </row>
    <row r="264" spans="1:6">
      <c r="A264" s="225"/>
      <c r="B264" s="359"/>
      <c r="C264" s="360"/>
      <c r="D264" s="173"/>
      <c r="E264" s="236"/>
      <c r="F264" s="226"/>
    </row>
    <row r="265" spans="1:6">
      <c r="A265" s="220"/>
      <c r="B265" s="349" t="s">
        <v>222</v>
      </c>
      <c r="C265" s="350"/>
      <c r="D265" s="173"/>
      <c r="E265" s="236"/>
      <c r="F265" s="226"/>
    </row>
    <row r="266" spans="1:6">
      <c r="A266" s="225"/>
      <c r="B266" s="359"/>
      <c r="C266" s="360"/>
      <c r="D266" s="173"/>
      <c r="E266" s="236"/>
      <c r="F266" s="226"/>
    </row>
    <row r="267" spans="1:6">
      <c r="A267" s="233"/>
      <c r="B267" s="363" t="s">
        <v>382</v>
      </c>
      <c r="C267" s="364"/>
      <c r="D267" s="246" t="s">
        <v>225</v>
      </c>
      <c r="E267" s="239">
        <v>279.18</v>
      </c>
      <c r="F267" s="226"/>
    </row>
    <row r="268" spans="1:6">
      <c r="A268" s="225"/>
      <c r="B268" s="365" t="s">
        <v>267</v>
      </c>
      <c r="C268" s="366"/>
      <c r="D268" s="173"/>
      <c r="E268" s="236"/>
      <c r="F268" s="226"/>
    </row>
    <row r="269" spans="1:6">
      <c r="A269" s="225"/>
      <c r="B269" s="349"/>
      <c r="C269" s="350"/>
      <c r="D269" s="173"/>
      <c r="E269" s="236"/>
      <c r="F269" s="226"/>
    </row>
    <row r="270" spans="1:6">
      <c r="A270" s="225"/>
      <c r="B270" s="365" t="s">
        <v>262</v>
      </c>
      <c r="C270" s="366"/>
      <c r="D270" s="173"/>
      <c r="E270" s="236"/>
      <c r="F270" s="226"/>
    </row>
    <row r="271" spans="1:6" ht="12.75" customHeight="1">
      <c r="A271" s="225"/>
      <c r="B271" s="361" t="s">
        <v>335</v>
      </c>
      <c r="C271" s="366"/>
      <c r="D271" s="173"/>
      <c r="E271" s="240">
        <v>101.16</v>
      </c>
      <c r="F271" s="226"/>
    </row>
    <row r="272" spans="1:6">
      <c r="A272" s="233"/>
      <c r="B272" s="363" t="s">
        <v>383</v>
      </c>
      <c r="C272" s="364"/>
      <c r="D272" s="246" t="s">
        <v>225</v>
      </c>
      <c r="E272" s="239">
        <v>660.28</v>
      </c>
      <c r="F272" s="226"/>
    </row>
    <row r="273" spans="1:6">
      <c r="A273" s="225"/>
      <c r="B273" s="349"/>
      <c r="C273" s="350"/>
      <c r="D273" s="173"/>
      <c r="E273" s="236"/>
      <c r="F273" s="226"/>
    </row>
    <row r="274" spans="1:6">
      <c r="A274" s="225"/>
      <c r="B274" s="349" t="s">
        <v>249</v>
      </c>
      <c r="C274" s="350"/>
      <c r="D274" s="173"/>
      <c r="E274" s="236"/>
      <c r="F274" s="226"/>
    </row>
    <row r="275" spans="1:6">
      <c r="A275" s="231"/>
      <c r="B275" s="369" t="s">
        <v>384</v>
      </c>
      <c r="C275" s="370"/>
      <c r="D275" s="173"/>
      <c r="E275" s="238" t="s">
        <v>224</v>
      </c>
      <c r="F275" s="226"/>
    </row>
    <row r="276" spans="1:6">
      <c r="A276" s="225"/>
      <c r="B276" s="359"/>
      <c r="C276" s="360"/>
      <c r="D276" s="173"/>
      <c r="E276" s="236"/>
      <c r="F276" s="226"/>
    </row>
    <row r="277" spans="1:6">
      <c r="A277" s="220"/>
      <c r="B277" s="349" t="s">
        <v>222</v>
      </c>
      <c r="C277" s="350"/>
      <c r="D277" s="173"/>
      <c r="E277" s="236"/>
      <c r="F277" s="226"/>
    </row>
    <row r="278" spans="1:6">
      <c r="A278" s="225"/>
      <c r="B278" s="359"/>
      <c r="C278" s="360"/>
      <c r="D278" s="173"/>
      <c r="E278" s="236"/>
      <c r="F278" s="226"/>
    </row>
    <row r="279" spans="1:6">
      <c r="A279" s="225"/>
      <c r="B279" s="349" t="s">
        <v>264</v>
      </c>
      <c r="C279" s="350"/>
      <c r="D279" s="173"/>
      <c r="E279" s="236"/>
      <c r="F279" s="226"/>
    </row>
    <row r="280" spans="1:6">
      <c r="A280" s="233"/>
      <c r="B280" s="363" t="s">
        <v>385</v>
      </c>
      <c r="C280" s="364"/>
      <c r="D280" s="247" t="s">
        <v>223</v>
      </c>
      <c r="E280" s="241">
        <v>1</v>
      </c>
      <c r="F280" s="226"/>
    </row>
    <row r="281" spans="1:6">
      <c r="A281" s="225"/>
      <c r="B281" s="349"/>
      <c r="C281" s="350"/>
      <c r="D281" s="173"/>
      <c r="E281" s="236"/>
      <c r="F281" s="226"/>
    </row>
    <row r="282" spans="1:6">
      <c r="A282" s="225"/>
      <c r="B282" s="365" t="s">
        <v>263</v>
      </c>
      <c r="C282" s="366"/>
      <c r="D282" s="173"/>
      <c r="E282" s="236"/>
      <c r="F282" s="226"/>
    </row>
    <row r="283" spans="1:6">
      <c r="A283" s="225"/>
      <c r="B283" s="367">
        <v>1</v>
      </c>
      <c r="C283" s="368"/>
      <c r="D283" s="173"/>
      <c r="E283" s="240">
        <v>1</v>
      </c>
      <c r="F283" s="226"/>
    </row>
    <row r="284" spans="1:6">
      <c r="A284" s="225"/>
      <c r="B284" s="359"/>
      <c r="C284" s="360"/>
      <c r="D284" s="173"/>
      <c r="E284" s="236"/>
      <c r="F284" s="226"/>
    </row>
    <row r="285" spans="1:6">
      <c r="A285" s="233"/>
      <c r="B285" s="363" t="s">
        <v>386</v>
      </c>
      <c r="C285" s="364"/>
      <c r="D285" s="247" t="s">
        <v>223</v>
      </c>
      <c r="E285" s="241">
        <v>1</v>
      </c>
      <c r="F285" s="226"/>
    </row>
    <row r="286" spans="1:6">
      <c r="A286" s="225"/>
      <c r="B286" s="349"/>
      <c r="C286" s="350"/>
      <c r="D286" s="173"/>
      <c r="E286" s="236"/>
      <c r="F286" s="226"/>
    </row>
    <row r="287" spans="1:6">
      <c r="A287" s="225"/>
      <c r="B287" s="365" t="s">
        <v>263</v>
      </c>
      <c r="C287" s="366"/>
      <c r="D287" s="173"/>
      <c r="E287" s="236"/>
      <c r="F287" s="226"/>
    </row>
    <row r="288" spans="1:6">
      <c r="A288" s="225"/>
      <c r="B288" s="367">
        <v>1</v>
      </c>
      <c r="C288" s="368"/>
      <c r="D288" s="173"/>
      <c r="E288" s="240">
        <v>1</v>
      </c>
      <c r="F288" s="226"/>
    </row>
    <row r="289" spans="1:6">
      <c r="A289" s="225"/>
      <c r="B289" s="359"/>
      <c r="C289" s="360"/>
      <c r="D289" s="173"/>
      <c r="E289" s="236"/>
      <c r="F289" s="226"/>
    </row>
    <row r="290" spans="1:6">
      <c r="A290" s="233"/>
      <c r="B290" s="363" t="s">
        <v>387</v>
      </c>
      <c r="C290" s="364"/>
      <c r="D290" s="247" t="s">
        <v>223</v>
      </c>
      <c r="E290" s="241">
        <v>1</v>
      </c>
      <c r="F290" s="226"/>
    </row>
    <row r="291" spans="1:6">
      <c r="A291" s="225"/>
      <c r="B291" s="349"/>
      <c r="C291" s="350"/>
      <c r="D291" s="173"/>
      <c r="E291" s="236"/>
      <c r="F291" s="226"/>
    </row>
    <row r="292" spans="1:6">
      <c r="A292" s="225"/>
      <c r="B292" s="365" t="s">
        <v>263</v>
      </c>
      <c r="C292" s="366"/>
      <c r="D292" s="173"/>
      <c r="E292" s="236"/>
      <c r="F292" s="226"/>
    </row>
    <row r="293" spans="1:6">
      <c r="A293" s="225"/>
      <c r="B293" s="367">
        <v>1</v>
      </c>
      <c r="C293" s="368"/>
      <c r="D293" s="173"/>
      <c r="E293" s="240">
        <v>1</v>
      </c>
      <c r="F293" s="226"/>
    </row>
    <row r="294" spans="1:6">
      <c r="A294" s="225"/>
      <c r="B294" s="359"/>
      <c r="C294" s="360"/>
      <c r="D294" s="173"/>
      <c r="E294" s="236"/>
      <c r="F294" s="226"/>
    </row>
    <row r="295" spans="1:6">
      <c r="A295" s="233"/>
      <c r="B295" s="349" t="s">
        <v>268</v>
      </c>
      <c r="C295" s="350"/>
      <c r="D295" s="247" t="s">
        <v>223</v>
      </c>
      <c r="E295" s="241">
        <v>1</v>
      </c>
      <c r="F295" s="226"/>
    </row>
    <row r="296" spans="1:6">
      <c r="A296" s="225"/>
      <c r="B296" s="349"/>
      <c r="C296" s="350"/>
      <c r="D296" s="173"/>
      <c r="E296" s="236"/>
      <c r="F296" s="226"/>
    </row>
    <row r="297" spans="1:6">
      <c r="A297" s="225"/>
      <c r="B297" s="365" t="s">
        <v>263</v>
      </c>
      <c r="C297" s="366"/>
      <c r="D297" s="173"/>
      <c r="E297" s="236"/>
      <c r="F297" s="226"/>
    </row>
    <row r="298" spans="1:6">
      <c r="A298" s="225"/>
      <c r="B298" s="367">
        <v>1</v>
      </c>
      <c r="C298" s="368"/>
      <c r="D298" s="173"/>
      <c r="E298" s="240">
        <v>1</v>
      </c>
      <c r="F298" s="226"/>
    </row>
    <row r="299" spans="1:6">
      <c r="A299" s="225"/>
      <c r="B299" s="359"/>
      <c r="C299" s="360"/>
      <c r="D299" s="173"/>
      <c r="E299" s="236"/>
      <c r="F299" s="226"/>
    </row>
    <row r="300" spans="1:6">
      <c r="A300" s="225"/>
      <c r="B300" s="359"/>
      <c r="C300" s="360"/>
      <c r="D300" s="173"/>
      <c r="E300" s="236"/>
      <c r="F300" s="226"/>
    </row>
    <row r="301" spans="1:6">
      <c r="A301" s="225"/>
      <c r="B301" s="349" t="s">
        <v>269</v>
      </c>
      <c r="C301" s="350"/>
      <c r="D301" s="173"/>
      <c r="E301" s="236"/>
      <c r="F301" s="226"/>
    </row>
    <row r="302" spans="1:6">
      <c r="A302" s="233"/>
      <c r="B302" s="363" t="s">
        <v>388</v>
      </c>
      <c r="C302" s="364"/>
      <c r="D302" s="247" t="s">
        <v>223</v>
      </c>
      <c r="E302" s="241">
        <v>1</v>
      </c>
      <c r="F302" s="226"/>
    </row>
    <row r="303" spans="1:6">
      <c r="A303" s="225"/>
      <c r="B303" s="349"/>
      <c r="C303" s="350"/>
      <c r="D303" s="173"/>
      <c r="E303" s="236"/>
      <c r="F303" s="226"/>
    </row>
    <row r="304" spans="1:6">
      <c r="A304" s="225"/>
      <c r="B304" s="365" t="s">
        <v>263</v>
      </c>
      <c r="C304" s="366"/>
      <c r="D304" s="173"/>
      <c r="E304" s="236"/>
      <c r="F304" s="226"/>
    </row>
    <row r="305" spans="1:6">
      <c r="A305" s="225"/>
      <c r="B305" s="365">
        <v>2</v>
      </c>
      <c r="C305" s="366"/>
      <c r="D305" s="173"/>
      <c r="E305" s="240">
        <v>1</v>
      </c>
      <c r="F305" s="226"/>
    </row>
    <row r="306" spans="1:6">
      <c r="A306" s="225"/>
      <c r="B306" s="359"/>
      <c r="C306" s="360"/>
      <c r="D306" s="173"/>
      <c r="E306" s="236"/>
      <c r="F306" s="226"/>
    </row>
    <row r="307" spans="1:6">
      <c r="A307" s="233"/>
      <c r="B307" s="363" t="s">
        <v>389</v>
      </c>
      <c r="C307" s="364"/>
      <c r="D307" s="246" t="s">
        <v>223</v>
      </c>
      <c r="E307" s="239">
        <v>1</v>
      </c>
      <c r="F307" s="226"/>
    </row>
    <row r="308" spans="1:6">
      <c r="A308" s="225"/>
      <c r="B308" s="349" t="s">
        <v>265</v>
      </c>
      <c r="C308" s="350"/>
      <c r="D308" s="173"/>
      <c r="E308" s="236"/>
      <c r="F308" s="226"/>
    </row>
    <row r="309" spans="1:6">
      <c r="A309" s="225"/>
      <c r="B309" s="365" t="s">
        <v>263</v>
      </c>
      <c r="C309" s="366"/>
      <c r="D309" s="173"/>
      <c r="E309" s="236"/>
      <c r="F309" s="226"/>
    </row>
    <row r="310" spans="1:6">
      <c r="A310" s="225"/>
      <c r="B310" s="365">
        <v>1</v>
      </c>
      <c r="C310" s="366"/>
      <c r="D310" s="173"/>
      <c r="E310" s="240">
        <v>1</v>
      </c>
      <c r="F310" s="226"/>
    </row>
    <row r="311" spans="1:6">
      <c r="A311" s="225"/>
      <c r="B311" s="359"/>
      <c r="C311" s="360"/>
      <c r="D311" s="173"/>
      <c r="E311" s="236"/>
      <c r="F311" s="226"/>
    </row>
    <row r="312" spans="1:6">
      <c r="A312" s="225"/>
      <c r="B312" s="359"/>
      <c r="C312" s="360"/>
      <c r="D312" s="173"/>
      <c r="E312" s="236"/>
      <c r="F312" s="226"/>
    </row>
    <row r="313" spans="1:6">
      <c r="A313" s="220"/>
      <c r="B313" s="349" t="s">
        <v>222</v>
      </c>
      <c r="C313" s="350"/>
      <c r="D313" s="173"/>
      <c r="E313" s="236"/>
      <c r="F313" s="226"/>
    </row>
    <row r="314" spans="1:6">
      <c r="A314" s="225"/>
      <c r="B314" s="359"/>
      <c r="C314" s="360"/>
      <c r="D314" s="173"/>
      <c r="E314" s="236"/>
      <c r="F314" s="226"/>
    </row>
    <row r="315" spans="1:6">
      <c r="A315" s="220"/>
      <c r="B315" s="349" t="s">
        <v>222</v>
      </c>
      <c r="C315" s="350"/>
      <c r="D315" s="173"/>
      <c r="E315" s="236"/>
      <c r="F315" s="226"/>
    </row>
    <row r="316" spans="1:6">
      <c r="A316" s="225"/>
      <c r="B316" s="359"/>
      <c r="C316" s="360"/>
      <c r="D316" s="173"/>
      <c r="E316" s="236"/>
      <c r="F316" s="226"/>
    </row>
    <row r="317" spans="1:6">
      <c r="A317" s="233"/>
      <c r="B317" s="363" t="s">
        <v>390</v>
      </c>
      <c r="C317" s="364"/>
      <c r="D317" s="246" t="s">
        <v>271</v>
      </c>
      <c r="E317" s="239"/>
      <c r="F317" s="226"/>
    </row>
    <row r="318" spans="1:6">
      <c r="A318" s="225"/>
      <c r="B318" s="349" t="s">
        <v>272</v>
      </c>
      <c r="C318" s="350"/>
      <c r="D318" s="173"/>
      <c r="E318" s="236"/>
      <c r="F318" s="226"/>
    </row>
    <row r="319" spans="1:6">
      <c r="A319" s="225"/>
      <c r="B319" s="361" t="s">
        <v>393</v>
      </c>
      <c r="C319" s="362"/>
      <c r="D319" s="173"/>
      <c r="E319" s="240">
        <v>60</v>
      </c>
      <c r="F319" s="226"/>
    </row>
    <row r="320" spans="1:6">
      <c r="A320" s="233"/>
      <c r="B320" s="349" t="s">
        <v>391</v>
      </c>
      <c r="C320" s="350"/>
      <c r="D320" s="221" t="s">
        <v>271</v>
      </c>
      <c r="E320" s="240"/>
      <c r="F320" s="226"/>
    </row>
    <row r="321" spans="1:6">
      <c r="A321" s="225"/>
      <c r="B321" s="349" t="s">
        <v>272</v>
      </c>
      <c r="C321" s="350"/>
      <c r="D321" s="173"/>
      <c r="E321" s="236"/>
      <c r="F321" s="226"/>
    </row>
    <row r="322" spans="1:6">
      <c r="A322" s="225"/>
      <c r="B322" s="361" t="s">
        <v>394</v>
      </c>
      <c r="C322" s="362"/>
      <c r="D322" s="173"/>
      <c r="E322" s="240">
        <v>280</v>
      </c>
      <c r="F322" s="226"/>
    </row>
    <row r="323" spans="1:6">
      <c r="A323" s="225"/>
      <c r="B323" s="356" t="s">
        <v>92</v>
      </c>
      <c r="C323" s="357"/>
      <c r="D323" s="173"/>
      <c r="E323" s="236"/>
      <c r="F323" s="226"/>
    </row>
    <row r="324" spans="1:6">
      <c r="A324" s="225"/>
      <c r="B324" s="359"/>
      <c r="C324" s="360"/>
      <c r="D324" s="173"/>
      <c r="E324" s="236"/>
      <c r="F324" s="226"/>
    </row>
    <row r="325" spans="1:6">
      <c r="A325" s="225"/>
      <c r="B325" s="356" t="s">
        <v>392</v>
      </c>
      <c r="C325" s="357"/>
      <c r="D325" s="173"/>
      <c r="E325" s="236"/>
      <c r="F325" s="226"/>
    </row>
    <row r="326" spans="1:6">
      <c r="A326" s="225"/>
      <c r="B326" s="359"/>
      <c r="C326" s="360"/>
      <c r="D326" s="173"/>
      <c r="E326" s="236"/>
      <c r="F326" s="226"/>
    </row>
    <row r="327" spans="1:6">
      <c r="A327" s="225"/>
      <c r="B327" s="349" t="s">
        <v>273</v>
      </c>
      <c r="C327" s="350"/>
      <c r="D327" s="173"/>
      <c r="E327" s="238" t="s">
        <v>274</v>
      </c>
      <c r="F327" s="226"/>
    </row>
    <row r="328" spans="1:6">
      <c r="A328" s="233"/>
      <c r="B328" s="349" t="s">
        <v>275</v>
      </c>
      <c r="C328" s="350"/>
      <c r="D328" s="173"/>
      <c r="E328" s="240">
        <v>8.19</v>
      </c>
      <c r="F328" s="226"/>
    </row>
    <row r="329" spans="1:6">
      <c r="A329" s="233"/>
      <c r="B329" s="349" t="s">
        <v>276</v>
      </c>
      <c r="C329" s="350"/>
      <c r="D329" s="173"/>
      <c r="E329" s="240">
        <v>0.03</v>
      </c>
      <c r="F329" s="226"/>
    </row>
    <row r="330" spans="1:6">
      <c r="A330" s="233">
        <v>3</v>
      </c>
      <c r="B330" s="349" t="s">
        <v>277</v>
      </c>
      <c r="C330" s="350"/>
      <c r="D330" s="173"/>
      <c r="E330" s="240">
        <v>2.11</v>
      </c>
      <c r="F330" s="226"/>
    </row>
    <row r="331" spans="1:6">
      <c r="A331" s="233">
        <v>4</v>
      </c>
      <c r="B331" s="349" t="s">
        <v>278</v>
      </c>
      <c r="C331" s="350"/>
      <c r="D331" s="173"/>
      <c r="E331" s="240">
        <v>0.44</v>
      </c>
      <c r="F331" s="226"/>
    </row>
    <row r="332" spans="1:6">
      <c r="A332" s="233">
        <v>5</v>
      </c>
      <c r="B332" s="349" t="s">
        <v>279</v>
      </c>
      <c r="C332" s="350"/>
      <c r="D332" s="173"/>
      <c r="E332" s="240">
        <v>18.97</v>
      </c>
      <c r="F332" s="226"/>
    </row>
    <row r="333" spans="1:6">
      <c r="A333" s="233">
        <v>6</v>
      </c>
      <c r="B333" s="349" t="s">
        <v>280</v>
      </c>
      <c r="C333" s="350"/>
      <c r="D333" s="173"/>
      <c r="E333" s="240">
        <v>0.27</v>
      </c>
      <c r="F333" s="226"/>
    </row>
    <row r="334" spans="1:6">
      <c r="A334" s="233">
        <v>7</v>
      </c>
      <c r="B334" s="349" t="s">
        <v>281</v>
      </c>
      <c r="C334" s="350"/>
      <c r="D334" s="173"/>
      <c r="E334" s="240">
        <v>3.55</v>
      </c>
      <c r="F334" s="226"/>
    </row>
    <row r="335" spans="1:6">
      <c r="A335" s="233">
        <v>8</v>
      </c>
      <c r="B335" s="349" t="s">
        <v>282</v>
      </c>
      <c r="C335" s="350"/>
      <c r="D335" s="173"/>
      <c r="E335" s="240">
        <v>16.64</v>
      </c>
      <c r="F335" s="226"/>
    </row>
    <row r="336" spans="1:6">
      <c r="A336" s="233">
        <v>9</v>
      </c>
      <c r="B336" s="349" t="s">
        <v>283</v>
      </c>
      <c r="C336" s="350"/>
      <c r="D336" s="173"/>
      <c r="E336" s="240">
        <v>3.79</v>
      </c>
      <c r="F336" s="226"/>
    </row>
    <row r="337" spans="1:6">
      <c r="A337" s="233">
        <v>10</v>
      </c>
      <c r="B337" s="349" t="s">
        <v>284</v>
      </c>
      <c r="C337" s="350"/>
      <c r="D337" s="173"/>
      <c r="E337" s="240">
        <v>5.16</v>
      </c>
      <c r="F337" s="226"/>
    </row>
    <row r="338" spans="1:6">
      <c r="A338" s="233">
        <v>11</v>
      </c>
      <c r="B338" s="349" t="s">
        <v>285</v>
      </c>
      <c r="C338" s="350"/>
      <c r="D338" s="173"/>
      <c r="E338" s="240">
        <v>8.99</v>
      </c>
      <c r="F338" s="226"/>
    </row>
    <row r="339" spans="1:6">
      <c r="A339" s="233">
        <v>12</v>
      </c>
      <c r="B339" s="349" t="s">
        <v>286</v>
      </c>
      <c r="C339" s="350"/>
      <c r="D339" s="173"/>
      <c r="E339" s="240">
        <v>2.93</v>
      </c>
      <c r="F339" s="226"/>
    </row>
    <row r="340" spans="1:6">
      <c r="A340" s="233">
        <v>13</v>
      </c>
      <c r="B340" s="349" t="s">
        <v>287</v>
      </c>
      <c r="C340" s="350"/>
      <c r="D340" s="173"/>
      <c r="E340" s="240">
        <v>0.22</v>
      </c>
      <c r="F340" s="226"/>
    </row>
    <row r="341" spans="1:6">
      <c r="A341" s="233">
        <v>14</v>
      </c>
      <c r="B341" s="349" t="s">
        <v>288</v>
      </c>
      <c r="C341" s="350"/>
      <c r="D341" s="173"/>
      <c r="E341" s="240">
        <v>5.62</v>
      </c>
      <c r="F341" s="226"/>
    </row>
    <row r="342" spans="1:6">
      <c r="A342" s="233">
        <v>15</v>
      </c>
      <c r="B342" s="349" t="s">
        <v>289</v>
      </c>
      <c r="C342" s="350"/>
      <c r="D342" s="173"/>
      <c r="E342" s="240">
        <v>1.51</v>
      </c>
      <c r="F342" s="226"/>
    </row>
    <row r="343" spans="1:6">
      <c r="A343" s="233">
        <v>16</v>
      </c>
      <c r="B343" s="349" t="s">
        <v>270</v>
      </c>
      <c r="C343" s="350"/>
      <c r="D343" s="173"/>
      <c r="E343" s="240">
        <v>8.42</v>
      </c>
      <c r="F343" s="226"/>
    </row>
    <row r="344" spans="1:6">
      <c r="A344" s="233">
        <v>17</v>
      </c>
      <c r="B344" s="349" t="s">
        <v>290</v>
      </c>
      <c r="C344" s="350"/>
      <c r="D344" s="173"/>
      <c r="E344" s="240">
        <v>1.32</v>
      </c>
      <c r="F344" s="226"/>
    </row>
    <row r="345" spans="1:6">
      <c r="A345" s="233">
        <v>18</v>
      </c>
      <c r="B345" s="349" t="s">
        <v>291</v>
      </c>
      <c r="C345" s="350"/>
      <c r="D345" s="173"/>
      <c r="E345" s="240">
        <v>4.25</v>
      </c>
      <c r="F345" s="226"/>
    </row>
    <row r="346" spans="1:6">
      <c r="A346" s="233">
        <v>19</v>
      </c>
      <c r="B346" s="349" t="s">
        <v>292</v>
      </c>
      <c r="C346" s="350"/>
      <c r="D346" s="173"/>
      <c r="E346" s="240">
        <v>1.59</v>
      </c>
      <c r="F346" s="226"/>
    </row>
    <row r="347" spans="1:6">
      <c r="A347" s="233">
        <v>20</v>
      </c>
      <c r="B347" s="349" t="s">
        <v>293</v>
      </c>
      <c r="C347" s="350"/>
      <c r="D347" s="173"/>
      <c r="E347" s="240">
        <v>2.2400000000000002</v>
      </c>
      <c r="F347" s="226"/>
    </row>
    <row r="348" spans="1:6">
      <c r="A348" s="233">
        <v>21</v>
      </c>
      <c r="B348" s="349" t="s">
        <v>294</v>
      </c>
      <c r="C348" s="350"/>
      <c r="D348" s="173"/>
      <c r="E348" s="240">
        <v>0.09</v>
      </c>
      <c r="F348" s="226"/>
    </row>
    <row r="349" spans="1:6">
      <c r="A349" s="233">
        <v>22</v>
      </c>
      <c r="B349" s="349" t="s">
        <v>295</v>
      </c>
      <c r="C349" s="350"/>
      <c r="D349" s="173"/>
      <c r="E349" s="240">
        <v>3.67</v>
      </c>
      <c r="F349" s="226"/>
    </row>
    <row r="350" spans="1:6">
      <c r="A350" s="225"/>
      <c r="B350" s="356" t="s">
        <v>91</v>
      </c>
      <c r="C350" s="357"/>
      <c r="D350" s="173"/>
      <c r="E350" s="240">
        <v>100</v>
      </c>
      <c r="F350" s="226"/>
    </row>
    <row r="351" spans="1:6">
      <c r="A351" s="358"/>
      <c r="B351" s="358"/>
      <c r="C351" s="235"/>
      <c r="D351" s="251"/>
      <c r="E351" s="245"/>
      <c r="F351" s="226"/>
    </row>
    <row r="352" spans="1:6" ht="15.75">
      <c r="A352" s="355"/>
      <c r="B352" s="355"/>
      <c r="C352" s="355"/>
      <c r="D352" s="355"/>
      <c r="E352" s="355"/>
      <c r="F352" s="355"/>
    </row>
    <row r="353" spans="1:6">
      <c r="A353" s="354"/>
      <c r="B353" s="354"/>
      <c r="C353" s="354"/>
      <c r="D353" s="354"/>
      <c r="E353" s="354"/>
      <c r="F353" s="354"/>
    </row>
    <row r="354" spans="1:6">
      <c r="A354" s="354"/>
      <c r="B354" s="354"/>
      <c r="C354" s="354"/>
      <c r="D354" s="354"/>
      <c r="E354" s="354"/>
      <c r="F354" s="354"/>
    </row>
    <row r="355" spans="1:6" ht="15.75">
      <c r="A355" s="355"/>
      <c r="B355" s="355"/>
      <c r="C355" s="355"/>
      <c r="D355" s="355"/>
      <c r="E355" s="355"/>
      <c r="F355" s="355"/>
    </row>
    <row r="356" spans="1:6">
      <c r="A356" s="353"/>
      <c r="B356" s="353"/>
      <c r="C356" s="353"/>
      <c r="D356" s="353"/>
      <c r="E356" s="353"/>
      <c r="F356" s="353"/>
    </row>
    <row r="361" spans="1:6">
      <c r="A361" s="323"/>
      <c r="B361" s="323"/>
    </row>
    <row r="362" spans="1:6">
      <c r="A362" s="351"/>
      <c r="B362" s="351"/>
      <c r="C362" s="351"/>
      <c r="D362" s="351"/>
      <c r="E362" s="351"/>
      <c r="F362" s="351"/>
    </row>
    <row r="363" spans="1:6">
      <c r="A363" s="353"/>
      <c r="B363" s="353"/>
      <c r="C363" s="353"/>
      <c r="D363" s="353"/>
      <c r="E363" s="353"/>
      <c r="F363" s="353"/>
    </row>
    <row r="364" spans="1:6">
      <c r="A364" s="353"/>
      <c r="B364" s="353"/>
      <c r="C364" s="353"/>
      <c r="D364" s="353"/>
      <c r="E364" s="353"/>
      <c r="F364" s="353"/>
    </row>
    <row r="365" spans="1:6">
      <c r="A365" s="353"/>
      <c r="B365" s="353"/>
      <c r="C365" s="353"/>
      <c r="D365" s="353"/>
      <c r="E365" s="353"/>
      <c r="F365" s="353"/>
    </row>
    <row r="366" spans="1:6">
      <c r="A366" s="352"/>
      <c r="B366" s="352"/>
      <c r="C366" s="352"/>
      <c r="D366" s="352"/>
      <c r="E366" s="352"/>
      <c r="F366" s="352"/>
    </row>
    <row r="370" spans="1:6">
      <c r="A370" s="323"/>
      <c r="B370" s="323"/>
    </row>
    <row r="371" spans="1:6">
      <c r="A371" s="351"/>
      <c r="B371" s="351"/>
      <c r="C371" s="351"/>
      <c r="D371" s="351"/>
      <c r="E371" s="351"/>
      <c r="F371" s="351"/>
    </row>
    <row r="372" spans="1:6">
      <c r="A372" s="353"/>
      <c r="B372" s="353"/>
      <c r="C372" s="353"/>
      <c r="D372" s="353"/>
      <c r="E372" s="353"/>
      <c r="F372" s="353"/>
    </row>
    <row r="373" spans="1:6">
      <c r="A373" s="352"/>
      <c r="B373" s="352"/>
      <c r="C373" s="352"/>
      <c r="D373" s="352"/>
      <c r="E373" s="352"/>
      <c r="F373" s="352"/>
    </row>
    <row r="377" spans="1:6">
      <c r="A377" s="323"/>
      <c r="B377" s="323"/>
    </row>
    <row r="378" spans="1:6">
      <c r="A378" s="351"/>
      <c r="B378" s="351"/>
      <c r="C378" s="351"/>
      <c r="D378" s="351"/>
      <c r="E378" s="351"/>
      <c r="F378" s="351"/>
    </row>
    <row r="379" spans="1:6">
      <c r="A379" s="353"/>
      <c r="B379" s="353"/>
      <c r="C379" s="353"/>
      <c r="D379" s="353"/>
      <c r="E379" s="353"/>
      <c r="F379" s="353"/>
    </row>
    <row r="380" spans="1:6">
      <c r="A380" s="353"/>
      <c r="B380" s="353"/>
      <c r="C380" s="353"/>
      <c r="D380" s="353"/>
      <c r="E380" s="353"/>
      <c r="F380" s="353"/>
    </row>
    <row r="381" spans="1:6">
      <c r="A381" s="353"/>
      <c r="B381" s="353"/>
      <c r="C381" s="353"/>
      <c r="D381" s="353"/>
      <c r="E381" s="353"/>
      <c r="F381" s="353"/>
    </row>
    <row r="382" spans="1:6">
      <c r="A382" s="319"/>
      <c r="B382" s="319"/>
      <c r="C382" s="319"/>
      <c r="D382" s="319"/>
      <c r="E382" s="319"/>
      <c r="F382" s="319"/>
    </row>
    <row r="387" spans="1:6">
      <c r="A387" s="323"/>
      <c r="B387" s="323"/>
    </row>
    <row r="388" spans="1:6">
      <c r="A388" s="351"/>
      <c r="B388" s="351"/>
      <c r="C388" s="351"/>
      <c r="D388" s="351"/>
      <c r="E388" s="351"/>
      <c r="F388" s="351"/>
    </row>
    <row r="389" spans="1:6">
      <c r="A389" s="352"/>
      <c r="B389" s="352"/>
      <c r="C389" s="352"/>
      <c r="D389" s="352"/>
      <c r="E389" s="352"/>
      <c r="F389" s="352"/>
    </row>
    <row r="390" spans="1:6">
      <c r="A390" s="352"/>
      <c r="B390" s="352"/>
      <c r="C390" s="352"/>
      <c r="D390" s="352"/>
      <c r="E390" s="352"/>
      <c r="F390" s="352"/>
    </row>
    <row r="394" spans="1:6">
      <c r="A394" s="323"/>
      <c r="B394" s="323"/>
    </row>
    <row r="395" spans="1:6">
      <c r="A395" s="348"/>
      <c r="B395" s="348"/>
      <c r="C395" s="348"/>
      <c r="D395" s="348"/>
      <c r="E395" s="348"/>
      <c r="F395" s="348"/>
    </row>
    <row r="396" spans="1:6">
      <c r="A396" s="348"/>
      <c r="B396" s="348"/>
      <c r="C396" s="348"/>
      <c r="D396" s="348"/>
      <c r="E396" s="348"/>
      <c r="F396" s="348"/>
    </row>
    <row r="397" spans="1:6">
      <c r="A397" s="319"/>
      <c r="B397" s="319"/>
      <c r="C397" s="319"/>
      <c r="D397" s="319"/>
      <c r="E397" s="319"/>
      <c r="F397" s="319"/>
    </row>
    <row r="402" spans="1:6">
      <c r="A402" s="323"/>
      <c r="B402" s="323"/>
    </row>
    <row r="403" spans="1:6">
      <c r="A403" s="348"/>
      <c r="B403" s="348"/>
      <c r="C403" s="348"/>
      <c r="D403" s="348"/>
      <c r="E403" s="348"/>
      <c r="F403" s="348"/>
    </row>
    <row r="404" spans="1:6">
      <c r="A404" s="348"/>
      <c r="B404" s="348"/>
      <c r="C404" s="348"/>
      <c r="D404" s="348"/>
      <c r="E404" s="348"/>
      <c r="F404" s="348"/>
    </row>
  </sheetData>
  <mergeCells count="376">
    <mergeCell ref="A2:A4"/>
    <mergeCell ref="B2:C2"/>
    <mergeCell ref="B3:C3"/>
    <mergeCell ref="B4:C4"/>
    <mergeCell ref="A5:E5"/>
    <mergeCell ref="A6:E6"/>
    <mergeCell ref="B13:C13"/>
    <mergeCell ref="B14:C14"/>
    <mergeCell ref="B15:C15"/>
    <mergeCell ref="B16:C16"/>
    <mergeCell ref="B17:C17"/>
    <mergeCell ref="B7:D7"/>
    <mergeCell ref="B8:D8"/>
    <mergeCell ref="B9:D9"/>
    <mergeCell ref="B10:C10"/>
    <mergeCell ref="B11:C11"/>
    <mergeCell ref="B12:C12"/>
    <mergeCell ref="B26:C26"/>
    <mergeCell ref="B27:C27"/>
    <mergeCell ref="B20:C20"/>
    <mergeCell ref="B21:C21"/>
    <mergeCell ref="B22:C22"/>
    <mergeCell ref="B23:C23"/>
    <mergeCell ref="B24:C24"/>
    <mergeCell ref="B25:C25"/>
    <mergeCell ref="B18:C18"/>
    <mergeCell ref="B19:C19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42:C4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98:C9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38:C138"/>
    <mergeCell ref="B139:C139"/>
    <mergeCell ref="B140:C140"/>
    <mergeCell ref="B141:C141"/>
    <mergeCell ref="B142:C142"/>
    <mergeCell ref="B143:C143"/>
    <mergeCell ref="B128:C128"/>
    <mergeCell ref="B129:C129"/>
    <mergeCell ref="B130:C130"/>
    <mergeCell ref="B133:C133"/>
    <mergeCell ref="B134:C134"/>
    <mergeCell ref="B137:C137"/>
    <mergeCell ref="B159:C159"/>
    <mergeCell ref="B150:C150"/>
    <mergeCell ref="B151:C151"/>
    <mergeCell ref="B153:C153"/>
    <mergeCell ref="B154:C154"/>
    <mergeCell ref="B156:C156"/>
    <mergeCell ref="B158:C158"/>
    <mergeCell ref="B144:C144"/>
    <mergeCell ref="B145:C145"/>
    <mergeCell ref="B146:C146"/>
    <mergeCell ref="B147:C147"/>
    <mergeCell ref="B148:C148"/>
    <mergeCell ref="B149:C149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77:C177"/>
    <mergeCell ref="B178:C178"/>
    <mergeCell ref="B179:C179"/>
    <mergeCell ref="B180:C180"/>
    <mergeCell ref="B181:C181"/>
    <mergeCell ref="B182:C182"/>
    <mergeCell ref="B172:C172"/>
    <mergeCell ref="B173:C173"/>
    <mergeCell ref="B174:C174"/>
    <mergeCell ref="B175:C175"/>
    <mergeCell ref="B176:C176"/>
    <mergeCell ref="B189:C189"/>
    <mergeCell ref="B190:C190"/>
    <mergeCell ref="B191:C191"/>
    <mergeCell ref="B192:C192"/>
    <mergeCell ref="B193:C193"/>
    <mergeCell ref="B194:C194"/>
    <mergeCell ref="B183:C183"/>
    <mergeCell ref="B184:C184"/>
    <mergeCell ref="B185:C185"/>
    <mergeCell ref="B186:C186"/>
    <mergeCell ref="B187:C187"/>
    <mergeCell ref="B188:C188"/>
    <mergeCell ref="B199:C199"/>
    <mergeCell ref="B200:C200"/>
    <mergeCell ref="B201:C201"/>
    <mergeCell ref="B202:C202"/>
    <mergeCell ref="B203:C203"/>
    <mergeCell ref="B204:C204"/>
    <mergeCell ref="B197:C197"/>
    <mergeCell ref="B198:C198"/>
    <mergeCell ref="B195:C195"/>
    <mergeCell ref="B196:C19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225:C225"/>
    <mergeCell ref="B226:C226"/>
    <mergeCell ref="B227:C227"/>
    <mergeCell ref="B228:C228"/>
    <mergeCell ref="B229:C229"/>
    <mergeCell ref="B223:C223"/>
    <mergeCell ref="B224:C224"/>
    <mergeCell ref="B217:C217"/>
    <mergeCell ref="B218:C218"/>
    <mergeCell ref="B219:C219"/>
    <mergeCell ref="B220:C220"/>
    <mergeCell ref="B221:C221"/>
    <mergeCell ref="B222:C222"/>
    <mergeCell ref="B238:C238"/>
    <mergeCell ref="B239:C239"/>
    <mergeCell ref="B240:C240"/>
    <mergeCell ref="B234:C234"/>
    <mergeCell ref="B235:C235"/>
    <mergeCell ref="B236:C236"/>
    <mergeCell ref="B237:C237"/>
    <mergeCell ref="B230:C230"/>
    <mergeCell ref="B231:C231"/>
    <mergeCell ref="B232:C232"/>
    <mergeCell ref="B233:C233"/>
    <mergeCell ref="B246:C246"/>
    <mergeCell ref="B247:C247"/>
    <mergeCell ref="B248:C248"/>
    <mergeCell ref="B249:C249"/>
    <mergeCell ref="B250:C250"/>
    <mergeCell ref="B243:C243"/>
    <mergeCell ref="B244:C244"/>
    <mergeCell ref="B245:C245"/>
    <mergeCell ref="B241:C241"/>
    <mergeCell ref="B242:C242"/>
    <mergeCell ref="B255:C255"/>
    <mergeCell ref="B256:C256"/>
    <mergeCell ref="B257:C257"/>
    <mergeCell ref="B258:C258"/>
    <mergeCell ref="B259:C259"/>
    <mergeCell ref="B260:C260"/>
    <mergeCell ref="B251:C251"/>
    <mergeCell ref="B252:C252"/>
    <mergeCell ref="B253:C253"/>
    <mergeCell ref="B254:C254"/>
    <mergeCell ref="B264:C264"/>
    <mergeCell ref="B265:C265"/>
    <mergeCell ref="B266:C266"/>
    <mergeCell ref="B267:C267"/>
    <mergeCell ref="B268:C268"/>
    <mergeCell ref="B269:C269"/>
    <mergeCell ref="B263:C263"/>
    <mergeCell ref="B261:C261"/>
    <mergeCell ref="B262:C262"/>
    <mergeCell ref="B275:C275"/>
    <mergeCell ref="B276:C276"/>
    <mergeCell ref="B277:C277"/>
    <mergeCell ref="B278:C278"/>
    <mergeCell ref="B272:C272"/>
    <mergeCell ref="B273:C273"/>
    <mergeCell ref="B274:C274"/>
    <mergeCell ref="B270:C270"/>
    <mergeCell ref="B271:C271"/>
    <mergeCell ref="B285:C285"/>
    <mergeCell ref="B286:C286"/>
    <mergeCell ref="B287:C287"/>
    <mergeCell ref="B288:C288"/>
    <mergeCell ref="B289:C289"/>
    <mergeCell ref="B290:C290"/>
    <mergeCell ref="B279:C279"/>
    <mergeCell ref="B280:C280"/>
    <mergeCell ref="B281:C281"/>
    <mergeCell ref="B282:C282"/>
    <mergeCell ref="B283:C283"/>
    <mergeCell ref="B284:C284"/>
    <mergeCell ref="B297:C297"/>
    <mergeCell ref="B298:C298"/>
    <mergeCell ref="B299:C299"/>
    <mergeCell ref="B300:C300"/>
    <mergeCell ref="B301:C301"/>
    <mergeCell ref="B302:C302"/>
    <mergeCell ref="B291:C291"/>
    <mergeCell ref="B292:C292"/>
    <mergeCell ref="B293:C293"/>
    <mergeCell ref="B294:C294"/>
    <mergeCell ref="B295:C295"/>
    <mergeCell ref="B296:C296"/>
    <mergeCell ref="B312:C312"/>
    <mergeCell ref="B313:C313"/>
    <mergeCell ref="B314:C314"/>
    <mergeCell ref="B309:C309"/>
    <mergeCell ref="B310:C310"/>
    <mergeCell ref="B311:C311"/>
    <mergeCell ref="B303:C303"/>
    <mergeCell ref="B304:C304"/>
    <mergeCell ref="B305:C305"/>
    <mergeCell ref="B306:C306"/>
    <mergeCell ref="B307:C307"/>
    <mergeCell ref="B308:C308"/>
    <mergeCell ref="B318:C318"/>
    <mergeCell ref="B319:C319"/>
    <mergeCell ref="B320:C320"/>
    <mergeCell ref="B321:C321"/>
    <mergeCell ref="B322:C322"/>
    <mergeCell ref="B323:C323"/>
    <mergeCell ref="B315:C315"/>
    <mergeCell ref="B316:C316"/>
    <mergeCell ref="B317:C317"/>
    <mergeCell ref="B330:C330"/>
    <mergeCell ref="B331:C331"/>
    <mergeCell ref="B332:C332"/>
    <mergeCell ref="B333:C333"/>
    <mergeCell ref="B334:C334"/>
    <mergeCell ref="B335:C335"/>
    <mergeCell ref="B324:C324"/>
    <mergeCell ref="B325:C325"/>
    <mergeCell ref="B326:C326"/>
    <mergeCell ref="B327:C327"/>
    <mergeCell ref="B328:C328"/>
    <mergeCell ref="B329:C329"/>
    <mergeCell ref="B342:C342"/>
    <mergeCell ref="B343:C343"/>
    <mergeCell ref="B344:C344"/>
    <mergeCell ref="B345:C345"/>
    <mergeCell ref="B346:C346"/>
    <mergeCell ref="B347:C347"/>
    <mergeCell ref="B336:C336"/>
    <mergeCell ref="B337:C337"/>
    <mergeCell ref="B338:C338"/>
    <mergeCell ref="B339:C339"/>
    <mergeCell ref="B340:C340"/>
    <mergeCell ref="B341:C341"/>
    <mergeCell ref="A354:F354"/>
    <mergeCell ref="A355:F355"/>
    <mergeCell ref="A356:F356"/>
    <mergeCell ref="A361:B361"/>
    <mergeCell ref="A362:F362"/>
    <mergeCell ref="A363:F363"/>
    <mergeCell ref="B348:C348"/>
    <mergeCell ref="B349:C349"/>
    <mergeCell ref="B350:C350"/>
    <mergeCell ref="A351:B351"/>
    <mergeCell ref="A352:F352"/>
    <mergeCell ref="A353:F353"/>
    <mergeCell ref="A397:F397"/>
    <mergeCell ref="A402:B402"/>
    <mergeCell ref="A403:F404"/>
    <mergeCell ref="B132:C132"/>
    <mergeCell ref="B131:C131"/>
    <mergeCell ref="B157:C157"/>
    <mergeCell ref="A382:F382"/>
    <mergeCell ref="A387:B387"/>
    <mergeCell ref="A388:F388"/>
    <mergeCell ref="A389:F390"/>
    <mergeCell ref="A394:B394"/>
    <mergeCell ref="A395:F396"/>
    <mergeCell ref="A373:F373"/>
    <mergeCell ref="A377:B377"/>
    <mergeCell ref="A378:F378"/>
    <mergeCell ref="A379:F379"/>
    <mergeCell ref="A380:F380"/>
    <mergeCell ref="A381:F381"/>
    <mergeCell ref="A364:F364"/>
    <mergeCell ref="A365:F365"/>
    <mergeCell ref="A366:F366"/>
    <mergeCell ref="A370:B370"/>
    <mergeCell ref="A371:F371"/>
    <mergeCell ref="A372:F372"/>
  </mergeCells>
  <pageMargins left="0.11811023622047245" right="0.11811023622047245" top="0.78740157480314965" bottom="0.59055118110236227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ORÇAMENTARIA</vt:lpstr>
      <vt:lpstr>CRONOGRAMA</vt:lpstr>
      <vt:lpstr>MEMORIA DE CALCULO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2023-04-03T18:36:16Z</cp:lastPrinted>
  <dcterms:created xsi:type="dcterms:W3CDTF">2022-02-24T19:56:23Z</dcterms:created>
  <dcterms:modified xsi:type="dcterms:W3CDTF">2023-04-06T15:14:02Z</dcterms:modified>
</cp:coreProperties>
</file>