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EstaPastaDeTrabalho"/>
  <mc:AlternateContent xmlns:mc="http://schemas.openxmlformats.org/markup-compatibility/2006">
    <mc:Choice Requires="x15">
      <x15ac:absPath xmlns:x15ac="http://schemas.microsoft.com/office/spreadsheetml/2010/11/ac" url="E:\NUNCA PENDRIVE\2023\Edital Concorrencia\Creche Aquarela\"/>
    </mc:Choice>
  </mc:AlternateContent>
  <xr:revisionPtr revIDLastSave="0" documentId="13_ncr:1_{B75D9E31-1183-4640-9643-AEB7E12118FA}" xr6:coauthVersionLast="47" xr6:coauthVersionMax="47" xr10:uidLastSave="{00000000-0000-0000-0000-000000000000}"/>
  <bookViews>
    <workbookView xWindow="-120" yWindow="-120" windowWidth="29040" windowHeight="15720" firstSheet="3" activeTab="3" xr2:uid="{A52719F4-9338-4FFD-8E16-39766A7303E6}"/>
  </bookViews>
  <sheets>
    <sheet name="IMAGENS" sheetId="34" state="hidden" r:id="rId1"/>
    <sheet name="REFERENCIA" sheetId="33" state="hidden" r:id="rId2"/>
    <sheet name="DADOS" sheetId="32" state="hidden" r:id="rId3"/>
    <sheet name="ORÇAMENTO_DES" sheetId="12" r:id="rId4"/>
    <sheet name="GASES MEDICINAIS" sheetId="45" state="hidden" r:id="rId5"/>
    <sheet name="ITENS DE MAIOR RELEVANCIA" sheetId="51" r:id="rId6"/>
    <sheet name="MEMORIA DE CALCULO AT" sheetId="37" r:id="rId7"/>
    <sheet name="BANCO DADOS ARQ" sheetId="39" state="hidden" r:id="rId8"/>
    <sheet name="ESTRUTURA" sheetId="50" state="hidden" r:id="rId9"/>
    <sheet name="COTAÇÕE" sheetId="44" state="hidden" r:id="rId10"/>
    <sheet name="COMPOSIÇÃO" sheetId="49" r:id="rId11"/>
    <sheet name="COTAÇÕES" sheetId="46" r:id="rId12"/>
    <sheet name="CRONOGRAMA DES" sheetId="14" r:id="rId13"/>
    <sheet name="COTAÇÕES XXX" sheetId="43" state="hidden" r:id="rId14"/>
    <sheet name="CRONOGRAMA S DES" sheetId="47" state="hidden" r:id="rId15"/>
    <sheet name="BDI C DES " sheetId="42" r:id="rId16"/>
    <sheet name="BDI S DES" sheetId="48"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000____VERGA_PORTA_GERAL" localSheetId="7">'BANCO DADOS ARQ'!#REF!</definedName>
    <definedName name="_000____VERGA_PORTA_GERAL_1" localSheetId="7">'BANCO DADOS ARQ'!#REF!</definedName>
    <definedName name="_000___TABELA_DE_AMBIENTES_GERAL" localSheetId="7">'BANCO DADOS ARQ'!$B$8:$G$58</definedName>
    <definedName name="_000___TABELA_DE_AMBIENTES_GERAL_1" localSheetId="7">'BANCO DADOS ARQ'!#REF!</definedName>
    <definedName name="_000___VERGA_CONTRAVERGA_JANELAS_GERAL" localSheetId="7">'BANCO DADOS ARQ'!#REF!</definedName>
    <definedName name="_000___VERGA_CONTRAVERGA_JANELAS_GERAL_1" localSheetId="7">'BANCO DADOS ARQ'!#REF!</definedName>
    <definedName name="_003___JANELAS" localSheetId="7">'BANCO DADOS ARQ'!#REF!</definedName>
    <definedName name="_003___JANELAS_1" localSheetId="7">'BANCO DADOS ARQ'!#REF!</definedName>
    <definedName name="_003___PEITORIL_DE_GRANITO_PARA_JANELAS" localSheetId="7">'BANCO DADOS ARQ'!#REF!</definedName>
    <definedName name="_003___PEITORIL_DE_GRANITO_PARA_JANELAS_1" localSheetId="7">'BANCO DADOS ARQ'!#REF!</definedName>
    <definedName name="_003___PORTAS" localSheetId="7">'BANCO DADOS ARQ'!#REF!</definedName>
    <definedName name="_003___PORTAS_1" localSheetId="7">'BANCO DADOS ARQ'!#REF!</definedName>
    <definedName name="_004___ARGAMASSA_BARITADA" localSheetId="7">'BANCO DADOS ARQ'!#REF!</definedName>
    <definedName name="_004___CHAPISCO_TETO" localSheetId="7">'BANCO DADOS ARQ'!#REF!</definedName>
    <definedName name="_004___CHAPISCO_TETO_1" localSheetId="7">'BANCO DADOS ARQ'!#REF!</definedName>
    <definedName name="_004___COBERTURA" localSheetId="7">'BANCO DADOS ARQ'!#REF!</definedName>
    <definedName name="_004___COBERTURA_1" localSheetId="7">'BANCO DADOS ARQ'!#REF!</definedName>
    <definedName name="_004___CUMEEIRA_EM_FIBROCIMENTO" localSheetId="7">'BANCO DADOS ARQ'!#REF!</definedName>
    <definedName name="_004___CUMEEIRA_EM_FIBROCIMENTO_1" localSheetId="7">'BANCO DADOS ARQ'!#REF!</definedName>
    <definedName name="_004___FORRO_DRYWALL" localSheetId="7">'BANCO DADOS ARQ'!#REF!</definedName>
    <definedName name="_004___FORRO_DRYWALL_1" localSheetId="7">'BANCO DADOS ARQ'!#REF!</definedName>
    <definedName name="_004___FORRO_MINERAL" localSheetId="7">'BANCO DADOS ARQ'!#REF!</definedName>
    <definedName name="_004___INSTALAÇÃO_DE_AZULEJO___H___1_80M___TOTAL" localSheetId="7">'BANCO DADOS ARQ'!#REF!</definedName>
    <definedName name="_004___INSTALAÇÃO_DE_AZULEJO___H___1_80M___TOTAL_1" localSheetId="7">'BANCO DADOS ARQ'!#REF!</definedName>
    <definedName name="_004___MATERIAIS___CALHA" localSheetId="7">'BANCO DADOS ARQ'!#REF!</definedName>
    <definedName name="_004___MATERIAIS___CALHA_1" localSheetId="7">'BANCO DADOS ARQ'!#REF!</definedName>
    <definedName name="_004___REVESTIMENTO_LAMINADO" localSheetId="7">'BANCO DADOS ARQ'!#REF!</definedName>
    <definedName name="_004___RUFO_DE_ENCOSTO_EM_AÇO_GALVANIZADO" localSheetId="7">'BANCO DADOS ARQ'!#REF!</definedName>
    <definedName name="_004___RUFO_DE_ENCOSTO_EM_AÇO_GALVANIZADO_1" localSheetId="7">'BANCO DADOS ARQ'!#REF!</definedName>
    <definedName name="_004___RUFO_DE_ENCOSTO_EM_AÇO_GALVANIZADO_2" localSheetId="7">'BANCO DADOS ARQ'!#REF!</definedName>
    <definedName name="_004___RUFO_PINGADEIRA__EM_AÇO_GALVANIZADO" localSheetId="7">'BANCO DADOS ARQ'!#REF!</definedName>
    <definedName name="_004___RUFO_PINGADEIRA__EM_AÇO_GALVANIZADO_1" localSheetId="7">'BANCO DADOS ARQ'!#REF!</definedName>
    <definedName name="_004___RUFO_PINGADEIRA__EM_AÇO_GALVANIZADO_2" localSheetId="7">'BANCO DADOS ARQ'!#REF!</definedName>
    <definedName name="_004___TESOURA" localSheetId="7">'BANCO DADOS ARQ'!#REF!</definedName>
    <definedName name="_005____PISO_GRANILITE" localSheetId="7">'BANCO DADOS ARQ'!#REF!</definedName>
    <definedName name="_005____PISO_GRANILITE_1" localSheetId="7">'BANCO DADOS ARQ'!#REF!</definedName>
    <definedName name="_005____PISO_MANTA_VÍNILICA" localSheetId="7">'BANCO DADOS ARQ'!#REF!</definedName>
    <definedName name="_005___PISO_60X60CM_GERAL" localSheetId="7">'BANCO DADOS ARQ'!#REF!</definedName>
    <definedName name="_005___PISO_60X60CM_GERAL_1" localSheetId="7">'BANCO DADOS ARQ'!#REF!</definedName>
    <definedName name="_005___PISO_ASSOALHO" localSheetId="7">'BANCO DADOS ARQ'!#REF!</definedName>
    <definedName name="_005___PISO_CERÂMICO_45X45CM____GERAL" localSheetId="7">'BANCO DADOS ARQ'!#REF!</definedName>
    <definedName name="_005___PISO_CERÂMICO_45X45CM____GERAL_1" localSheetId="7">'BANCO DADOS ARQ'!#REF!</definedName>
    <definedName name="_005___PISO_CERÂMICO_45X45CM____GERAL_2" localSheetId="7">'BANCO DADOS ARQ'!#REF!</definedName>
    <definedName name="_005___PISO_GERAL" localSheetId="7">'BANCO DADOS ARQ'!#REF!</definedName>
    <definedName name="_005___PISO_GERAL_1" localSheetId="7">'BANCO DADOS ARQ'!#REF!</definedName>
    <definedName name="_005___RODAPÉ_CERÂMICO" localSheetId="7">'BANCO DADOS ARQ'!#REF!</definedName>
    <definedName name="_005___RODAPÉ_CERÂMICO_1" localSheetId="7">'BANCO DADOS ARQ'!#REF!</definedName>
    <definedName name="_005___RODAPÉ_CERÂMICO_2" localSheetId="7">'BANCO DADOS ARQ'!#REF!</definedName>
    <definedName name="_005___RODAPÉ_CERÂMICO_3" localSheetId="7">'BANCO DADOS ARQ'!#REF!</definedName>
    <definedName name="_005___RODAPÉ_CERÂMICO_45X45CM" localSheetId="7">'BANCO DADOS ARQ'!#REF!</definedName>
    <definedName name="_005___RODAPÉ_CERÂMICO_60X60CM" localSheetId="7">'BANCO DADOS ARQ'!#REF!</definedName>
    <definedName name="_005___RODAPÉ_MANTA_VÍNILICA" localSheetId="7">'BANCO DADOS ARQ'!#REF!</definedName>
    <definedName name="_005___SOLEIRA" localSheetId="7">'BANCO DADOS ARQ'!#REF!</definedName>
    <definedName name="_005___URBANIZAÇÃO" localSheetId="7">'BANCO DADOS ARQ'!#REF!</definedName>
    <definedName name="_005___URBANIZAÇÃO_1" localSheetId="7">'BANCO DADOS ARQ'!#REF!</definedName>
    <definedName name="_006___ACESSÓRIOS_ESPECIAIS_1" localSheetId="7">'BANCO DADOS ARQ'!#REF!</definedName>
    <definedName name="_006___TABELA_DE_LOUÇAS" localSheetId="7">'BANCO DADOS ARQ'!#REF!</definedName>
    <definedName name="_006___TABELA_DE_LOUÇAS_1" localSheetId="7">'BANCO DADOS ARQ'!#REF!</definedName>
    <definedName name="_007___PINTURA_ACRÍLICA_EM_TETO" localSheetId="7">'BANCO DADOS ARQ'!#REF!</definedName>
    <definedName name="_007___PINTURA_ACRÍLICA_EM_TETO_1" localSheetId="7">'BANCO DADOS ARQ'!#REF!</definedName>
    <definedName name="_007___PINTURA_ACRÍLICA_INTERNA_EM_PAREDES" localSheetId="7">'BANCO DADOS ARQ'!#REF!</definedName>
    <definedName name="_007___PINTURA_ACRÍLICA_INTERNA_EM_PAREDES_1" localSheetId="7">'BANCO DADOS ARQ'!#REF!</definedName>
    <definedName name="_007___PINTURA_ESMALTE_EM_SUPERFÍCIE_METÁLICA___JANELA" localSheetId="7">'BANCO DADOS ARQ'!#REF!</definedName>
    <definedName name="_007___PINTURA_ESMALTE_EM_SUPERFÍCIE_METÁLICA___JANELA_1" localSheetId="7">'BANCO DADOS ARQ'!#REF!</definedName>
    <definedName name="_007___PINTURA_ESMALTE_EM_SUPERFÍCIE_METÁLICA___JANELA_2" localSheetId="7">'BANCO DADOS ARQ'!#REF!</definedName>
    <definedName name="_007___PINTURA_ESMALTE_EM_SUPERFÍCIE_METÁLICA___PORTAS" localSheetId="7">'BANCO DADOS ARQ'!#REF!</definedName>
    <definedName name="_007___PINTURA_ESMALTE_EM_SUPERFÍCIE_METÁLICA___PORTAS_1" localSheetId="7">'BANCO DADOS ARQ'!#REF!</definedName>
    <definedName name="_007___PINTURA_ESMALTE_EM_SUPERFÍCIE_METÁLICA___PORTAS_2" localSheetId="7">'BANCO DADOS ARQ'!#REF!</definedName>
    <definedName name="_007___PINTURA_ESMALTE_SINTÉTICO_EM_MADEIRA___PORTAS" localSheetId="7">'BANCO DADOS ARQ'!#REF!</definedName>
    <definedName name="_007___PINTURA_ESMALTE_SINTÉTICO_EM_MADEIRA___PORTAS_1" localSheetId="7">'BANCO DADOS ARQ'!#REF!</definedName>
    <definedName name="_xlnm._FilterDatabase" localSheetId="7" hidden="1">'BANCO DADOS ARQ'!$B$2:$G$61</definedName>
    <definedName name="_xlnm._FilterDatabase" localSheetId="10" hidden="1">COMPOSIÇÃO!$C$1:$C$221</definedName>
    <definedName name="_xlnm._FilterDatabase" localSheetId="11" hidden="1">COTAÇÕES!$A$1:$A$140</definedName>
    <definedName name="_xlnm._FilterDatabase" localSheetId="6" hidden="1">'MEMORIA DE CALCULO AT'!$J$3:$J$1505</definedName>
    <definedName name="_xlnm._FilterDatabase" localSheetId="3" hidden="1">ORÇAMENTO_DES!$P$1:$P$887</definedName>
    <definedName name="AMBIENTES" localSheetId="15">'[1]MEMORIA DE CALCULO AT'!#REF!</definedName>
    <definedName name="AMBIENTES" localSheetId="16">'[1]MEMORIA DE CALCULO AT'!#REF!</definedName>
    <definedName name="AMBIENTES">'MEMORIA DE CALCULO AT'!$B$16:$J$38</definedName>
    <definedName name="_xlnm.Print_Area" localSheetId="7">'BANCO DADOS ARQ'!$B$2:$G$61</definedName>
    <definedName name="_xlnm.Print_Area" localSheetId="15">'BDI C DES '!$A$1:$F$52</definedName>
    <definedName name="_xlnm.Print_Area" localSheetId="16">'BDI S DES'!$A$1:$F$50</definedName>
    <definedName name="_xlnm.Print_Area" localSheetId="10">COMPOSIÇÃO!$A$1:$J$325</definedName>
    <definedName name="_xlnm.Print_Area" localSheetId="9">COTAÇÕE!$A$1:$E$186</definedName>
    <definedName name="_xlnm.Print_Area" localSheetId="11">COTAÇÕES!$A$1:$E$171</definedName>
    <definedName name="_xlnm.Print_Area" localSheetId="13">'COTAÇÕES XXX'!$A$1:$E$170</definedName>
    <definedName name="_xlnm.Print_Area" localSheetId="12">'CRONOGRAMA DES'!$A$1:$X$91</definedName>
    <definedName name="_xlnm.Print_Area" localSheetId="14">'CRONOGRAMA S DES'!$A$1:$X$69</definedName>
    <definedName name="_xlnm.Print_Area" localSheetId="5">'ITENS DE MAIOR RELEVANCIA'!$B$2:$N$615</definedName>
    <definedName name="_xlnm.Print_Area" localSheetId="6">'MEMORIA DE CALCULO AT'!$B$3:$J$1497</definedName>
    <definedName name="_xlnm.Print_Area" localSheetId="3">ORÇAMENTO_DES!$B$2:$N$592</definedName>
    <definedName name="_xlnm.Database" localSheetId="15">#REF!</definedName>
    <definedName name="_xlnm.Database" localSheetId="16">#REF!</definedName>
    <definedName name="_xlnm.Database" localSheetId="10">#REF!</definedName>
    <definedName name="_xlnm.Database" localSheetId="9">#REF!</definedName>
    <definedName name="_xlnm.Database" localSheetId="11">#REF!</definedName>
    <definedName name="_xlnm.Database" localSheetId="13">#REF!</definedName>
    <definedName name="_xlnm.Database" localSheetId="6">#REF!</definedName>
    <definedName name="_xlnm.Database">#REF!</definedName>
    <definedName name="BOLETIM" localSheetId="15">#REF!</definedName>
    <definedName name="BOLETIM" localSheetId="16">#REF!</definedName>
    <definedName name="BOLETIM" localSheetId="10">#REF!</definedName>
    <definedName name="BOLETIM" localSheetId="9">#REF!</definedName>
    <definedName name="BOLETIM" localSheetId="11">#REF!</definedName>
    <definedName name="BOLETIM" localSheetId="13">#REF!</definedName>
    <definedName name="BOLETIM" localSheetId="6">#REF!</definedName>
    <definedName name="BOLETIM">#REF!</definedName>
    <definedName name="CONTRATO">[2]APONT!$B$5:$G$426</definedName>
    <definedName name="_xlnm.Criteria" localSheetId="15">#REF!</definedName>
    <definedName name="_xlnm.Criteria" localSheetId="16">#REF!</definedName>
    <definedName name="_xlnm.Criteria" localSheetId="10">#REF!</definedName>
    <definedName name="_xlnm.Criteria" localSheetId="9">#REF!</definedName>
    <definedName name="_xlnm.Criteria" localSheetId="11">#REF!</definedName>
    <definedName name="_xlnm.Criteria" localSheetId="13">#REF!</definedName>
    <definedName name="_xlnm.Criteria" localSheetId="6">#REF!</definedName>
    <definedName name="_xlnm.Criteria">#REF!</definedName>
    <definedName name="G" localSheetId="15">#REF!</definedName>
    <definedName name="G" localSheetId="16">#REF!</definedName>
    <definedName name="G" localSheetId="10">#REF!</definedName>
    <definedName name="G" localSheetId="9">#REF!</definedName>
    <definedName name="G" localSheetId="11">#REF!</definedName>
    <definedName name="G" localSheetId="13">#REF!</definedName>
    <definedName name="G" localSheetId="6">#REF!</definedName>
    <definedName name="G">#REF!</definedName>
    <definedName name="ImgEscudo" localSheetId="15">INDEX(IMAGENS!$B$1:$B$14,MATCH(DADOS!$D$8,IMAGENS!$A$1:$A$14,0))</definedName>
    <definedName name="ImgEscudo" localSheetId="16">INDEX(IMAGENS!$B$1:$B$14,MATCH(DADOS!$D$8,IMAGENS!$A$1:$A$14,0))</definedName>
    <definedName name="ImgEscudo" localSheetId="10">INDEX(IMAGENS!$B$1:$B$14,MATCH(DADOS!$D$8,IMAGENS!$A$1:$A$14,0))</definedName>
    <definedName name="ImgEscudo" localSheetId="9">INDEX([3]IMAGENS!$B$1:$B$13,MATCH([3]DADOS!$D$8,[3]IMAGENS!$A$1:$A$13,0))</definedName>
    <definedName name="ImgEscudo" localSheetId="11">INDEX(IMAGENS!$B$1:$B$14,MATCH(DADOS!$D$8,IMAGENS!$A$1:$A$14,0))</definedName>
    <definedName name="ImgEscudo" localSheetId="13">INDEX([3]IMAGENS!$B$1:$B$13,MATCH([3]DADOS!$D$8,[3]IMAGENS!$A$1:$A$13,0))</definedName>
    <definedName name="ImgEscudo" localSheetId="12">INDEX(IMAGENS!$B$1:$B$14,MATCH(DADOS!$D$8,IMAGENS!$A$1:$A$14,0))</definedName>
    <definedName name="ImgEscudo" localSheetId="14">INDEX(IMAGENS!$B$1:$B$14,MATCH(DADOS!$D$8,IMAGENS!$A$1:$A$14,0))</definedName>
    <definedName name="ImgEscudo" localSheetId="5">INDEX(IMAGENS!$B$1:$B$14,MATCH(DADOS!$D$8,IMAGENS!$A$1:$A$14,0))</definedName>
    <definedName name="ImgEscudo" localSheetId="6">INDEX(IMAGENS!$B$1:$B$14,MATCH(DADOS!$D$8,IMAGENS!$A$1:$A$14,0))</definedName>
    <definedName name="ImgEscudo" localSheetId="3">INDEX(IMAGENS!$B$1:$B$14,MATCH(DADOS!$D$8,IMAGENS!$A$1:$A$14,0))</definedName>
    <definedName name="ImgEscudo">INDEX(IMAGENS!$B$1:$B$13,MATCH(DADOS!$D$8,IMAGENS!$A$1:$A$14,0))</definedName>
    <definedName name="ORC___001___VERGA_CONTRA_JANELAS_MN_1_50" localSheetId="7">'BANCO DADOS ARQ'!#REF!</definedName>
    <definedName name="ORC___001___VERGA_CONTRA_JANELAS_MN_1_50_1" localSheetId="7">'BANCO DADOS ARQ'!$B$90:$F$96</definedName>
    <definedName name="ORC___001___VERGA_CONTRA_JANELAS_MR_1_50" localSheetId="7">'BANCO DADOS ARQ'!$B$98:$F$109</definedName>
    <definedName name="ORC___001___VERGA_DE_PORTAS_MN_1_50" localSheetId="7">'BANCO DADOS ARQ'!$B$62:$G$80</definedName>
    <definedName name="ORC___001___VERGA_DE_PORTAS_MR_1_50" localSheetId="7">'BANCO DADOS ARQ'!#REF!</definedName>
    <definedName name="ORC___001___VERGA_DE_PORTAS_MR_1_50_1" localSheetId="7">'BANCO DADOS ARQ'!$B$83:$G$87</definedName>
    <definedName name="ORC___002___CALHAS" localSheetId="7">'BANCO DADOS ARQ'!#REF!</definedName>
    <definedName name="ORC___002___CALHAS_1" localSheetId="7">'BANCO DADOS ARQ'!$B$112:$E$115</definedName>
    <definedName name="ORC___002___COBERTURA" localSheetId="7">'BANCO DADOS ARQ'!$B$118:$H$122</definedName>
    <definedName name="ORC___002___CUMEEIRA" localSheetId="7">'BANCO DADOS ARQ'!$B$125:$E$128</definedName>
    <definedName name="ORC___002___DIVISÓRIA_EM_GRANITO" localSheetId="7">'BANCO DADOS ARQ'!$B$131:$F$134</definedName>
    <definedName name="ORC___002___MURO" localSheetId="7">'BANCO DADOS ARQ'!$B$137:$F$140</definedName>
    <definedName name="ORC___002___RUFO_DE_ENCOSTO" localSheetId="7">'BANCO DADOS ARQ'!$B$143:$E$146</definedName>
    <definedName name="ORC___002___RUFO_PINGADEIRA" localSheetId="7">'BANCO DADOS ARQ'!$B$149:$E$152</definedName>
    <definedName name="ORC___003____AZ_33X45_MN_5M²" localSheetId="7">'BANCO DADOS ARQ'!#REF!</definedName>
    <definedName name="ORC___003____AZ_33X45_MR_5M²" localSheetId="7">'BANCO DADOS ARQ'!$B$155:$J$173</definedName>
    <definedName name="ORC___003___ACABAMENTO_FORRO_DRYWALL" localSheetId="7">'BANCO DADOS ARQ'!$B$177:$E$180</definedName>
    <definedName name="ORC___003___CHAPISCO_EM_TETO" localSheetId="7">'BANCO DADOS ARQ'!$B$182:$E$232</definedName>
    <definedName name="ORC___003___FORRO_DRYWALL" localSheetId="7">'BANCO DADOS ARQ'!$B$236:$E$239</definedName>
    <definedName name="ORC___003___RODAMEIO" localSheetId="7">'BANCO DADOS ARQ'!$B$243:$E$246</definedName>
    <definedName name="ORC___004___JANELAS" localSheetId="7">'BANCO DADOS ARQ'!$B$247:$I$247</definedName>
    <definedName name="ORC___004___JANELAS_1" localSheetId="7">'BANCO DADOS ARQ'!$B$249:$I$264</definedName>
    <definedName name="ORC___004___PORTÃO" localSheetId="7">'BANCO DADOS ARQ'!$B$284:$I$287</definedName>
    <definedName name="ORC___004___PORTAS" localSheetId="7">'BANCO DADOS ARQ'!$B$267:$I$281</definedName>
    <definedName name="ORC___005___PISO_C_45X45_5_10M²" localSheetId="7">'BANCO DADOS ARQ'!#REF!</definedName>
    <definedName name="ORC___005___PISO_C_45X45_MN_5M²" localSheetId="7">'BANCO DADOS ARQ'!#REF!</definedName>
    <definedName name="ORC___005___PISO_C_45X45_MR_10M²" localSheetId="7">'BANCO DADOS ARQ'!#REF!</definedName>
    <definedName name="ORC___005___PISO_C_60X60_5_10M²" localSheetId="7">'BANCO DADOS ARQ'!$B$314:$F$324</definedName>
    <definedName name="ORC___005___PISO_C_60X60_MN_5M²" localSheetId="7">'BANCO DADOS ARQ'!$B$290:$E$301</definedName>
    <definedName name="ORC___005___PISO_C_60X60_MR_10M²" localSheetId="7">'BANCO DADOS ARQ'!$B$304:$F$310</definedName>
    <definedName name="ORC___005___PISO_GRANILITE" localSheetId="7">'BANCO DADOS ARQ'!$B$327:$E$357</definedName>
    <definedName name="ORC___005___RODAPÉ_C_45X45" localSheetId="7">'BANCO DADOS ARQ'!#REF!</definedName>
    <definedName name="ORC___005___RODAPÉ_C_45X45_1" localSheetId="7">'BANCO DADOS ARQ'!#REF!</definedName>
    <definedName name="ORC___005___RODAPÉ_C_60X60" localSheetId="7">'BANCO DADOS ARQ'!$B$372:$G$379</definedName>
    <definedName name="ORC___005___RODAPÉ_GRANILITE" localSheetId="7">'BANCO DADOS ARQ'!$B$383:$G$410</definedName>
    <definedName name="ORC___006___ACESSÓRIOS_ESPECIAIS" localSheetId="7">'BANCO DADOS ARQ'!$B$417:$E$424</definedName>
    <definedName name="ORC___006___TABELA_DE_LOUÇAS" localSheetId="7">'BANCO DADOS ARQ'!$B$427:$E$449</definedName>
    <definedName name="ORC___008___PINTURA_ACRÍLICA_EM_TETO" localSheetId="7">'BANCO DADOS ARQ'!$B$452:$E$500</definedName>
    <definedName name="ORC___008___PINTURA_ESMALTE_EM_SUPERFÍCIE_METÁLICA___JANELA" localSheetId="7">'BANCO DADOS ARQ'!$B$499:$I$514</definedName>
    <definedName name="ORC___008___PINTURA_ESMALTE_EM_SUPERFÍCIE_METÁLICA___PORTAS" localSheetId="7">'BANCO DADOS ARQ'!$B$517:$I$533</definedName>
    <definedName name="ORC___008___PINTURA_ESMALTE_EM_SUPERFÍCIE_METÁLICA___PORTAS_1" localSheetId="7">'BANCO DADOS ARQ'!$B$581:$I$591</definedName>
    <definedName name="ORC___008___PINTURA_ESMALTE_EM_SUPERFÍCIE_METÁLICA___PORTAS_1_1" localSheetId="7">'BANCO DADOS ARQ'!$B$596:$I$619</definedName>
    <definedName name="ORC___008___PINTURA_ESMALTE_EM_SUPERFÍCIE_METÁLICA___PORTAS_1_1_1" localSheetId="7">'BANCO DADOS ARQ'!$B$622:$I$645</definedName>
    <definedName name="ORC___008___PINTURA_ESMALTE_SINTÉTICO_EM_MADEIRA___PORTAS" localSheetId="7">'BANCO DADOS ARQ'!$B$537:$I$543</definedName>
    <definedName name="ORC___009___PEITORIL_DE_GRANITO_PARA_JANELAS" localSheetId="7">'BANCO DADOS ARQ'!$B$545:$G$560</definedName>
    <definedName name="ORC___009___SOLEIRA" localSheetId="7">'BANCO DADOS ARQ'!$B$563:$G$574</definedName>
    <definedName name="ORC___009___SOLEIRA_1" localSheetId="7">'BANCO DADOS ARQ'!#REF!</definedName>
    <definedName name="ORC___010___GRADIL" localSheetId="7">'BANCO DADOS ARQ'!#REF!</definedName>
    <definedName name="ORÇAMENTO" localSheetId="15">[1]!Tabela3[#All]</definedName>
    <definedName name="ORÇAMENTO" localSheetId="16">[1]!Tabela3[#All]</definedName>
    <definedName name="ORÇAMENTO" localSheetId="10">[4]!Tabela3[#All]</definedName>
    <definedName name="ORÇAMENTO" localSheetId="9">[5]!Tabela3[#All]</definedName>
    <definedName name="ORÇAMENTO" localSheetId="11">[5]!Tabela3[#All]</definedName>
    <definedName name="ORÇAMENTO" localSheetId="13">[5]!Tabela3[#All]</definedName>
    <definedName name="ORÇAMENTO" localSheetId="14">Tabela3[#All]</definedName>
    <definedName name="ORÇAMENTO" localSheetId="5">Tabela32[#All]</definedName>
    <definedName name="ORÇAMENTO">Tabela3[#All]</definedName>
    <definedName name="PAREDES" localSheetId="15">'[1]MEMORIA DE CALCULO AT'!#REF!</definedName>
    <definedName name="PAREDES" localSheetId="16">'[1]MEMORIA DE CALCULO AT'!#REF!</definedName>
    <definedName name="PAREDES">'MEMORIA DE CALCULO AT'!$B$16:$J$38</definedName>
    <definedName name="Print_Area_MI" localSheetId="15">#REF!</definedName>
    <definedName name="Print_Area_MI" localSheetId="16">#REF!</definedName>
    <definedName name="Print_Area_MI" localSheetId="10">#REF!</definedName>
    <definedName name="Print_Area_MI" localSheetId="9">#REF!</definedName>
    <definedName name="Print_Area_MI" localSheetId="11">#REF!</definedName>
    <definedName name="Print_Area_MI" localSheetId="13">#REF!</definedName>
    <definedName name="Print_Area_MI" localSheetId="6">#REF!</definedName>
    <definedName name="Print_Area_MI">#REF!</definedName>
    <definedName name="PROC">'MEMORIA DE CALCULO AT'!$C:$J</definedName>
    <definedName name="_xlnm.Print_Titles" localSheetId="5">'ITENS DE MAIOR RELEVANCIA'!$13:$13</definedName>
    <definedName name="_xlnm.Print_Titles" localSheetId="3">ORÇAMENTO_DES!$13:$13</definedName>
    <definedName name="un" localSheetId="15">#REF!</definedName>
    <definedName name="un" localSheetId="16">#REF!</definedName>
    <definedName name="un" localSheetId="10">#REF!</definedName>
    <definedName name="un" localSheetId="9">#REF!</definedName>
    <definedName name="un" localSheetId="11">#REF!</definedName>
    <definedName name="un" localSheetId="13">#REF!</definedName>
    <definedName name="un" localSheetId="6">#REF!</definedName>
    <definedName name="un">#REF!</definedName>
    <definedName name="W" localSheetId="15">#REF!</definedName>
    <definedName name="W" localSheetId="16">#REF!</definedName>
    <definedName name="W" localSheetId="10">#REF!</definedName>
    <definedName name="W" localSheetId="9">#REF!</definedName>
    <definedName name="W" localSheetId="11">#REF!</definedName>
    <definedName name="W" localSheetId="13">#REF!</definedName>
    <definedName name="W" localSheetId="6">#REF!</definedName>
    <definedName name="W">#REF!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2" i="50" l="1"/>
  <c r="G51" i="50"/>
  <c r="G49" i="50"/>
  <c r="G48" i="50"/>
  <c r="G47" i="50"/>
  <c r="G94" i="50"/>
  <c r="G93" i="50"/>
  <c r="G91" i="50"/>
  <c r="G90" i="50"/>
  <c r="G89" i="50"/>
  <c r="G88" i="50"/>
  <c r="G87" i="50"/>
  <c r="I80" i="50"/>
  <c r="I79" i="50"/>
  <c r="I77" i="50"/>
  <c r="I76" i="50"/>
  <c r="I75" i="50"/>
  <c r="I74" i="50"/>
  <c r="I73" i="50"/>
  <c r="H107" i="50"/>
  <c r="H106" i="50"/>
  <c r="H104" i="50"/>
  <c r="H103" i="50"/>
  <c r="G42" i="50"/>
  <c r="G41" i="50"/>
  <c r="G39" i="50"/>
  <c r="G38" i="50"/>
  <c r="G37" i="50"/>
  <c r="P66" i="50"/>
  <c r="P65" i="50"/>
  <c r="P63" i="50"/>
  <c r="P62" i="50"/>
  <c r="P61" i="50"/>
  <c r="P60" i="50"/>
  <c r="P59" i="50"/>
  <c r="N19" i="50"/>
  <c r="N18" i="50"/>
  <c r="N14" i="50"/>
  <c r="N15" i="50"/>
  <c r="N16" i="50"/>
  <c r="N13" i="50"/>
  <c r="L32" i="50"/>
  <c r="L31" i="50"/>
  <c r="L29" i="50"/>
  <c r="L28" i="50"/>
  <c r="L27" i="50"/>
  <c r="L26" i="50"/>
  <c r="L25" i="50"/>
  <c r="F118" i="50"/>
  <c r="D27" i="32" l="1"/>
  <c r="A14" i="34"/>
  <c r="E7" i="48" l="1"/>
  <c r="U7" i="47"/>
  <c r="V43" i="47" l="1"/>
  <c r="V44" i="47"/>
  <c r="V45" i="47"/>
  <c r="V46" i="47"/>
  <c r="V47" i="47"/>
  <c r="V48" i="47"/>
  <c r="V49" i="47"/>
  <c r="V50" i="47"/>
  <c r="V51" i="47"/>
  <c r="V52" i="47"/>
  <c r="V53" i="47"/>
  <c r="V54" i="47"/>
  <c r="V55" i="47"/>
  <c r="V56" i="47"/>
  <c r="V57" i="47"/>
  <c r="V58" i="47"/>
  <c r="V59" i="47"/>
  <c r="V60" i="47"/>
  <c r="V61" i="47"/>
  <c r="V62" i="47"/>
  <c r="V63" i="47"/>
  <c r="V64" i="47"/>
  <c r="V66" i="47"/>
  <c r="V42" i="47"/>
  <c r="S43" i="47"/>
  <c r="S44" i="47"/>
  <c r="S45" i="47"/>
  <c r="S46" i="47"/>
  <c r="S47" i="47"/>
  <c r="S48" i="47"/>
  <c r="S49" i="47"/>
  <c r="S50" i="47"/>
  <c r="S51" i="47"/>
  <c r="S52" i="47"/>
  <c r="S53" i="47"/>
  <c r="S54" i="47"/>
  <c r="S55" i="47"/>
  <c r="S56" i="47"/>
  <c r="S57" i="47"/>
  <c r="S58" i="47"/>
  <c r="S59" i="47"/>
  <c r="S60" i="47"/>
  <c r="S61" i="47"/>
  <c r="S62" i="47"/>
  <c r="S63" i="47"/>
  <c r="S64" i="47"/>
  <c r="S65" i="47"/>
  <c r="S66" i="47"/>
  <c r="S42" i="47"/>
  <c r="P43" i="47"/>
  <c r="P44" i="47"/>
  <c r="P45" i="47"/>
  <c r="P46" i="47"/>
  <c r="P47" i="47"/>
  <c r="P48" i="47"/>
  <c r="P49" i="47"/>
  <c r="P50" i="47"/>
  <c r="P51" i="47"/>
  <c r="P52" i="47"/>
  <c r="P53" i="47"/>
  <c r="P54" i="47"/>
  <c r="P55" i="47"/>
  <c r="P56" i="47"/>
  <c r="P57" i="47"/>
  <c r="P58" i="47"/>
  <c r="P59" i="47"/>
  <c r="P60" i="47"/>
  <c r="P61" i="47"/>
  <c r="P62" i="47"/>
  <c r="P63" i="47"/>
  <c r="P64" i="47"/>
  <c r="P65" i="47"/>
  <c r="P66" i="47"/>
  <c r="P42" i="47"/>
  <c r="M43" i="47"/>
  <c r="M44" i="47"/>
  <c r="M45" i="47"/>
  <c r="M46" i="47"/>
  <c r="M47" i="47"/>
  <c r="M48" i="47"/>
  <c r="M49" i="47"/>
  <c r="M50" i="47"/>
  <c r="M51" i="47"/>
  <c r="M52" i="47"/>
  <c r="M53" i="47"/>
  <c r="M54" i="47"/>
  <c r="M55" i="47"/>
  <c r="M56" i="47"/>
  <c r="M57" i="47"/>
  <c r="M58" i="47"/>
  <c r="M59" i="47"/>
  <c r="M60" i="47"/>
  <c r="M61" i="47"/>
  <c r="M62" i="47"/>
  <c r="M63" i="47"/>
  <c r="M64" i="47"/>
  <c r="M65" i="47"/>
  <c r="M66" i="47"/>
  <c r="M42" i="47"/>
  <c r="J43" i="47"/>
  <c r="J44" i="47"/>
  <c r="J45" i="47"/>
  <c r="J46" i="47"/>
  <c r="J47" i="47"/>
  <c r="J48" i="47"/>
  <c r="J49" i="47"/>
  <c r="J50" i="47"/>
  <c r="J51" i="47"/>
  <c r="J52" i="47"/>
  <c r="J53" i="47"/>
  <c r="J54" i="47"/>
  <c r="J55" i="47"/>
  <c r="J56" i="47"/>
  <c r="J57" i="47"/>
  <c r="J58" i="47"/>
  <c r="J59" i="47"/>
  <c r="J60" i="47"/>
  <c r="J61" i="47"/>
  <c r="J62" i="47"/>
  <c r="J63" i="47"/>
  <c r="J64" i="47"/>
  <c r="J65" i="47"/>
  <c r="J66" i="47"/>
  <c r="J42" i="47"/>
  <c r="G43" i="47"/>
  <c r="G44" i="47"/>
  <c r="G45" i="47"/>
  <c r="G46" i="47"/>
  <c r="G47" i="47"/>
  <c r="G48" i="47"/>
  <c r="G49" i="47"/>
  <c r="G50" i="47"/>
  <c r="G51" i="47"/>
  <c r="G52" i="47"/>
  <c r="G53" i="47"/>
  <c r="G54" i="47"/>
  <c r="G55" i="47"/>
  <c r="G56" i="47"/>
  <c r="G57" i="47"/>
  <c r="G58" i="47"/>
  <c r="G59" i="47"/>
  <c r="G60" i="47"/>
  <c r="G61" i="47"/>
  <c r="G62" i="47"/>
  <c r="G63" i="47"/>
  <c r="G64" i="47"/>
  <c r="G65" i="47"/>
  <c r="G66" i="47"/>
  <c r="G42" i="47"/>
  <c r="V12" i="47"/>
  <c r="V13" i="47"/>
  <c r="V14" i="47"/>
  <c r="V15" i="47"/>
  <c r="V16" i="47"/>
  <c r="V17" i="47"/>
  <c r="V18" i="47"/>
  <c r="V19" i="47"/>
  <c r="V20" i="47"/>
  <c r="V21" i="47"/>
  <c r="V22" i="47"/>
  <c r="V23" i="47"/>
  <c r="V24" i="47"/>
  <c r="V25" i="47"/>
  <c r="V26" i="47"/>
  <c r="V27" i="47"/>
  <c r="V28" i="47"/>
  <c r="V29" i="47"/>
  <c r="V30" i="47"/>
  <c r="V31" i="47"/>
  <c r="V32" i="47"/>
  <c r="V33" i="47"/>
  <c r="V34" i="47"/>
  <c r="V35" i="47"/>
  <c r="V11" i="47"/>
  <c r="S12" i="47"/>
  <c r="S13" i="47"/>
  <c r="S14" i="47"/>
  <c r="S15" i="47"/>
  <c r="S16" i="47"/>
  <c r="S17" i="47"/>
  <c r="S18" i="47"/>
  <c r="S19" i="47"/>
  <c r="S20" i="47"/>
  <c r="S21" i="47"/>
  <c r="S22" i="47"/>
  <c r="S23" i="47"/>
  <c r="S24" i="47"/>
  <c r="S25" i="47"/>
  <c r="S26" i="47"/>
  <c r="S27" i="47"/>
  <c r="S28" i="47"/>
  <c r="S29" i="47"/>
  <c r="S30" i="47"/>
  <c r="S31" i="47"/>
  <c r="S32" i="47"/>
  <c r="S33" i="47"/>
  <c r="S34" i="47"/>
  <c r="S35" i="47"/>
  <c r="S11" i="47"/>
  <c r="P12" i="47"/>
  <c r="P13" i="47"/>
  <c r="P14" i="47"/>
  <c r="P15" i="47"/>
  <c r="P16" i="47"/>
  <c r="P17" i="47"/>
  <c r="P18" i="47"/>
  <c r="P19" i="47"/>
  <c r="P20" i="47"/>
  <c r="P21" i="47"/>
  <c r="P22" i="47"/>
  <c r="P23" i="47"/>
  <c r="P24" i="47"/>
  <c r="P25" i="47"/>
  <c r="P26" i="47"/>
  <c r="P27" i="47"/>
  <c r="P28" i="47"/>
  <c r="P29" i="47"/>
  <c r="P30" i="47"/>
  <c r="P31" i="47"/>
  <c r="P32" i="47"/>
  <c r="P33" i="47"/>
  <c r="P34" i="47"/>
  <c r="P35" i="47"/>
  <c r="P11" i="47"/>
  <c r="M12" i="47"/>
  <c r="M13" i="47"/>
  <c r="M14" i="47"/>
  <c r="M15" i="47"/>
  <c r="M16" i="47"/>
  <c r="M17" i="47"/>
  <c r="M18" i="47"/>
  <c r="M19" i="47"/>
  <c r="M20" i="47"/>
  <c r="M21" i="47"/>
  <c r="M22" i="47"/>
  <c r="M23" i="47"/>
  <c r="M24" i="47"/>
  <c r="M25" i="47"/>
  <c r="M26" i="47"/>
  <c r="M27" i="47"/>
  <c r="M28" i="47"/>
  <c r="M29" i="47"/>
  <c r="M30" i="47"/>
  <c r="M31" i="47"/>
  <c r="M32" i="47"/>
  <c r="M33" i="47"/>
  <c r="M34" i="47"/>
  <c r="M35" i="47"/>
  <c r="M11" i="47"/>
  <c r="J12" i="47"/>
  <c r="J13" i="47"/>
  <c r="J14" i="47"/>
  <c r="J15" i="47"/>
  <c r="J16" i="47"/>
  <c r="J17" i="47"/>
  <c r="J18" i="47"/>
  <c r="J19" i="47"/>
  <c r="J20" i="47"/>
  <c r="J21" i="47"/>
  <c r="J22" i="47"/>
  <c r="J23" i="47"/>
  <c r="J24" i="47"/>
  <c r="J25" i="47"/>
  <c r="J26" i="47"/>
  <c r="J27" i="47"/>
  <c r="J28" i="47"/>
  <c r="J29" i="47"/>
  <c r="J30" i="47"/>
  <c r="J31" i="47"/>
  <c r="J32" i="47"/>
  <c r="J33" i="47"/>
  <c r="J34" i="47"/>
  <c r="J35" i="47"/>
  <c r="J11" i="47"/>
  <c r="G12" i="47"/>
  <c r="G13" i="47"/>
  <c r="G14" i="47"/>
  <c r="G15" i="47"/>
  <c r="G16" i="47"/>
  <c r="G17" i="47"/>
  <c r="G18" i="47"/>
  <c r="G19" i="47"/>
  <c r="G20" i="47"/>
  <c r="G21" i="47"/>
  <c r="G22" i="47"/>
  <c r="G23" i="47"/>
  <c r="G24" i="47"/>
  <c r="G25" i="47"/>
  <c r="G26" i="47"/>
  <c r="G27" i="47"/>
  <c r="G28" i="47"/>
  <c r="G29" i="47"/>
  <c r="G30" i="47"/>
  <c r="G31" i="47"/>
  <c r="G32" i="47"/>
  <c r="G33" i="47"/>
  <c r="G34" i="47"/>
  <c r="G35" i="47"/>
  <c r="G11" i="47"/>
  <c r="B66" i="47"/>
  <c r="B65" i="47"/>
  <c r="B64" i="47"/>
  <c r="B63" i="47"/>
  <c r="B62" i="47"/>
  <c r="B61" i="47"/>
  <c r="B60" i="47"/>
  <c r="B59" i="47"/>
  <c r="B58" i="47"/>
  <c r="B57" i="47"/>
  <c r="B56" i="47"/>
  <c r="B55" i="47"/>
  <c r="B54" i="47"/>
  <c r="B53" i="47"/>
  <c r="B52" i="47"/>
  <c r="B51" i="47"/>
  <c r="B50" i="47"/>
  <c r="B49" i="47"/>
  <c r="B48" i="47"/>
  <c r="B47" i="47"/>
  <c r="B46" i="47"/>
  <c r="B45" i="47"/>
  <c r="B44" i="47"/>
  <c r="B43" i="47"/>
  <c r="B42" i="47"/>
  <c r="B35" i="47"/>
  <c r="B34" i="47"/>
  <c r="B33" i="47"/>
  <c r="B32" i="47"/>
  <c r="B31" i="47"/>
  <c r="B30" i="47"/>
  <c r="B29" i="47"/>
  <c r="B28" i="47"/>
  <c r="B27" i="47"/>
  <c r="B26" i="47"/>
  <c r="B25" i="47"/>
  <c r="B24" i="47"/>
  <c r="B23" i="47"/>
  <c r="B22" i="47"/>
  <c r="B21" i="47"/>
  <c r="B20" i="47"/>
  <c r="B19" i="47"/>
  <c r="B18" i="47"/>
  <c r="B17" i="47"/>
  <c r="B16" i="47"/>
  <c r="B15" i="47"/>
  <c r="B14" i="47"/>
  <c r="B13" i="47"/>
  <c r="B12" i="47"/>
  <c r="B11" i="47"/>
  <c r="A8" i="47"/>
  <c r="C40" i="48" l="1"/>
  <c r="E50" i="48" s="1"/>
  <c r="C16" i="48"/>
  <c r="E26" i="48" s="1"/>
  <c r="A31" i="48"/>
  <c r="A30" i="48"/>
  <c r="A8" i="48"/>
  <c r="A32" i="48" s="1"/>
  <c r="A5" i="48"/>
  <c r="A29" i="48" s="1"/>
  <c r="B3" i="48"/>
  <c r="B1" i="48"/>
  <c r="E23" i="47" l="1"/>
  <c r="X66" i="47"/>
  <c r="X65" i="47"/>
  <c r="X64" i="47"/>
  <c r="X63" i="47"/>
  <c r="X62" i="47"/>
  <c r="X61" i="47"/>
  <c r="X60" i="47"/>
  <c r="X59" i="47"/>
  <c r="X58" i="47"/>
  <c r="X57" i="47"/>
  <c r="X56" i="47"/>
  <c r="X55" i="47"/>
  <c r="X54" i="47"/>
  <c r="X53" i="47"/>
  <c r="X52" i="47"/>
  <c r="X51" i="47"/>
  <c r="X50" i="47"/>
  <c r="X49" i="47"/>
  <c r="X48" i="47"/>
  <c r="X47" i="47"/>
  <c r="X46" i="47"/>
  <c r="X45" i="47"/>
  <c r="X44" i="47"/>
  <c r="X43" i="47"/>
  <c r="X42" i="47"/>
  <c r="X35" i="47"/>
  <c r="H35" i="47"/>
  <c r="X34" i="47"/>
  <c r="H34" i="47"/>
  <c r="K34" i="47" s="1"/>
  <c r="N34" i="47" s="1"/>
  <c r="Q34" i="47" s="1"/>
  <c r="T34" i="47" s="1"/>
  <c r="W34" i="47" s="1"/>
  <c r="H65" i="47" s="1"/>
  <c r="K65" i="47" s="1"/>
  <c r="N65" i="47" s="1"/>
  <c r="Q65" i="47" s="1"/>
  <c r="T65" i="47" s="1"/>
  <c r="X33" i="47"/>
  <c r="H33" i="47"/>
  <c r="X32" i="47"/>
  <c r="H32" i="47"/>
  <c r="X31" i="47"/>
  <c r="H31" i="47"/>
  <c r="X30" i="47"/>
  <c r="H30" i="47"/>
  <c r="X29" i="47"/>
  <c r="H29" i="47"/>
  <c r="X28" i="47"/>
  <c r="H28" i="47"/>
  <c r="X27" i="47"/>
  <c r="H27" i="47"/>
  <c r="K27" i="47" s="1"/>
  <c r="N27" i="47" s="1"/>
  <c r="Q27" i="47" s="1"/>
  <c r="T27" i="47" s="1"/>
  <c r="W27" i="47" s="1"/>
  <c r="X26" i="47"/>
  <c r="H26" i="47"/>
  <c r="X25" i="47"/>
  <c r="H25" i="47"/>
  <c r="X24" i="47"/>
  <c r="H24" i="47"/>
  <c r="X23" i="47"/>
  <c r="H23" i="47"/>
  <c r="X22" i="47"/>
  <c r="H22" i="47"/>
  <c r="X21" i="47"/>
  <c r="H21" i="47"/>
  <c r="X20" i="47"/>
  <c r="H20" i="47"/>
  <c r="X19" i="47"/>
  <c r="H19" i="47"/>
  <c r="X18" i="47"/>
  <c r="H18" i="47"/>
  <c r="X17" i="47"/>
  <c r="H17" i="47"/>
  <c r="K17" i="47" s="1"/>
  <c r="N17" i="47" s="1"/>
  <c r="Q17" i="47" s="1"/>
  <c r="T17" i="47" s="1"/>
  <c r="W17" i="47" s="1"/>
  <c r="X16" i="47"/>
  <c r="H16" i="47"/>
  <c r="X15" i="47"/>
  <c r="H15" i="47"/>
  <c r="X14" i="47"/>
  <c r="H14" i="47"/>
  <c r="X13" i="47"/>
  <c r="H13" i="47"/>
  <c r="X12" i="47"/>
  <c r="H12" i="47"/>
  <c r="K12" i="47" s="1"/>
  <c r="X11" i="47"/>
  <c r="H11" i="47"/>
  <c r="K11" i="47" s="1"/>
  <c r="A7" i="47"/>
  <c r="A6" i="47"/>
  <c r="A5" i="47"/>
  <c r="C3" i="47"/>
  <c r="C1" i="47"/>
  <c r="K29" i="47" l="1"/>
  <c r="N29" i="47" s="1"/>
  <c r="Q29" i="47" s="1"/>
  <c r="T29" i="47" s="1"/>
  <c r="W29" i="47" s="1"/>
  <c r="H60" i="47" s="1"/>
  <c r="K60" i="47" s="1"/>
  <c r="N60" i="47" s="1"/>
  <c r="Q60" i="47" s="1"/>
  <c r="T60" i="47" s="1"/>
  <c r="W60" i="47" s="1"/>
  <c r="K18" i="47"/>
  <c r="N18" i="47" s="1"/>
  <c r="Q18" i="47" s="1"/>
  <c r="T18" i="47" s="1"/>
  <c r="W18" i="47" s="1"/>
  <c r="H49" i="47" s="1"/>
  <c r="K49" i="47" s="1"/>
  <c r="N49" i="47" s="1"/>
  <c r="Q49" i="47" s="1"/>
  <c r="T49" i="47" s="1"/>
  <c r="W49" i="47" s="1"/>
  <c r="K22" i="47"/>
  <c r="N22" i="47" s="1"/>
  <c r="Q22" i="47" s="1"/>
  <c r="T22" i="47" s="1"/>
  <c r="W22" i="47" s="1"/>
  <c r="H53" i="47" s="1"/>
  <c r="K53" i="47" s="1"/>
  <c r="N53" i="47" s="1"/>
  <c r="Q53" i="47" s="1"/>
  <c r="T53" i="47" s="1"/>
  <c r="W53" i="47" s="1"/>
  <c r="K26" i="47"/>
  <c r="N26" i="47" s="1"/>
  <c r="Q26" i="47" s="1"/>
  <c r="T26" i="47" s="1"/>
  <c r="W26" i="47" s="1"/>
  <c r="H57" i="47" s="1"/>
  <c r="K57" i="47" s="1"/>
  <c r="N57" i="47" s="1"/>
  <c r="Q57" i="47" s="1"/>
  <c r="T57" i="47" s="1"/>
  <c r="W57" i="47" s="1"/>
  <c r="K30" i="47"/>
  <c r="N30" i="47" s="1"/>
  <c r="Q30" i="47" s="1"/>
  <c r="T30" i="47" s="1"/>
  <c r="W30" i="47" s="1"/>
  <c r="H61" i="47" s="1"/>
  <c r="K61" i="47" s="1"/>
  <c r="N61" i="47" s="1"/>
  <c r="Q61" i="47" s="1"/>
  <c r="T61" i="47" s="1"/>
  <c r="W61" i="47" s="1"/>
  <c r="K14" i="47"/>
  <c r="N14" i="47" s="1"/>
  <c r="Q14" i="47" s="1"/>
  <c r="T14" i="47" s="1"/>
  <c r="W14" i="47" s="1"/>
  <c r="H45" i="47" s="1"/>
  <c r="K45" i="47" s="1"/>
  <c r="K19" i="47"/>
  <c r="N19" i="47" s="1"/>
  <c r="Q19" i="47" s="1"/>
  <c r="T19" i="47" s="1"/>
  <c r="W19" i="47" s="1"/>
  <c r="H50" i="47" s="1"/>
  <c r="K50" i="47" s="1"/>
  <c r="N50" i="47" s="1"/>
  <c r="Q50" i="47" s="1"/>
  <c r="T50" i="47" s="1"/>
  <c r="W50" i="47" s="1"/>
  <c r="K23" i="47"/>
  <c r="N23" i="47" s="1"/>
  <c r="Q23" i="47" s="1"/>
  <c r="T23" i="47" s="1"/>
  <c r="W23" i="47" s="1"/>
  <c r="H54" i="47" s="1"/>
  <c r="K54" i="47" s="1"/>
  <c r="N54" i="47" s="1"/>
  <c r="Q54" i="47" s="1"/>
  <c r="T54" i="47" s="1"/>
  <c r="W54" i="47" s="1"/>
  <c r="K15" i="47"/>
  <c r="N15" i="47" s="1"/>
  <c r="Q15" i="47" s="1"/>
  <c r="T15" i="47" s="1"/>
  <c r="W15" i="47" s="1"/>
  <c r="H46" i="47" s="1"/>
  <c r="K46" i="47" s="1"/>
  <c r="N46" i="47" s="1"/>
  <c r="Q46" i="47" s="1"/>
  <c r="T46" i="47" s="1"/>
  <c r="W46" i="47" s="1"/>
  <c r="K16" i="47"/>
  <c r="N16" i="47" s="1"/>
  <c r="Q16" i="47" s="1"/>
  <c r="T16" i="47" s="1"/>
  <c r="W16" i="47" s="1"/>
  <c r="H47" i="47" s="1"/>
  <c r="K47" i="47" s="1"/>
  <c r="N47" i="47" s="1"/>
  <c r="Q47" i="47" s="1"/>
  <c r="T47" i="47" s="1"/>
  <c r="W47" i="47" s="1"/>
  <c r="K31" i="47"/>
  <c r="N31" i="47" s="1"/>
  <c r="Q31" i="47" s="1"/>
  <c r="T31" i="47" s="1"/>
  <c r="W31" i="47" s="1"/>
  <c r="H62" i="47" s="1"/>
  <c r="K62" i="47" s="1"/>
  <c r="N62" i="47" s="1"/>
  <c r="Q62" i="47" s="1"/>
  <c r="T62" i="47" s="1"/>
  <c r="W62" i="47" s="1"/>
  <c r="K20" i="47"/>
  <c r="N20" i="47" s="1"/>
  <c r="Q20" i="47" s="1"/>
  <c r="T20" i="47" s="1"/>
  <c r="W20" i="47" s="1"/>
  <c r="H51" i="47" s="1"/>
  <c r="K51" i="47" s="1"/>
  <c r="N51" i="47" s="1"/>
  <c r="Q51" i="47" s="1"/>
  <c r="T51" i="47" s="1"/>
  <c r="W51" i="47" s="1"/>
  <c r="K24" i="47"/>
  <c r="N24" i="47" s="1"/>
  <c r="Q24" i="47" s="1"/>
  <c r="T24" i="47" s="1"/>
  <c r="W24" i="47" s="1"/>
  <c r="H55" i="47" s="1"/>
  <c r="K55" i="47" s="1"/>
  <c r="N55" i="47" s="1"/>
  <c r="Q55" i="47" s="1"/>
  <c r="T55" i="47" s="1"/>
  <c r="W55" i="47" s="1"/>
  <c r="K35" i="47"/>
  <c r="N35" i="47" s="1"/>
  <c r="Q35" i="47" s="1"/>
  <c r="T35" i="47" s="1"/>
  <c r="W35" i="47" s="1"/>
  <c r="H66" i="47" s="1"/>
  <c r="K66" i="47" s="1"/>
  <c r="N66" i="47" s="1"/>
  <c r="Q66" i="47" s="1"/>
  <c r="T66" i="47" s="1"/>
  <c r="W66" i="47" s="1"/>
  <c r="K13" i="47"/>
  <c r="N13" i="47" s="1"/>
  <c r="Q13" i="47" s="1"/>
  <c r="T13" i="47" s="1"/>
  <c r="W13" i="47" s="1"/>
  <c r="H44" i="47" s="1"/>
  <c r="K44" i="47" s="1"/>
  <c r="K28" i="47"/>
  <c r="N28" i="47" s="1"/>
  <c r="Q28" i="47" s="1"/>
  <c r="T28" i="47" s="1"/>
  <c r="W28" i="47" s="1"/>
  <c r="H59" i="47" s="1"/>
  <c r="K59" i="47" s="1"/>
  <c r="N59" i="47" s="1"/>
  <c r="Q59" i="47" s="1"/>
  <c r="T59" i="47" s="1"/>
  <c r="W59" i="47" s="1"/>
  <c r="K32" i="47"/>
  <c r="N32" i="47" s="1"/>
  <c r="Q32" i="47" s="1"/>
  <c r="T32" i="47" s="1"/>
  <c r="W32" i="47" s="1"/>
  <c r="H63" i="47" s="1"/>
  <c r="K63" i="47" s="1"/>
  <c r="N63" i="47" s="1"/>
  <c r="Q63" i="47" s="1"/>
  <c r="T63" i="47" s="1"/>
  <c r="W63" i="47" s="1"/>
  <c r="K21" i="47"/>
  <c r="N21" i="47" s="1"/>
  <c r="Q21" i="47" s="1"/>
  <c r="T21" i="47" s="1"/>
  <c r="W21" i="47" s="1"/>
  <c r="H52" i="47" s="1"/>
  <c r="K52" i="47" s="1"/>
  <c r="N52" i="47" s="1"/>
  <c r="Q52" i="47" s="1"/>
  <c r="T52" i="47" s="1"/>
  <c r="W52" i="47" s="1"/>
  <c r="K25" i="47"/>
  <c r="N25" i="47" s="1"/>
  <c r="Q25" i="47" s="1"/>
  <c r="T25" i="47" s="1"/>
  <c r="W25" i="47" s="1"/>
  <c r="H56" i="47" s="1"/>
  <c r="K56" i="47" s="1"/>
  <c r="N56" i="47" s="1"/>
  <c r="Q56" i="47" s="1"/>
  <c r="T56" i="47" s="1"/>
  <c r="W56" i="47" s="1"/>
  <c r="K33" i="47"/>
  <c r="N33" i="47" s="1"/>
  <c r="Q33" i="47" s="1"/>
  <c r="T33" i="47" s="1"/>
  <c r="W33" i="47" s="1"/>
  <c r="H64" i="47" s="1"/>
  <c r="K64" i="47" s="1"/>
  <c r="N64" i="47" s="1"/>
  <c r="Q64" i="47" s="1"/>
  <c r="T64" i="47" s="1"/>
  <c r="W64" i="47" s="1"/>
  <c r="W65" i="47"/>
  <c r="H58" i="47"/>
  <c r="K58" i="47" s="1"/>
  <c r="N58" i="47" s="1"/>
  <c r="Q58" i="47" s="1"/>
  <c r="T58" i="47" s="1"/>
  <c r="W58" i="47" s="1"/>
  <c r="H48" i="47"/>
  <c r="K48" i="47" s="1"/>
  <c r="N48" i="47" s="1"/>
  <c r="Q48" i="47" s="1"/>
  <c r="T48" i="47" s="1"/>
  <c r="W48" i="47" s="1"/>
  <c r="N11" i="47"/>
  <c r="N12" i="47"/>
  <c r="Q12" i="47" s="1"/>
  <c r="T12" i="47" l="1"/>
  <c r="W12" i="47" s="1"/>
  <c r="H43" i="47" s="1"/>
  <c r="K43" i="47" s="1"/>
  <c r="Q11" i="47"/>
  <c r="N44" i="47"/>
  <c r="N45" i="47"/>
  <c r="T11" i="47" l="1"/>
  <c r="W11" i="47" s="1"/>
  <c r="H42" i="47" s="1"/>
  <c r="Q44" i="47"/>
  <c r="T44" i="47" s="1"/>
  <c r="W44" i="47" s="1"/>
  <c r="N43" i="47"/>
  <c r="Q45" i="47"/>
  <c r="T45" i="47" s="1"/>
  <c r="W45" i="47" s="1"/>
  <c r="K42" i="47" l="1"/>
  <c r="Q43" i="47"/>
  <c r="T43" i="47" s="1"/>
  <c r="W43" i="47" s="1"/>
  <c r="G3" i="45"/>
  <c r="G4" i="45"/>
  <c r="G5" i="45"/>
  <c r="G6" i="45"/>
  <c r="G7" i="45"/>
  <c r="G8" i="45"/>
  <c r="G9" i="45"/>
  <c r="G10" i="45"/>
  <c r="G11" i="45"/>
  <c r="G12" i="45"/>
  <c r="G13" i="45"/>
  <c r="G14" i="45"/>
  <c r="G16" i="45"/>
  <c r="G17" i="45"/>
  <c r="G18" i="45"/>
  <c r="G19" i="45"/>
  <c r="G20" i="45"/>
  <c r="G2" i="45"/>
  <c r="D21" i="45"/>
  <c r="G21" i="45" s="1"/>
  <c r="K18" i="45"/>
  <c r="D15" i="45"/>
  <c r="G15" i="45" s="1"/>
  <c r="G22" i="45" l="1"/>
  <c r="N42" i="47"/>
  <c r="Q42" i="47" l="1"/>
  <c r="T42" i="47" s="1"/>
  <c r="W42" i="47" s="1"/>
  <c r="B117" i="44" l="1"/>
  <c r="B121" i="44"/>
  <c r="B120" i="44"/>
  <c r="B119" i="44"/>
  <c r="E117" i="44"/>
  <c r="B113" i="44"/>
  <c r="B114" i="44"/>
  <c r="B112" i="44"/>
  <c r="B110" i="44"/>
  <c r="E110" i="44"/>
  <c r="B106" i="44"/>
  <c r="B107" i="44"/>
  <c r="B105" i="44"/>
  <c r="B103" i="44"/>
  <c r="B136" i="44"/>
  <c r="B135" i="44"/>
  <c r="B134" i="44"/>
  <c r="E132" i="44"/>
  <c r="B100" i="44"/>
  <c r="B96" i="44"/>
  <c r="B99" i="44"/>
  <c r="B98" i="44"/>
  <c r="E96" i="44"/>
  <c r="E24" i="47" l="1"/>
  <c r="B185" i="44" l="1"/>
  <c r="B184" i="44"/>
  <c r="B183" i="44"/>
  <c r="E181" i="44"/>
  <c r="B178" i="44"/>
  <c r="B177" i="44"/>
  <c r="B176" i="44"/>
  <c r="E174" i="44"/>
  <c r="B174" i="44"/>
  <c r="B171" i="44"/>
  <c r="B170" i="44"/>
  <c r="B169" i="44"/>
  <c r="E167" i="44"/>
  <c r="B164" i="44"/>
  <c r="B163" i="44"/>
  <c r="B162" i="44"/>
  <c r="E160" i="44"/>
  <c r="B157" i="44"/>
  <c r="B156" i="44"/>
  <c r="B155" i="44"/>
  <c r="E153" i="44"/>
  <c r="B153" i="44"/>
  <c r="B150" i="44"/>
  <c r="B149" i="44"/>
  <c r="B148" i="44"/>
  <c r="E146" i="44"/>
  <c r="B143" i="44"/>
  <c r="B142" i="44"/>
  <c r="B141" i="44"/>
  <c r="E139" i="44"/>
  <c r="E103" i="44"/>
  <c r="B93" i="44"/>
  <c r="B92" i="44"/>
  <c r="B91" i="44"/>
  <c r="E89" i="44"/>
  <c r="J86" i="44"/>
  <c r="B86" i="44"/>
  <c r="B85" i="44"/>
  <c r="B84" i="44"/>
  <c r="E82" i="44"/>
  <c r="B79" i="44"/>
  <c r="B78" i="44"/>
  <c r="B77" i="44"/>
  <c r="E75" i="44"/>
  <c r="B72" i="44"/>
  <c r="B71" i="44"/>
  <c r="B70" i="44"/>
  <c r="E68" i="44"/>
  <c r="B65" i="44"/>
  <c r="B64" i="44"/>
  <c r="B63" i="44"/>
  <c r="E61" i="44"/>
  <c r="B58" i="44"/>
  <c r="B57" i="44"/>
  <c r="H56" i="44"/>
  <c r="B56" i="44"/>
  <c r="E54" i="44"/>
  <c r="L53" i="44"/>
  <c r="B8" i="44"/>
  <c r="A8" i="44"/>
  <c r="B6" i="44"/>
  <c r="A5" i="44"/>
  <c r="B3" i="44"/>
  <c r="B134" i="43" l="1"/>
  <c r="B133" i="43"/>
  <c r="B132" i="43"/>
  <c r="E130" i="43"/>
  <c r="B50" i="43"/>
  <c r="B49" i="43"/>
  <c r="B48" i="43"/>
  <c r="E46" i="43"/>
  <c r="E39" i="43"/>
  <c r="B148" i="43"/>
  <c r="B147" i="43"/>
  <c r="B146" i="43"/>
  <c r="E144" i="43"/>
  <c r="B162" i="43"/>
  <c r="B161" i="43"/>
  <c r="B160" i="43"/>
  <c r="E158" i="43"/>
  <c r="B155" i="43"/>
  <c r="B154" i="43"/>
  <c r="B153" i="43"/>
  <c r="E151" i="43"/>
  <c r="B141" i="43"/>
  <c r="B140" i="43"/>
  <c r="B139" i="43"/>
  <c r="E137" i="43"/>
  <c r="B127" i="43"/>
  <c r="B126" i="43"/>
  <c r="B125" i="43"/>
  <c r="E123" i="43"/>
  <c r="B120" i="43"/>
  <c r="B119" i="43"/>
  <c r="B118" i="43"/>
  <c r="E116" i="43"/>
  <c r="B113" i="43"/>
  <c r="B112" i="43"/>
  <c r="B111" i="43"/>
  <c r="E109" i="43"/>
  <c r="B106" i="43"/>
  <c r="B105" i="43"/>
  <c r="B104" i="43"/>
  <c r="E102" i="43"/>
  <c r="B99" i="43"/>
  <c r="B98" i="43"/>
  <c r="B97" i="43"/>
  <c r="E95" i="43"/>
  <c r="B92" i="43"/>
  <c r="B91" i="43"/>
  <c r="B90" i="43"/>
  <c r="E88" i="43"/>
  <c r="B85" i="43"/>
  <c r="B84" i="43"/>
  <c r="B83" i="43"/>
  <c r="E81" i="43"/>
  <c r="B78" i="43"/>
  <c r="B77" i="43"/>
  <c r="B76" i="43"/>
  <c r="E74" i="43"/>
  <c r="J71" i="43"/>
  <c r="B71" i="43"/>
  <c r="B70" i="43"/>
  <c r="B69" i="43"/>
  <c r="E67" i="43"/>
  <c r="B64" i="43"/>
  <c r="B63" i="43"/>
  <c r="B62" i="43"/>
  <c r="E60" i="43"/>
  <c r="B57" i="43"/>
  <c r="B56" i="43"/>
  <c r="B55" i="43"/>
  <c r="E53" i="43"/>
  <c r="B43" i="43"/>
  <c r="B42" i="43"/>
  <c r="H41" i="43"/>
  <c r="B41" i="43"/>
  <c r="L38" i="43"/>
  <c r="B8" i="43"/>
  <c r="A8" i="43"/>
  <c r="B6" i="43"/>
  <c r="B5" i="43"/>
  <c r="A5" i="43"/>
  <c r="B3" i="43"/>
  <c r="B2" i="43"/>
  <c r="XFD10" i="39" l="1"/>
  <c r="XFD11" i="39"/>
  <c r="XFD12" i="39"/>
  <c r="XFD13" i="39"/>
  <c r="XFD14" i="39"/>
  <c r="XFD15" i="39"/>
  <c r="XFD16" i="39"/>
  <c r="XFD17" i="39"/>
  <c r="XFD18" i="39"/>
  <c r="XFD19" i="39"/>
  <c r="XFD20" i="39"/>
  <c r="XFD21" i="39"/>
  <c r="XFD22" i="39"/>
  <c r="XFD23" i="39"/>
  <c r="XFD24" i="39"/>
  <c r="XFD25" i="39"/>
  <c r="XFD26" i="39"/>
  <c r="XFD27" i="39"/>
  <c r="XFD28" i="39"/>
  <c r="XFD29" i="39"/>
  <c r="XFD30" i="39"/>
  <c r="XFD31" i="39"/>
  <c r="XFD32" i="39"/>
  <c r="XFD33" i="39"/>
  <c r="XFD34" i="39"/>
  <c r="XFD35" i="39"/>
  <c r="XFD36" i="39"/>
  <c r="XFD37" i="39"/>
  <c r="XFD38" i="39"/>
  <c r="XFD39" i="39"/>
  <c r="XFD40" i="39"/>
  <c r="XFD41" i="39"/>
  <c r="XFD42" i="39"/>
  <c r="XFD43" i="39"/>
  <c r="XFD60" i="39"/>
  <c r="A8" i="34" l="1"/>
  <c r="A13" i="34"/>
  <c r="A12" i="34"/>
  <c r="A11" i="34"/>
  <c r="A10" i="34"/>
  <c r="A9" i="34"/>
  <c r="B8" i="47" l="1"/>
  <c r="B8" i="48"/>
  <c r="B32" i="48" s="1"/>
  <c r="D24" i="32" l="1"/>
  <c r="E32" i="47" l="1"/>
  <c r="E11" i="47"/>
  <c r="E35" i="47" l="1"/>
  <c r="E31" i="47"/>
  <c r="E34" i="47"/>
  <c r="E25" i="47"/>
  <c r="E12" i="47"/>
  <c r="E30" i="47"/>
  <c r="E28" i="47"/>
  <c r="E22" i="47"/>
  <c r="E19" i="47" l="1"/>
  <c r="E33" i="47"/>
  <c r="E29" i="47"/>
  <c r="E21" i="47"/>
  <c r="E20" i="47"/>
  <c r="E15" i="47"/>
  <c r="B7" i="48" l="1"/>
  <c r="B31" i="48" s="1"/>
  <c r="B2" i="48"/>
  <c r="B5" i="48" l="1"/>
  <c r="B29" i="48" s="1"/>
  <c r="B6" i="47"/>
  <c r="B6" i="48"/>
  <c r="B30" i="48" s="1"/>
  <c r="B7" i="44"/>
  <c r="B7" i="47"/>
  <c r="B2" i="44"/>
  <c r="C2" i="47"/>
  <c r="B5" i="44"/>
  <c r="B5" i="47"/>
  <c r="B7" i="43"/>
  <c r="A6" i="34"/>
  <c r="A5" i="34"/>
  <c r="A4" i="34"/>
  <c r="A3" i="34"/>
  <c r="A2" i="34"/>
  <c r="A1" i="34"/>
  <c r="E60" i="47" l="1"/>
  <c r="U29" i="47"/>
  <c r="R29" i="47"/>
  <c r="O29" i="47"/>
  <c r="L29" i="47"/>
  <c r="I29" i="47"/>
  <c r="F29" i="47"/>
  <c r="I35" i="47" l="1"/>
  <c r="O33" i="47"/>
  <c r="L33" i="47"/>
  <c r="I33" i="47"/>
  <c r="F33" i="47"/>
  <c r="E64" i="47"/>
  <c r="U33" i="47"/>
  <c r="R33" i="47"/>
  <c r="I32" i="47"/>
  <c r="R32" i="47"/>
  <c r="O32" i="47"/>
  <c r="L32" i="47"/>
  <c r="F32" i="47"/>
  <c r="U32" i="47"/>
  <c r="E63" i="47"/>
  <c r="U60" i="47"/>
  <c r="R60" i="47"/>
  <c r="O60" i="47"/>
  <c r="L60" i="47"/>
  <c r="I60" i="47"/>
  <c r="F60" i="47"/>
  <c r="E61" i="47"/>
  <c r="U30" i="47"/>
  <c r="R30" i="47"/>
  <c r="O30" i="47"/>
  <c r="L30" i="47"/>
  <c r="I30" i="47"/>
  <c r="F30" i="47"/>
  <c r="I22" i="47"/>
  <c r="E53" i="47"/>
  <c r="F22" i="47"/>
  <c r="U22" i="47"/>
  <c r="R22" i="47"/>
  <c r="O22" i="47"/>
  <c r="L22" i="47"/>
  <c r="U34" i="47"/>
  <c r="R34" i="47"/>
  <c r="O34" i="47"/>
  <c r="L34" i="47"/>
  <c r="I34" i="47"/>
  <c r="E65" i="47"/>
  <c r="F34" i="47"/>
  <c r="F12" i="47"/>
  <c r="U12" i="47"/>
  <c r="R12" i="47"/>
  <c r="O12" i="47"/>
  <c r="L12" i="47"/>
  <c r="I12" i="47"/>
  <c r="E43" i="47"/>
  <c r="U11" i="47"/>
  <c r="R11" i="47"/>
  <c r="O11" i="47"/>
  <c r="L11" i="47"/>
  <c r="I11" i="47"/>
  <c r="E42" i="47"/>
  <c r="F11" i="47"/>
  <c r="L35" i="47" l="1"/>
  <c r="O35" i="47"/>
  <c r="R35" i="47"/>
  <c r="U35" i="47"/>
  <c r="F35" i="47"/>
  <c r="E66" i="47"/>
  <c r="L66" i="47" s="1"/>
  <c r="R64" i="47"/>
  <c r="I64" i="47"/>
  <c r="F64" i="47"/>
  <c r="O64" i="47"/>
  <c r="L64" i="47"/>
  <c r="U64" i="47"/>
  <c r="U61" i="47"/>
  <c r="R61" i="47"/>
  <c r="O61" i="47"/>
  <c r="L61" i="47"/>
  <c r="I61" i="47"/>
  <c r="F61" i="47"/>
  <c r="E54" i="47"/>
  <c r="U23" i="47"/>
  <c r="R23" i="47"/>
  <c r="O23" i="47"/>
  <c r="L23" i="47"/>
  <c r="I23" i="47"/>
  <c r="F23" i="47"/>
  <c r="E51" i="47"/>
  <c r="U20" i="47"/>
  <c r="R20" i="47"/>
  <c r="O20" i="47"/>
  <c r="L20" i="47"/>
  <c r="I20" i="47"/>
  <c r="F20" i="47"/>
  <c r="U63" i="47"/>
  <c r="R63" i="47"/>
  <c r="O63" i="47"/>
  <c r="L63" i="47"/>
  <c r="I63" i="47"/>
  <c r="F63" i="47"/>
  <c r="E56" i="47"/>
  <c r="U25" i="47"/>
  <c r="R25" i="47"/>
  <c r="O25" i="47"/>
  <c r="L25" i="47"/>
  <c r="I25" i="47"/>
  <c r="F25" i="47"/>
  <c r="L31" i="47"/>
  <c r="I31" i="47"/>
  <c r="E62" i="47"/>
  <c r="F31" i="47"/>
  <c r="U31" i="47"/>
  <c r="R31" i="47"/>
  <c r="O31" i="47"/>
  <c r="R42" i="47"/>
  <c r="O42" i="47"/>
  <c r="L42" i="47"/>
  <c r="U19" i="47"/>
  <c r="R19" i="47"/>
  <c r="O19" i="47"/>
  <c r="L19" i="47"/>
  <c r="I19" i="47"/>
  <c r="E50" i="47"/>
  <c r="F19" i="47"/>
  <c r="O15" i="47"/>
  <c r="L15" i="47"/>
  <c r="I15" i="47"/>
  <c r="E46" i="47"/>
  <c r="F15" i="47"/>
  <c r="U15" i="47"/>
  <c r="R15" i="47"/>
  <c r="L65" i="47"/>
  <c r="I65" i="47"/>
  <c r="F65" i="47"/>
  <c r="U65" i="47"/>
  <c r="R65" i="47"/>
  <c r="O65" i="47"/>
  <c r="U42" i="47"/>
  <c r="U43" i="47"/>
  <c r="R43" i="47"/>
  <c r="O43" i="47"/>
  <c r="L43" i="47"/>
  <c r="I43" i="47"/>
  <c r="F43" i="47"/>
  <c r="I42" i="47"/>
  <c r="U53" i="47"/>
  <c r="R53" i="47"/>
  <c r="O53" i="47"/>
  <c r="L53" i="47"/>
  <c r="I53" i="47"/>
  <c r="F53" i="47"/>
  <c r="U28" i="47"/>
  <c r="R28" i="47"/>
  <c r="O28" i="47"/>
  <c r="L28" i="47"/>
  <c r="I28" i="47"/>
  <c r="E59" i="47"/>
  <c r="F28" i="47"/>
  <c r="F42" i="47"/>
  <c r="R66" i="47" l="1"/>
  <c r="O66" i="47"/>
  <c r="U66" i="47"/>
  <c r="F66" i="47"/>
  <c r="I66" i="47"/>
  <c r="U54" i="47"/>
  <c r="R54" i="47"/>
  <c r="O54" i="47"/>
  <c r="L54" i="47"/>
  <c r="I54" i="47"/>
  <c r="F54" i="47"/>
  <c r="U51" i="47"/>
  <c r="R51" i="47"/>
  <c r="O51" i="47"/>
  <c r="L51" i="47"/>
  <c r="I51" i="47"/>
  <c r="F51" i="47"/>
  <c r="U56" i="47"/>
  <c r="R56" i="47"/>
  <c r="O56" i="47"/>
  <c r="L56" i="47"/>
  <c r="I56" i="47"/>
  <c r="F56" i="47"/>
  <c r="L50" i="47"/>
  <c r="I50" i="47"/>
  <c r="F50" i="47"/>
  <c r="U50" i="47"/>
  <c r="R50" i="47"/>
  <c r="O50" i="47"/>
  <c r="U46" i="47"/>
  <c r="R46" i="47"/>
  <c r="O46" i="47"/>
  <c r="L46" i="47"/>
  <c r="I46" i="47"/>
  <c r="F46" i="47"/>
  <c r="U62" i="47"/>
  <c r="R62" i="47"/>
  <c r="O62" i="47"/>
  <c r="L62" i="47"/>
  <c r="I62" i="47"/>
  <c r="F62" i="47"/>
  <c r="O59" i="47"/>
  <c r="L59" i="47"/>
  <c r="I59" i="47"/>
  <c r="F59" i="47"/>
  <c r="U59" i="47"/>
  <c r="R59" i="47"/>
  <c r="F21" i="47" l="1"/>
  <c r="U21" i="47"/>
  <c r="R21" i="47"/>
  <c r="O21" i="47"/>
  <c r="L21" i="47"/>
  <c r="I21" i="47"/>
  <c r="E52" i="47"/>
  <c r="U52" i="47" l="1"/>
  <c r="R52" i="47"/>
  <c r="O52" i="47"/>
  <c r="L52" i="47"/>
  <c r="I52" i="47"/>
  <c r="F52" i="47"/>
  <c r="E16" i="47" l="1"/>
  <c r="R16" i="47" l="1"/>
  <c r="L16" i="47"/>
  <c r="I16" i="47"/>
  <c r="E47" i="47"/>
  <c r="F16" i="47"/>
  <c r="O16" i="47"/>
  <c r="U16" i="47"/>
  <c r="F47" i="47" l="1"/>
  <c r="U47" i="47"/>
  <c r="R47" i="47"/>
  <c r="O47" i="47"/>
  <c r="L47" i="47"/>
  <c r="I47" i="47"/>
  <c r="E55" i="47" l="1"/>
  <c r="U24" i="47"/>
  <c r="R24" i="47"/>
  <c r="O24" i="47"/>
  <c r="L24" i="47"/>
  <c r="I24" i="47"/>
  <c r="F24" i="47"/>
  <c r="U55" i="47" l="1"/>
  <c r="R55" i="47"/>
  <c r="O55" i="47"/>
  <c r="L55" i="47"/>
  <c r="I55" i="47"/>
  <c r="F55" i="47"/>
  <c r="E27" i="47" l="1"/>
  <c r="E58" i="47" s="1"/>
  <c r="E26" i="47"/>
  <c r="F27" i="47" l="1"/>
  <c r="I27" i="47"/>
  <c r="L27" i="47"/>
  <c r="O27" i="47"/>
  <c r="R27" i="47"/>
  <c r="U27" i="47"/>
  <c r="L26" i="47"/>
  <c r="I26" i="47"/>
  <c r="E57" i="47"/>
  <c r="O26" i="47"/>
  <c r="F26" i="47"/>
  <c r="R26" i="47"/>
  <c r="U26" i="47"/>
  <c r="L58" i="47"/>
  <c r="I58" i="47"/>
  <c r="F58" i="47"/>
  <c r="U58" i="47"/>
  <c r="R58" i="47"/>
  <c r="O58" i="47"/>
  <c r="U57" i="47" l="1"/>
  <c r="R57" i="47"/>
  <c r="O57" i="47"/>
  <c r="L57" i="47"/>
  <c r="F57" i="47"/>
  <c r="I57" i="47"/>
  <c r="B181" i="44" l="1"/>
  <c r="E18" i="47" l="1"/>
  <c r="R18" i="47" s="1"/>
  <c r="E17" i="47"/>
  <c r="O17" i="47" l="1"/>
  <c r="L17" i="47"/>
  <c r="I17" i="47"/>
  <c r="R17" i="47"/>
  <c r="E48" i="47"/>
  <c r="F17" i="47"/>
  <c r="U17" i="47"/>
  <c r="E49" i="47"/>
  <c r="F49" i="47" s="1"/>
  <c r="U18" i="47"/>
  <c r="I18" i="47"/>
  <c r="O18" i="47"/>
  <c r="L18" i="47"/>
  <c r="F18" i="47"/>
  <c r="R48" i="47" l="1"/>
  <c r="L48" i="47"/>
  <c r="U48" i="47"/>
  <c r="O48" i="47"/>
  <c r="F48" i="47"/>
  <c r="I48" i="47"/>
  <c r="O49" i="47"/>
  <c r="R49" i="47"/>
  <c r="U49" i="47"/>
  <c r="L49" i="47"/>
  <c r="I49" i="47"/>
  <c r="E13" i="47" l="1"/>
  <c r="E14" i="47" l="1"/>
  <c r="I14" i="47" s="1"/>
  <c r="L13" i="47"/>
  <c r="I13" i="47"/>
  <c r="E44" i="47"/>
  <c r="F13" i="47"/>
  <c r="R13" i="47"/>
  <c r="U13" i="47"/>
  <c r="O13" i="47"/>
  <c r="U14" i="47" l="1"/>
  <c r="F14" i="47"/>
  <c r="F37" i="47" s="1"/>
  <c r="I37" i="47"/>
  <c r="L14" i="47"/>
  <c r="L37" i="47" s="1"/>
  <c r="E36" i="47"/>
  <c r="D14" i="47" s="1"/>
  <c r="O14" i="47"/>
  <c r="O37" i="47" s="1"/>
  <c r="E45" i="47"/>
  <c r="I45" i="47" s="1"/>
  <c r="R14" i="47"/>
  <c r="R37" i="47" s="1"/>
  <c r="U37" i="47"/>
  <c r="V38" i="47" s="1"/>
  <c r="U44" i="47"/>
  <c r="R44" i="47"/>
  <c r="O44" i="47"/>
  <c r="L44" i="47"/>
  <c r="I44" i="47"/>
  <c r="F44" i="47"/>
  <c r="D13" i="47" l="1"/>
  <c r="D60" i="47"/>
  <c r="G38" i="47"/>
  <c r="H38" i="47" s="1"/>
  <c r="E67" i="47"/>
  <c r="L45" i="47"/>
  <c r="L68" i="47" s="1"/>
  <c r="U45" i="47"/>
  <c r="U68" i="47" s="1"/>
  <c r="V69" i="47" s="1"/>
  <c r="O45" i="47"/>
  <c r="O68" i="47" s="1"/>
  <c r="P69" i="47" s="1"/>
  <c r="D18" i="47"/>
  <c r="D54" i="47"/>
  <c r="D53" i="47"/>
  <c r="D24" i="47"/>
  <c r="D43" i="47"/>
  <c r="J38" i="47"/>
  <c r="D51" i="47"/>
  <c r="D48" i="47"/>
  <c r="D19" i="47"/>
  <c r="D30" i="47"/>
  <c r="S38" i="47"/>
  <c r="D35" i="47"/>
  <c r="P38" i="47"/>
  <c r="D29" i="47"/>
  <c r="D57" i="47"/>
  <c r="D20" i="47"/>
  <c r="D25" i="47"/>
  <c r="D61" i="47"/>
  <c r="D12" i="47"/>
  <c r="D45" i="47"/>
  <c r="D31" i="47"/>
  <c r="D55" i="47"/>
  <c r="D44" i="47"/>
  <c r="D58" i="47"/>
  <c r="D59" i="47"/>
  <c r="D63" i="47"/>
  <c r="D17" i="47"/>
  <c r="D32" i="47"/>
  <c r="D49" i="47"/>
  <c r="D66" i="47"/>
  <c r="D47" i="47"/>
  <c r="D23" i="47"/>
  <c r="D21" i="47"/>
  <c r="D64" i="47"/>
  <c r="D65" i="47"/>
  <c r="D33" i="47"/>
  <c r="D46" i="47"/>
  <c r="D22" i="47"/>
  <c r="I68" i="47"/>
  <c r="J69" i="47" s="1"/>
  <c r="D26" i="47"/>
  <c r="D50" i="47"/>
  <c r="D62" i="47"/>
  <c r="D15" i="47"/>
  <c r="D52" i="47"/>
  <c r="D34" i="47"/>
  <c r="D28" i="47"/>
  <c r="D42" i="47"/>
  <c r="D67" i="47" s="1"/>
  <c r="M38" i="47"/>
  <c r="D11" i="47"/>
  <c r="D36" i="47" s="1"/>
  <c r="D56" i="47"/>
  <c r="D16" i="47"/>
  <c r="D27" i="47"/>
  <c r="R45" i="47"/>
  <c r="R68" i="47" s="1"/>
  <c r="F45" i="47"/>
  <c r="F68" i="47" s="1"/>
  <c r="F38" i="47"/>
  <c r="I38" i="47" s="1"/>
  <c r="L38" i="47" s="1"/>
  <c r="O38" i="47" s="1"/>
  <c r="R38" i="47" s="1"/>
  <c r="U38" i="47" s="1"/>
  <c r="S69" i="47" l="1"/>
  <c r="K38" i="47"/>
  <c r="N38" i="47" s="1"/>
  <c r="Q38" i="47" s="1"/>
  <c r="T38" i="47" s="1"/>
  <c r="W38" i="47" s="1"/>
  <c r="G69" i="47"/>
  <c r="M69" i="47"/>
  <c r="F69" i="47"/>
  <c r="I69" i="47" s="1"/>
  <c r="L69" i="47" s="1"/>
  <c r="O69" i="47" s="1"/>
  <c r="R69" i="47" s="1"/>
  <c r="U69" i="47" s="1"/>
  <c r="H69" i="47" l="1"/>
  <c r="K69" i="47" s="1"/>
  <c r="N69" i="47" s="1"/>
  <c r="Q69" i="47" s="1"/>
  <c r="T69" i="47" s="1"/>
  <c r="W69" i="47"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1000000}" name="000 - TABELA DE AMBIENTES GERAL" type="6" refreshedVersion="8" background="1" saveData="1">
    <textPr codePage="65001" sourceFile="C:\Users\paulo\OneDrive\Área de Trabalho\TXT\ORC - 001 - TABELA DE AMBIENTES.txt" decimal="," thousands=".">
      <textFields count="6">
        <textField/>
        <textField/>
        <textField/>
        <textField/>
        <textField/>
        <textField/>
      </textFields>
    </textPr>
  </connection>
  <connection id="2" xr16:uid="{DC31194A-D013-4299-9173-B70AB207A550}" name="ORC - 001 - VERGA DE PORTAS MN 1_50" type="6" refreshedVersion="8" background="1" saveData="1">
    <textPr codePage="65001" sourceFile="C:\Users\paulo\OneDrive\Área de Trabalho\TXT\ORC - 001 - VERGA DE PORTAS MN 1_50.txt" decimal="," thousands=".">
      <textFields count="6">
        <textField/>
        <textField/>
        <textField/>
        <textField/>
        <textField/>
        <textField/>
      </textFields>
    </textPr>
  </connection>
  <connection id="3" xr16:uid="{25915CDE-3B2E-4727-A83C-485CA6F803D1}" name="ORC - 001 - VERGA DE PORTAS MR 1_501" type="6" refreshedVersion="8" background="1" saveData="1">
    <textPr codePage="65001" sourceFile="P:\ENGELUGA\Clientes\Ribas do Rio Pardo\2023\CONSTRUÇÃO NOVO EMEI\ORÇAMENTO\PLANILHA ORÇAMENTÁRIA\TXT\ORC - 001 - VERGA DE PORTAS MR 1_50.txt" decimal="," thousands=".">
      <textFields count="6">
        <textField/>
        <textField/>
        <textField/>
        <textField/>
        <textField/>
        <textField/>
      </textFields>
    </textPr>
  </connection>
  <connection id="4" xr16:uid="{0DDF155F-B00A-432F-B285-4FD4C023E854}" name="ORC - 001 - VERGA_CONTRA JANELAS MN 1_501" type="6" refreshedVersion="8" background="1" saveData="1">
    <textPr codePage="65001" sourceFile="C:\Users\paulo\OneDrive\Área de Trabalho\TXT\ORC - 001 - VERGA_CONTRA JANELAS MN 1_50.txt" decimal="," thousands=".">
      <textFields count="5">
        <textField/>
        <textField/>
        <textField/>
        <textField/>
        <textField/>
      </textFields>
    </textPr>
  </connection>
  <connection id="5" xr16:uid="{0B181032-CEF6-4DAC-8000-2733F8DD0E2C}" name="ORC - 001 - VERGA_CONTRA JANELAS MR 1_50" type="6" refreshedVersion="8" background="1" saveData="1">
    <textPr codePage="65001" sourceFile="C:\Users\paulo\OneDrive\Área de Trabalho\TXT\ORC - 001 - VERGA_CONTRA JANELAS MR 1_50.txt" decimal="," thousands=".">
      <textFields count="5">
        <textField/>
        <textField/>
        <textField/>
        <textField/>
        <textField/>
      </textFields>
    </textPr>
  </connection>
  <connection id="6" xr16:uid="{F16F6DCC-0B69-4B9B-8AEE-9B8221A7BE30}" name="ORC - 002 - CALHAS1" type="6" refreshedVersion="8" background="1" saveData="1">
    <textPr codePage="65001" sourceFile="C:\Users\paulo\OneDrive\Área de Trabalho\TXT\ORC - 002 - CALHAS.txt" decimal="," thousands=".">
      <textFields count="4">
        <textField/>
        <textField/>
        <textField/>
        <textField/>
      </textFields>
    </textPr>
  </connection>
  <connection id="7" xr16:uid="{981925C0-45B8-4638-8598-F05CAAFEC563}" name="ORC - 002 - COBERTURA" type="6" refreshedVersion="8" background="1" saveData="1">
    <textPr codePage="65001" sourceFile="C:\Users\paulo\OneDrive\Área de Trabalho\TXT\ORC - 002 - COBERTURA.txt" decimal="," thousands=".">
      <textFields count="7">
        <textField/>
        <textField/>
        <textField/>
        <textField/>
        <textField/>
        <textField/>
        <textField/>
      </textFields>
    </textPr>
  </connection>
  <connection id="8" xr16:uid="{D02334B8-C051-4946-BFEB-FDF237A1A26F}" name="ORC - 002 - CUMEEIRA" type="6" refreshedVersion="8" background="1" saveData="1">
    <textPr codePage="65001" sourceFile="C:\Users\paulo\OneDrive\Área de Trabalho\TXT\ORC - 002 - CUMEEIRA.txt" decimal="," thousands=".">
      <textFields count="4">
        <textField/>
        <textField/>
        <textField/>
        <textField/>
      </textFields>
    </textPr>
  </connection>
  <connection id="9" xr16:uid="{981C26B2-2327-4C56-9E3C-385529440B39}" name="ORC - 002 - DIVISÓRIA EM GRANITO" type="6" refreshedVersion="8" background="1" saveData="1">
    <textPr codePage="65001" sourceFile="C:\Users\paulo\OneDrive\Área de Trabalho\TXT\ORC - 002 - DIVISÓRIA EM GRANITO.txt" decimal="," thousands=".">
      <textFields count="5">
        <textField/>
        <textField/>
        <textField/>
        <textField/>
        <textField/>
      </textFields>
    </textPr>
  </connection>
  <connection id="10" xr16:uid="{E3725F52-6412-4BDA-84C2-F0D3DABC2F49}" name="ORC - 002 - MURO" type="6" refreshedVersion="8" background="1" saveData="1">
    <textPr codePage="65001" sourceFile="C:\Users\paulo\OneDrive\Área de Trabalho\TXT\ORC - 002 - MURO.txt" decimal="," thousands=".">
      <textFields count="5">
        <textField/>
        <textField/>
        <textField/>
        <textField/>
        <textField/>
      </textFields>
    </textPr>
  </connection>
  <connection id="11" xr16:uid="{BB1F3F56-FF95-4D77-BE61-2F3B50ACB8EF}" name="ORC - 002 - RUFO DE ENCOSTO" type="6" refreshedVersion="8" background="1" saveData="1">
    <textPr codePage="65001" sourceFile="C:\Users\paulo\OneDrive\Área de Trabalho\TXT\ORC - 002 - RUFO DE ENCOSTO.txt" decimal="," thousands=".">
      <textFields count="4">
        <textField/>
        <textField/>
        <textField/>
        <textField/>
      </textFields>
    </textPr>
  </connection>
  <connection id="12" xr16:uid="{B79A880E-6486-4C4C-A789-BC02DFE029D7}" name="ORC - 002 - RUFO PINGADEIRA" type="6" refreshedVersion="8" background="1" saveData="1">
    <textPr codePage="65001" sourceFile="C:\Users\paulo\OneDrive\Área de Trabalho\TXT\ORC - 002 - RUFO PINGADEIRA.txt" decimal="," thousands=".">
      <textFields count="4">
        <textField/>
        <textField/>
        <textField/>
        <textField/>
      </textFields>
    </textPr>
  </connection>
  <connection id="13" xr16:uid="{D0B8A088-88A3-465D-AF59-DD1A8EC120E4}" name="ORC - 003 -  AZ 33X45 MR 5M²" type="6" refreshedVersion="8" background="1" saveData="1">
    <textPr codePage="65001" sourceFile="C:\Users\paulo\OneDrive\Área de Trabalho\TXT\ORC - 003 -  AZ 33X45 GERAL.txt" decimal="," thousands=".">
      <textFields count="10">
        <textField/>
        <textField/>
        <textField/>
        <textField/>
        <textField/>
        <textField/>
        <textField/>
        <textField/>
        <textField/>
        <textField/>
      </textFields>
    </textPr>
  </connection>
  <connection id="14" xr16:uid="{450D01EA-7970-4E64-9BE8-F4F405779EDD}" name="ORC - 003 - ACABAMENTO FORRO DRYWALL" type="6" refreshedVersion="8" background="1" saveData="1">
    <textPr codePage="65001" sourceFile="C:\Users\paulo\OneDrive\Área de Trabalho\TXT\ORC - 003 - ACABAMENTO FORRO DRYWALL.txt" decimal="," thousands=".">
      <textFields count="4">
        <textField/>
        <textField/>
        <textField/>
        <textField/>
      </textFields>
    </textPr>
  </connection>
  <connection id="15" xr16:uid="{9C4B44D7-D3F2-45B8-9AD7-399FEA70BC30}" name="ORC - 003 - CHAPISCO EM TETO" type="6" refreshedVersion="8" background="1" saveData="1">
    <textPr codePage="65001" sourceFile="C:\Users\paulo\OneDrive\Área de Trabalho\TXT\ORC - 003 - CHAPISCO EM TETO.txt" decimal="," thousands=".">
      <textFields count="4">
        <textField/>
        <textField/>
        <textField/>
        <textField/>
      </textFields>
    </textPr>
  </connection>
  <connection id="16" xr16:uid="{93C9FE3C-E171-49D9-831C-A328AB74BC14}" name="ORC - 003 - FORRO DRYWALL" type="6" refreshedVersion="8" background="1" saveData="1">
    <textPr codePage="65001" sourceFile="C:\Users\paulo\OneDrive\Área de Trabalho\TXT\ORC - 003 - FORRO DRYWALL.txt" decimal="," thousands=".">
      <textFields count="4">
        <textField/>
        <textField/>
        <textField/>
        <textField/>
      </textFields>
    </textPr>
  </connection>
  <connection id="17" xr16:uid="{7A437B3E-8079-49A8-BD83-1A3B3CF61505}" name="ORC - 003 - RODAMEIO" type="6" refreshedVersion="8" background="1" saveData="1">
    <textPr codePage="65001" sourceFile="C:\Users\paulo\OneDrive\Área de Trabalho\TXT\ORC - 003 - RODAMEIO.txt" decimal="," thousands=".">
      <textFields count="4">
        <textField/>
        <textField/>
        <textField/>
        <textField/>
      </textFields>
    </textPr>
  </connection>
  <connection id="18" xr16:uid="{41E674D2-708B-4C27-9817-562E38B87BA1}" name="ORC - 004 - JANELAS" type="6" refreshedVersion="8" background="1" saveData="1">
    <textPr codePage="65001" sourceFile="C:\Users\paulo\OneDrive\Área de Trabalho\TXT\ORC - 004 - JANELAS.txt" decimal="," thousands=".">
      <textFields count="8">
        <textField/>
        <textField/>
        <textField/>
        <textField/>
        <textField/>
        <textField/>
        <textField/>
        <textField/>
      </textFields>
    </textPr>
  </connection>
  <connection id="19" xr16:uid="{25226931-FA13-40EC-98CE-EC78C033D60D}" name="ORC - 004 - JANELAS1" type="6" refreshedVersion="8" background="1" saveData="1">
    <textPr codePage="65001" sourceFile="C:\Users\paulo\OneDrive\Área de Trabalho\TXT\ORC - 004 - JANELAS.txt" decimal="," thousands=".">
      <textFields count="8">
        <textField/>
        <textField/>
        <textField/>
        <textField/>
        <textField/>
        <textField/>
        <textField/>
        <textField/>
      </textFields>
    </textPr>
  </connection>
  <connection id="20" xr16:uid="{EC9D4A5D-798E-472A-B0B8-7AB20F47154A}" name="ORC - 004 - PORTÃO" type="6" refreshedVersion="8" background="1" saveData="1">
    <textPr codePage="65001" sourceFile="C:\Users\paulo\OneDrive\Área de Trabalho\TXT\ORC - 004 - PORTÃO.txt" decimal="," thousands=".">
      <textFields count="8">
        <textField/>
        <textField/>
        <textField/>
        <textField/>
        <textField/>
        <textField/>
        <textField/>
        <textField/>
      </textFields>
    </textPr>
  </connection>
  <connection id="21" xr16:uid="{94769970-5135-44BB-8586-F7DC66F67ACD}" name="ORC - 004 - PORTAS" type="6" refreshedVersion="8" background="1" saveData="1">
    <textPr codePage="65001" sourceFile="P:\ENGELUGA\Clientes\Ribas do Rio Pardo\2023\CONSTRUÇÃO NOVO EMEI\ORÇAMENTO\PLANILHA ORÇAMENTÁRIA\TXT\ORC - 004 - PORTAS.txt" decimal="," thousands=".">
      <textFields count="8">
        <textField/>
        <textField/>
        <textField/>
        <textField/>
        <textField/>
        <textField/>
        <textField/>
        <textField/>
      </textFields>
    </textPr>
  </connection>
  <connection id="22" xr16:uid="{C5A40A8F-8BE2-49F2-8EE2-00F6D6633AA7}" name="ORC - 005 - PISO C 60X60 5-10M²" type="6" refreshedVersion="8" background="1" saveData="1">
    <textPr codePage="65001" sourceFile="C:\Users\paulo\OneDrive\Área de Trabalho\TXT\ORC - 005 - PISO C 60X60 5-10M².txt" decimal="," thousands=".">
      <textFields count="5">
        <textField/>
        <textField/>
        <textField/>
        <textField/>
        <textField/>
      </textFields>
    </textPr>
  </connection>
  <connection id="23" xr16:uid="{4D001D27-9D2C-4E1A-AAA1-444302CCCDFC}" name="ORC - 005 - PISO C 60X60 MN 5M²" type="6" refreshedVersion="8" background="1" saveData="1">
    <textPr codePage="65001" sourceFile="C:\Users\paulo\OneDrive\Área de Trabalho\TXT\ORC - 005 - PISO C 60X60 MN 5M².txt" decimal="," thousands=".">
      <textFields count="4">
        <textField/>
        <textField/>
        <textField/>
        <textField/>
      </textFields>
    </textPr>
  </connection>
  <connection id="24" xr16:uid="{A51F9652-2B7C-4E61-A3F2-B9025E89F057}" name="ORC - 005 - PISO C 60X60 MR 10M²" type="6" refreshedVersion="8" background="1" saveData="1">
    <textPr codePage="65001" sourceFile="C:\Users\paulo\OneDrive\Área de Trabalho\TXT\ORC - 005 - PISO C 60X60 MR 10M².txt" decimal="," thousands=".">
      <textFields count="5">
        <textField/>
        <textField/>
        <textField/>
        <textField/>
        <textField/>
      </textFields>
    </textPr>
  </connection>
  <connection id="25" xr16:uid="{D49B9CA1-5DA7-4E53-83B1-70074DD2066D}" name="ORC - 005 - PISO GRANILITE" type="6" refreshedVersion="8" background="1" saveData="1">
    <textPr codePage="65001" sourceFile="P:\ENGELUGA\Clientes\Ribas do Rio Pardo\2023\CONSTRUÇÃO NOVO EMEI\ORÇAMENTO\PLANILHA ORÇAMENTÁRIA\TXT\ORC - 005 - PISO GRANILITE.txt" decimal="," thousands=".">
      <textFields count="4">
        <textField/>
        <textField/>
        <textField/>
        <textField/>
      </textFields>
    </textPr>
  </connection>
  <connection id="26" xr16:uid="{2F762B82-5B33-4F70-86FC-D50D9C0B4CEA}" name="ORC - 005 - RODAPÉ C 60X60" type="6" refreshedVersion="8" background="1" saveData="1">
    <textPr codePage="65001" sourceFile="C:\Users\paulo\OneDrive\Área de Trabalho\TXT\ORC - 005 - RODAPÉ C 60X60.txt" decimal="," thousands=".">
      <textFields count="6">
        <textField/>
        <textField/>
        <textField/>
        <textField/>
        <textField/>
        <textField/>
      </textFields>
    </textPr>
  </connection>
  <connection id="27" xr16:uid="{A6B981AA-07DD-4A7B-B9C0-81B35025175F}" name="ORC - 005 - RODAPÉ GRANILITE" type="6" refreshedVersion="8" background="1" saveData="1">
    <textPr codePage="65001" sourceFile="C:\Users\paulo\OneDrive\Área de Trabalho\TXT\ORC - 005 - RODAPÉ GRANILITE.txt" decimal="," thousands=".">
      <textFields count="6">
        <textField/>
        <textField/>
        <textField/>
        <textField/>
        <textField/>
        <textField/>
      </textFields>
    </textPr>
  </connection>
  <connection id="28" xr16:uid="{143F7349-3A03-4771-A420-D47FFCEC24F2}" name="ORC - 006 - ACESSÓRIOS ESPECIAIS" type="6" refreshedVersion="8" background="1" saveData="1">
    <textPr codePage="65001" sourceFile="C:\Users\paulo\OneDrive\Área de Trabalho\TXT\ORC - 006 - ACESSÓRIOS ESPECIAIS.txt" decimal="," thousands=".">
      <textFields count="4">
        <textField/>
        <textField/>
        <textField/>
        <textField/>
      </textFields>
    </textPr>
  </connection>
  <connection id="29" xr16:uid="{5F12BA51-F5E4-43E1-9062-AA3B09E5E856}" name="ORC - 006 - TABELA DE LOUÇAS" type="6" refreshedVersion="8" background="1" saveData="1">
    <textPr codePage="65001" sourceFile="C:\Users\paulo\OneDrive\Área de Trabalho\TXT\ORC - 006 - TABELA DE LOUÇAS.txt" decimal="," thousands=".">
      <textFields count="4">
        <textField/>
        <textField/>
        <textField/>
        <textField/>
      </textFields>
    </textPr>
  </connection>
  <connection id="30" xr16:uid="{39138D09-B7D3-42B3-95D2-C8CDCEFE5C55}" name="ORC - 008 - PINTURA ACRÍLICA EM TETO" type="6" refreshedVersion="8" background="1" saveData="1">
    <textPr codePage="65001" sourceFile="P:\ENGELUGA\Clientes\Ribas do Rio Pardo\2023\CONSTRUÇÃO NOVO EMEI\ORÇAMENTO\PLANILHA ORÇAMENTÁRIA\TXT\ORC - 008 - PINTURA ACRÍLICA EM TETO.txt" decimal="," thousands=".">
      <textFields count="4">
        <textField/>
        <textField/>
        <textField/>
        <textField/>
      </textFields>
    </textPr>
  </connection>
  <connection id="31" xr16:uid="{1AAFBE6B-EF0F-4853-8C94-B27D02D33F86}" name="ORC - 008 - PINTURA ESMALTE EM SUPERFÍCIE METÁLICA - JANELA" type="6" refreshedVersion="8" background="1" saveData="1">
    <textPr codePage="65001" sourceFile="C:\Users\paulo\OneDrive\Área de Trabalho\TXT\ORC - 008 - PINTURA ESMALTE EM SUPERFÍCIE METÁLICA - JANELA.txt" decimal="," thousands=".">
      <textFields count="8">
        <textField/>
        <textField/>
        <textField/>
        <textField/>
        <textField/>
        <textField/>
        <textField/>
        <textField/>
      </textFields>
    </textPr>
  </connection>
  <connection id="32" xr16:uid="{4AB137C7-0E79-4D55-819F-985CA4C823A9}" name="ORC - 008 - PINTURA ESMALTE EM SUPERFÍCIE METÁLICA - PORTAS" type="6" refreshedVersion="8" background="1" saveData="1">
    <textPr codePage="65001" sourceFile="P:\ENGELUGA\Clientes\Ribas do Rio Pardo\2023\CONSTRUÇÃO NOVO EMEI\ORÇAMENTO\PLANILHA ORÇAMENTÁRIA\TXT\ORC - 008 - PINTURA ESMALTE EM SUPERFÍCIE METÁLICA - PORTAS.txt" decimal="," thousands=".">
      <textFields count="8">
        <textField/>
        <textField/>
        <textField/>
        <textField/>
        <textField/>
        <textField/>
        <textField/>
        <textField/>
      </textFields>
    </textPr>
  </connection>
  <connection id="33" xr16:uid="{B5D20E0A-1280-4A40-9A58-F94D245C9EFB}" name="ORC - 008 - PINTURA ESMALTE EM SUPERFÍCIE METÁLICA - PORTAS1" type="6" refreshedVersion="8" background="1" saveData="1">
    <textPr codePage="65001" sourceFile="P:\ENGELUGA\Clientes\Ribas do Rio Pardo\2023\CONSTRUÇÃO NOVO EMEI\ORÇAMENTO\PLANILHA ORÇAMENTÁRIA\TXT\ORC - 008 - PINTURA ACRÍLICA INTERNA EM PAREDES.txt" decimal="," thousands=".">
      <textFields count="8">
        <textField/>
        <textField/>
        <textField/>
        <textField/>
        <textField/>
        <textField/>
        <textField/>
        <textField/>
      </textFields>
    </textPr>
  </connection>
  <connection id="34" xr16:uid="{55FCE636-4971-4DB4-9E2B-803CE10ACFFB}" name="ORC - 008 - PINTURA ESMALTE EM SUPERFÍCIE METÁLICA - PORTAS11" type="6" refreshedVersion="8" background="1" saveData="1">
    <textPr codePage="65001" sourceFile="P:\ENGELUGA\Clientes\Ribas do Rio Pardo\2023\CONSTRUÇÃO NOVO EMEI\ORÇAMENTO\PLANILHA ORÇAMENTÁRIA\TXT\ORC - 008 - PINTURA COM BARRADO - ACRILICA.txt" decimal="," thousands=".">
      <textFields count="8">
        <textField/>
        <textField/>
        <textField/>
        <textField/>
        <textField/>
        <textField/>
        <textField/>
        <textField/>
      </textFields>
    </textPr>
  </connection>
  <connection id="35" xr16:uid="{9FA744F5-A4FB-43F7-A52A-0425CA05FF7A}" name="ORC - 008 - PINTURA ESMALTE EM SUPERFÍCIE METÁLICA - PORTAS111" type="6" refreshedVersion="8" background="1" saveData="1">
    <textPr codePage="65001" sourceFile="P:\ENGELUGA\Clientes\Ribas do Rio Pardo\2023\CONSTRUÇÃO NOVO EMEI\ORÇAMENTO\PLANILHA ORÇAMENTÁRIA\TXT\ORC - 008 - PINTURA COM BARRADO - EPÓXI C_ LAVÁVEL.txt" decimal="," thousands=".">
      <textFields count="8">
        <textField/>
        <textField/>
        <textField/>
        <textField/>
        <textField/>
        <textField/>
        <textField/>
        <textField/>
      </textFields>
    </textPr>
  </connection>
  <connection id="36" xr16:uid="{7C1E2157-6D22-4826-ABA5-2F9F67DD7E34}" name="ORC - 008 - PINTURA ESMALTE SINTÉTICO EM MADEIRA - PORTAS" type="6" refreshedVersion="8" background="1" saveData="1">
    <textPr codePage="65001" sourceFile="P:\ENGELUGA\Clientes\Ribas do Rio Pardo\2023\CONSTRUÇÃO NOVO EMEI\ORÇAMENTO\PLANILHA ORÇAMENTÁRIA\TXT\ORC - 008 - PINTURA ESMALTE SINTÉTICO EM MADEIRA - PORTAS.txt" decimal="," thousands=".">
      <textFields count="8">
        <textField/>
        <textField/>
        <textField/>
        <textField/>
        <textField/>
        <textField/>
        <textField/>
        <textField/>
      </textFields>
    </textPr>
  </connection>
  <connection id="37" xr16:uid="{D74B81A3-55D7-4DB6-B555-9A174C6EA5DD}" name="ORC - 009 - PEITORIL DE GRANITO PARA JANELAS" type="6" refreshedVersion="8" background="1" saveData="1">
    <textPr codePage="65001" sourceFile="P:\ENGELUGA\Clientes\Ribas do Rio Pardo\2023\CONSTRUÇÃO NOVO EMEI\ORÇAMENTO\PLANILHA ORÇAMENTÁRIA\TXT\ORC - 009 - PEITORIL DE GRANITO PARA JANELAS.txt" decimal="," thousands=".">
      <textFields count="6">
        <textField/>
        <textField/>
        <textField/>
        <textField/>
        <textField/>
        <textField/>
      </textFields>
    </textPr>
  </connection>
  <connection id="38" xr16:uid="{24D60F1D-B8AA-4438-B6C6-6E42DF6B3445}" name="ORC - 009 - SOLEIRA" type="6" refreshedVersion="8" background="1" saveData="1">
    <textPr codePage="65001" sourceFile="P:\ENGELUGA\Clientes\Ribas do Rio Pardo\2023\CONSTRUÇÃO NOVO EMEI\ORÇAMENTO\PLANILHA ORÇAMENTÁRIA\TXT\ORC - 009 - SOLEIRA.txt" decimal="," thousands=".">
      <textFields count="6">
        <textField/>
        <textField/>
        <textField/>
        <textField/>
        <textField/>
        <textField/>
      </textFields>
    </textPr>
  </connection>
</connections>
</file>

<file path=xl/sharedStrings.xml><?xml version="1.0" encoding="utf-8"?>
<sst xmlns="http://schemas.openxmlformats.org/spreadsheetml/2006/main" count="14543" uniqueCount="2844">
  <si>
    <t>%</t>
  </si>
  <si>
    <t>GOVERNO DO ESTADO DE MATO GROSSO DO SUL</t>
  </si>
  <si>
    <t>Município:</t>
  </si>
  <si>
    <t>Local:</t>
  </si>
  <si>
    <t>SERVIÇOS PRELIMINARES</t>
  </si>
  <si>
    <t>IT EM</t>
  </si>
  <si>
    <t>DESCRIÇÃO  DOS SERVIÇOS</t>
  </si>
  <si>
    <t>MÊS 1</t>
  </si>
  <si>
    <t>T OT AL MENSAL=</t>
  </si>
  <si>
    <t>T OT AL  ACUMULADO=</t>
  </si>
  <si>
    <t>dias</t>
  </si>
  <si>
    <t>2.</t>
  </si>
  <si>
    <t>1.</t>
  </si>
  <si>
    <t>1.1</t>
  </si>
  <si>
    <t>1.2</t>
  </si>
  <si>
    <t>1.3</t>
  </si>
  <si>
    <t>1.4</t>
  </si>
  <si>
    <t>2.1</t>
  </si>
  <si>
    <t>3.</t>
  </si>
  <si>
    <t>3.1</t>
  </si>
  <si>
    <t>TOTAL GERAL=</t>
  </si>
  <si>
    <t>PLANILHA DE ORÇAMENTO</t>
  </si>
  <si>
    <t>CRONOGRAMA FÍSICO FINANCEIRO - DESONERADO</t>
  </si>
  <si>
    <t>VALOR ÍTEM</t>
  </si>
  <si>
    <t>PROPONENTE</t>
  </si>
  <si>
    <t>TIPO DE OBRA:</t>
  </si>
  <si>
    <t>IMPOSTOS:</t>
  </si>
  <si>
    <t>TRIBUTOS:</t>
  </si>
  <si>
    <t>ISS BRUTO:</t>
  </si>
  <si>
    <t>INCIDENCIA SOBRE MO:</t>
  </si>
  <si>
    <t>TOTAL TRIBUSTOS:</t>
  </si>
  <si>
    <t>ADOTADO</t>
  </si>
  <si>
    <t>BDI DESONERADO ADOTADO</t>
  </si>
  <si>
    <t>CPRB</t>
  </si>
  <si>
    <t>% ACUMULADA</t>
  </si>
  <si>
    <t>SECRETARIA DE OBRAS</t>
  </si>
  <si>
    <t>4.</t>
  </si>
  <si>
    <t>4.1</t>
  </si>
  <si>
    <t>4.2</t>
  </si>
  <si>
    <t xml:space="preserve">BDI C/DES: </t>
  </si>
  <si>
    <t>COMPOSIÇÃO DE PREÇO</t>
  </si>
  <si>
    <t>CÓDIGO</t>
  </si>
  <si>
    <t>UNIDADE</t>
  </si>
  <si>
    <t>QUANTIDADE</t>
  </si>
  <si>
    <t>VALOR UNITÁRIO</t>
  </si>
  <si>
    <t>VALOR TOTAL</t>
  </si>
  <si>
    <t>ITEM</t>
  </si>
  <si>
    <t>C/DESONERAÇÃO</t>
  </si>
  <si>
    <t>M2</t>
  </si>
  <si>
    <t>DATA ORÇAMENTO:</t>
  </si>
  <si>
    <t>RESPONSÁVEL ORÇAMENTO</t>
  </si>
  <si>
    <t>MÊS 2</t>
  </si>
  <si>
    <t>MÊS 3</t>
  </si>
  <si>
    <t>REFERENCIAL</t>
  </si>
  <si>
    <t>DESCRIÇÃO</t>
  </si>
  <si>
    <t>SERVIÇO/ INSUMO</t>
  </si>
  <si>
    <t>SERVIÇO</t>
  </si>
  <si>
    <t>SINAPI</t>
  </si>
  <si>
    <t>AGESUL</t>
  </si>
  <si>
    <t>COMPOSIÇÃO</t>
  </si>
  <si>
    <t>5.</t>
  </si>
  <si>
    <t>5.1</t>
  </si>
  <si>
    <t>5.2</t>
  </si>
  <si>
    <t>7.</t>
  </si>
  <si>
    <t>7.1</t>
  </si>
  <si>
    <t>7.2</t>
  </si>
  <si>
    <t>8.</t>
  </si>
  <si>
    <t>8.1</t>
  </si>
  <si>
    <t>8.2</t>
  </si>
  <si>
    <t>MÊS 4</t>
  </si>
  <si>
    <t>OBJETO:</t>
  </si>
  <si>
    <t>MUNÍCIPIO:</t>
  </si>
  <si>
    <t>LOCAL:</t>
  </si>
  <si>
    <t>SIST./REF.:</t>
  </si>
  <si>
    <t>ENCARGOS.:</t>
  </si>
  <si>
    <t>PRAZO EXEC.:</t>
  </si>
  <si>
    <t>CREA/CAU:</t>
  </si>
  <si>
    <t>DADOS DA OBRA</t>
  </si>
  <si>
    <t>PREFEITURA:</t>
  </si>
  <si>
    <t>PREFEITURA MUNICIPAL DE NOVA ALVORADA DO SUL</t>
  </si>
  <si>
    <t>DADOS DO EMPREEDIMENTO E OBRA</t>
  </si>
  <si>
    <t>DESCRIÇÃO DA OBRA:</t>
  </si>
  <si>
    <t>ENCARGOS:</t>
  </si>
  <si>
    <t>BDI</t>
  </si>
  <si>
    <t>28,82%</t>
  </si>
  <si>
    <t>RESPONSÁVEL PELA OBRA</t>
  </si>
  <si>
    <t>NOME:</t>
  </si>
  <si>
    <t>FÁBIO MARQUES RIBEIRO</t>
  </si>
  <si>
    <t>PROFISSÃO:</t>
  </si>
  <si>
    <t>ENGENHEIRO CIVIL</t>
  </si>
  <si>
    <t>15.276 D</t>
  </si>
  <si>
    <t>DATA DO PREENCHIMENTO:</t>
  </si>
  <si>
    <t xml:space="preserve">RESPONSÁVEL PELO TOMADOR </t>
  </si>
  <si>
    <t>CARGO:</t>
  </si>
  <si>
    <t>PREFEITO MUNICIPAL</t>
  </si>
  <si>
    <t>PREFEITURA MUNICIPAL DE ANASTÁCIO</t>
  </si>
  <si>
    <t>NILDO ALVES ALBRES</t>
  </si>
  <si>
    <t>PREFEITURA MUNICIPAL DE BANDEIRANTES</t>
  </si>
  <si>
    <t>PREFEITURA MUNICIPAL DE BODOQUENA</t>
  </si>
  <si>
    <t>KAZUTO HORII</t>
  </si>
  <si>
    <t>PREFEITURA MUNICIPAL DE ELDORADO</t>
  </si>
  <si>
    <t>AGUINALDO DOS SANTOS</t>
  </si>
  <si>
    <t>PREFEITURA MUNICIPAL DE PORTO MURTINHO</t>
  </si>
  <si>
    <t>AGESUL-INFRA</t>
  </si>
  <si>
    <t>SICRO</t>
  </si>
  <si>
    <t>SBC</t>
  </si>
  <si>
    <t>COTAÇÃO</t>
  </si>
  <si>
    <t>PREFEITURA MUNICIPAL DE NAVIRAÍ</t>
  </si>
  <si>
    <t>MUNÍCIPIO</t>
  </si>
  <si>
    <t>NAVIRAÍ - MS</t>
  </si>
  <si>
    <t>ANASTÁCIO - MS</t>
  </si>
  <si>
    <t>BANDEIRANTES - MS</t>
  </si>
  <si>
    <t>BODOQUENA - MS</t>
  </si>
  <si>
    <t>ELDORADO - MS</t>
  </si>
  <si>
    <t>NOVA ALVORADA DO SUL - MS</t>
  </si>
  <si>
    <t>PORTO MURTINHO - MS</t>
  </si>
  <si>
    <t>REGIME PREVIDENCIÁRIO PREVISTO AGESUL :</t>
  </si>
  <si>
    <t>REGIME PREVIDENCIÁRIO PREVISTO SINAPI :</t>
  </si>
  <si>
    <t>RHAIZA REJANE NEME DE MATOS</t>
  </si>
  <si>
    <t>___________________________                                                                                                                                   Fábio Marques Ribeiro                                                                                
CREA - 15276 D / MS</t>
  </si>
  <si>
    <t xml:space="preserve">___________________________                                                                                                                                   Fábio Marques Ribeiro                                                                                
CREA - 15276 D / MS  </t>
  </si>
  <si>
    <t>UN</t>
  </si>
  <si>
    <t>FUNDAÇÃO</t>
  </si>
  <si>
    <t>VIGAS COBERTURA</t>
  </si>
  <si>
    <t>VEDAÇÃO</t>
  </si>
  <si>
    <t>MOVIMENTO DE TERRA</t>
  </si>
  <si>
    <t>PAREDES</t>
  </si>
  <si>
    <t>VERGA/CONTRAVERGA</t>
  </si>
  <si>
    <t>4.1.1</t>
  </si>
  <si>
    <t>4.2.2</t>
  </si>
  <si>
    <t>4.2.3</t>
  </si>
  <si>
    <t>4.2.4</t>
  </si>
  <si>
    <t>4.2.5</t>
  </si>
  <si>
    <t>4.2.6</t>
  </si>
  <si>
    <t>LAJES</t>
  </si>
  <si>
    <t>COBERTURA</t>
  </si>
  <si>
    <t>PISO</t>
  </si>
  <si>
    <t>6.</t>
  </si>
  <si>
    <t>REVESTIMENTO DE PAREDES E TETOS</t>
  </si>
  <si>
    <t>6.1</t>
  </si>
  <si>
    <t>6.2</t>
  </si>
  <si>
    <t>PEDRAS</t>
  </si>
  <si>
    <t xml:space="preserve">REVESTIMENTO DE PAREDES </t>
  </si>
  <si>
    <t>REVESTIMENTO DE TETO</t>
  </si>
  <si>
    <t>ESQUADRIAS, FERRAGENS E VIDROS</t>
  </si>
  <si>
    <t>JANELAS</t>
  </si>
  <si>
    <t>7.1.1</t>
  </si>
  <si>
    <t>7.1.2</t>
  </si>
  <si>
    <t>PORTAS</t>
  </si>
  <si>
    <t>7.2.1</t>
  </si>
  <si>
    <t>7.2.2</t>
  </si>
  <si>
    <t>7.2.3</t>
  </si>
  <si>
    <t>INSTALAÇÕES HIDRÁULICAS/SANITÁRIAS/ÁGUAS PLUVIAIS</t>
  </si>
  <si>
    <t>9.</t>
  </si>
  <si>
    <t>LOUÇAS, METAIS E ACESSÓRIOS</t>
  </si>
  <si>
    <t>9.1</t>
  </si>
  <si>
    <t>ACESSIBILIDADE</t>
  </si>
  <si>
    <t>10.</t>
  </si>
  <si>
    <t>11.</t>
  </si>
  <si>
    <t>INSTALAÇÕES ELETRICAS E AR CONDICIONADO</t>
  </si>
  <si>
    <t>M</t>
  </si>
  <si>
    <t>12.</t>
  </si>
  <si>
    <t>TELEFONIA E LÓGICA</t>
  </si>
  <si>
    <t>PREVENÇÃO DE COMBATE A INCÊNDIO E PÂNICO</t>
  </si>
  <si>
    <t>13.</t>
  </si>
  <si>
    <t>14.</t>
  </si>
  <si>
    <t>INSTALAÇÃO PLACA DE SINALIZACAO DE SEGURANCA CONTRA INCENDIO, FOTOLUMINESCENTE, RETANGULAR, *20 X 40* CM.</t>
  </si>
  <si>
    <t>URBANIZAÇÃO</t>
  </si>
  <si>
    <t>SERVIÇOS COMPLEMENTARES</t>
  </si>
  <si>
    <t>PINTURA</t>
  </si>
  <si>
    <t>CONTRAPISO</t>
  </si>
  <si>
    <t>REVESTIMENTO CERÂMICO</t>
  </si>
  <si>
    <t>8.2.1</t>
  </si>
  <si>
    <t>8.2.3</t>
  </si>
  <si>
    <t>ELETRODUTOS E CABOS</t>
  </si>
  <si>
    <t>ESQUADRIAS METÁLICAS E MADEIRA</t>
  </si>
  <si>
    <t>PAREDES INTERNAS</t>
  </si>
  <si>
    <t>PAREDES EXTERNAS</t>
  </si>
  <si>
    <t>TETO</t>
  </si>
  <si>
    <t>14.2</t>
  </si>
  <si>
    <t>14.4</t>
  </si>
  <si>
    <t>BANCADAS</t>
  </si>
  <si>
    <t>PLACA DE INAUGURAÇÃO METÁLICA COM DIMENSÃO *40* CM X *60* CM - INSTALAÇÃO E FORNECIMENTO</t>
  </si>
  <si>
    <t xml:space="preserve">LIMPEZA FINAL </t>
  </si>
  <si>
    <t xml:space="preserve">ADMINISTRAÇÃO LOCAL </t>
  </si>
  <si>
    <t>NELSON CINTRA RIBEIRO</t>
  </si>
  <si>
    <t>7.2.4</t>
  </si>
  <si>
    <t>8.1.1</t>
  </si>
  <si>
    <t>8.1.2</t>
  </si>
  <si>
    <t>8.2.4</t>
  </si>
  <si>
    <t>10.1</t>
  </si>
  <si>
    <t>10.3</t>
  </si>
  <si>
    <t>10.4</t>
  </si>
  <si>
    <t>11.1</t>
  </si>
  <si>
    <t>11.2</t>
  </si>
  <si>
    <t>11.3</t>
  </si>
  <si>
    <t>11.4</t>
  </si>
  <si>
    <t>12.1</t>
  </si>
  <si>
    <t>12.2</t>
  </si>
  <si>
    <t>13.1.1</t>
  </si>
  <si>
    <t>13.1.2</t>
  </si>
  <si>
    <t>13.2.1</t>
  </si>
  <si>
    <t>13.2.2</t>
  </si>
  <si>
    <t>15.</t>
  </si>
  <si>
    <t>15.1</t>
  </si>
  <si>
    <t>15.2</t>
  </si>
  <si>
    <t>16.</t>
  </si>
  <si>
    <t>16.1</t>
  </si>
  <si>
    <t>16.2</t>
  </si>
  <si>
    <t>17.</t>
  </si>
  <si>
    <t>17.1</t>
  </si>
  <si>
    <t>17.1.1</t>
  </si>
  <si>
    <t>17.2</t>
  </si>
  <si>
    <t>17.2.1</t>
  </si>
  <si>
    <t>17.2.2</t>
  </si>
  <si>
    <t>17.2.3</t>
  </si>
  <si>
    <t>17.3</t>
  </si>
  <si>
    <t>17.3.1</t>
  </si>
  <si>
    <t>18.</t>
  </si>
  <si>
    <t>18.1</t>
  </si>
  <si>
    <t>18.2</t>
  </si>
  <si>
    <t>20.</t>
  </si>
  <si>
    <t>20.1</t>
  </si>
  <si>
    <t>20.2</t>
  </si>
  <si>
    <t>21.</t>
  </si>
  <si>
    <t>21.1</t>
  </si>
  <si>
    <t>21.2</t>
  </si>
  <si>
    <t>CJ</t>
  </si>
  <si>
    <t>KG</t>
  </si>
  <si>
    <t>9.2</t>
  </si>
  <si>
    <t>14.1</t>
  </si>
  <si>
    <t>14.3</t>
  </si>
  <si>
    <t>COTAÇÕES</t>
  </si>
  <si>
    <t>EMPRESAS</t>
  </si>
  <si>
    <t>CNPJ</t>
  </si>
  <si>
    <t>NOME</t>
  </si>
  <si>
    <t>FONE</t>
  </si>
  <si>
    <t>CONTATO</t>
  </si>
  <si>
    <t>C01</t>
  </si>
  <si>
    <t>SITE</t>
  </si>
  <si>
    <t>C02</t>
  </si>
  <si>
    <t>C03</t>
  </si>
  <si>
    <t>DATA COTAÇÃO</t>
  </si>
  <si>
    <t>MEDIANA</t>
  </si>
  <si>
    <t>001</t>
  </si>
  <si>
    <t>UND</t>
  </si>
  <si>
    <t>EMPRESA</t>
  </si>
  <si>
    <t>NOME DA EMPRESA</t>
  </si>
  <si>
    <t>002</t>
  </si>
  <si>
    <t>SHOPTIME</t>
  </si>
  <si>
    <t>003</t>
  </si>
  <si>
    <t>004</t>
  </si>
  <si>
    <t>005</t>
  </si>
  <si>
    <t>C04</t>
  </si>
  <si>
    <t>C05</t>
  </si>
  <si>
    <t>C06</t>
  </si>
  <si>
    <t>C07</t>
  </si>
  <si>
    <t xml:space="preserve">MEMÓRIA DE CALCULO </t>
  </si>
  <si>
    <t>Objeto:</t>
  </si>
  <si>
    <t>1.0</t>
  </si>
  <si>
    <t>OBS</t>
  </si>
  <si>
    <t>LARGURA</t>
  </si>
  <si>
    <t>ALTURA</t>
  </si>
  <si>
    <t>ÁREA</t>
  </si>
  <si>
    <t>FÓRMULA</t>
  </si>
  <si>
    <t>TOTAL</t>
  </si>
  <si>
    <t>EXTENSÃO</t>
  </si>
  <si>
    <t>EXTENSÃO X ALTURA</t>
  </si>
  <si>
    <t>COMPRIMENTO</t>
  </si>
  <si>
    <t>COMPRIMENTO  X LARGURA</t>
  </si>
  <si>
    <t>ESPESSURA</t>
  </si>
  <si>
    <t>VOLUME</t>
  </si>
  <si>
    <t>ÁREA FORMA</t>
  </si>
  <si>
    <t>ÁREA DA FORMA</t>
  </si>
  <si>
    <t>KG DO AÇO</t>
  </si>
  <si>
    <t>VOLUME CONCRETO</t>
  </si>
  <si>
    <t>PORCENTAGEM</t>
  </si>
  <si>
    <t>ÁREA DE FORMA</t>
  </si>
  <si>
    <t>PESO DO AÇO</t>
  </si>
  <si>
    <t xml:space="preserve">ÁREA </t>
  </si>
  <si>
    <t xml:space="preserve">METRO </t>
  </si>
  <si>
    <t>ÁREA / ALTURA</t>
  </si>
  <si>
    <t>CÓD.</t>
  </si>
  <si>
    <t>(COMPRIMENTO) + (COMPRIMENTO / 2,5)</t>
  </si>
  <si>
    <t>COMPRIMENTO CONTRAVERGA</t>
  </si>
  <si>
    <t>FOI CONSIDERADO A MESMA QUANTIDADE DA VERGA PARA VÃOS COM ATÉ DE 1,5</t>
  </si>
  <si>
    <t>ÁREA TELHADO</t>
  </si>
  <si>
    <t>ÁREA ALVENARIA * 2</t>
  </si>
  <si>
    <t>FOI CONSIDERADO A MESMA QUANTIDADE DA ÁREA DE EMBOÇO</t>
  </si>
  <si>
    <t>ÁREA ESQUADRIAS</t>
  </si>
  <si>
    <t>(COMPRIMENTO)</t>
  </si>
  <si>
    <t>PERÍMETRO</t>
  </si>
  <si>
    <t>ÁREA TOTAL</t>
  </si>
  <si>
    <t>LARGURA X ALTURA X           QTDE X 2 LADOS</t>
  </si>
  <si>
    <t>MESES</t>
  </si>
  <si>
    <t xml:space="preserve">HORAS </t>
  </si>
  <si>
    <t xml:space="preserve">QTDE </t>
  </si>
  <si>
    <t>SEMANAS</t>
  </si>
  <si>
    <t>MESES X HORAS X QTDE X SEAMANAS</t>
  </si>
  <si>
    <t>60% DO VOLUME DO CONCRETO</t>
  </si>
  <si>
    <t>TABELA DE AMBIENTES</t>
  </si>
  <si>
    <t>DADOS DO PROJETO</t>
  </si>
  <si>
    <t>CÓD ENG</t>
  </si>
  <si>
    <t>TABELA DE ESQUADRIAS</t>
  </si>
  <si>
    <t>VERIFICAR DADOS NO CABEÇALHO DA PLANILHA - TABELA DE ESQUADRIAS</t>
  </si>
  <si>
    <t>LEGENDA</t>
  </si>
  <si>
    <t>TABELA GERAL DE ÁREAS DE PISO</t>
  </si>
  <si>
    <t>VERIFICAR EM TABELA GERAL DE PISO</t>
  </si>
  <si>
    <t>ALTURA (M)</t>
  </si>
  <si>
    <t>ESQUADRIAS</t>
  </si>
  <si>
    <t>PINTURA * ALTURA - ESQUADRIAS</t>
  </si>
  <si>
    <t>ÁREA TETO</t>
  </si>
  <si>
    <t>COMPRIMENTO SOLEIRA</t>
  </si>
  <si>
    <t xml:space="preserve">COMPRIMENTO </t>
  </si>
  <si>
    <t>AMBIENTE</t>
  </si>
  <si>
    <t>LARGURA (M)</t>
  </si>
  <si>
    <t>LARGURA * ALTURA</t>
  </si>
  <si>
    <t>AMBIENTES</t>
  </si>
  <si>
    <t>Total geral</t>
  </si>
  <si>
    <t>P3</t>
  </si>
  <si>
    <t>P4</t>
  </si>
  <si>
    <t>P5</t>
  </si>
  <si>
    <t>P6</t>
  </si>
  <si>
    <t>P7</t>
  </si>
  <si>
    <t>VERGA/ CONTRAVERGA</t>
  </si>
  <si>
    <t xml:space="preserve">ÁREA AZULEJO </t>
  </si>
  <si>
    <t>RODAPÉ</t>
  </si>
  <si>
    <t>BANCO DE DADOS ENGELUGA ENGENHARIA</t>
  </si>
  <si>
    <t>VÃO</t>
  </si>
  <si>
    <t>ÁREA * ESP PAVIMENTO</t>
  </si>
  <si>
    <t>ÁREA AMBIENTES</t>
  </si>
  <si>
    <t>ESQUADRIA</t>
  </si>
  <si>
    <t>P8</t>
  </si>
  <si>
    <t>FORAM CONSIDERADAS AS DIMENSÕES PADRÃO DO GOVERNO FEDERAL</t>
  </si>
  <si>
    <t>EXTENSÃO DA EDIFICAÇÃO</t>
  </si>
  <si>
    <t>PILARES COBERTURA</t>
  </si>
  <si>
    <t>3.2.6</t>
  </si>
  <si>
    <t>ESTRUTURA DE CONCRETO ARMADO</t>
  </si>
  <si>
    <t>TÉRREO</t>
  </si>
  <si>
    <t>C08</t>
  </si>
  <si>
    <t>C09</t>
  </si>
  <si>
    <t>C10</t>
  </si>
  <si>
    <t>C11</t>
  </si>
  <si>
    <t>C12</t>
  </si>
  <si>
    <t>VARANDA VIDROS</t>
  </si>
  <si>
    <t>(67) 3380-6060</t>
  </si>
  <si>
    <t>13.394.926/0001-50</t>
  </si>
  <si>
    <t>REVESTIMENTO</t>
  </si>
  <si>
    <t>( PERÍMETRO * ALTURA ) - ÁREA ABERTURA</t>
  </si>
  <si>
    <t>DIVISÓRIAS</t>
  </si>
  <si>
    <t>PEDRAS, BANCADAS E DIVISÓRIAS</t>
  </si>
  <si>
    <t>EQUIPAMENTOS PASSIVOS</t>
  </si>
  <si>
    <t>SWITCH WIRED TP - LINK GIGABIT 24 PORTAS TL - SG1024D</t>
  </si>
  <si>
    <t>13.1.3</t>
  </si>
  <si>
    <t xml:space="preserve">TOMADAS </t>
  </si>
  <si>
    <t>19.</t>
  </si>
  <si>
    <t>19.1</t>
  </si>
  <si>
    <t>9.1.1</t>
  </si>
  <si>
    <t>9.1.2</t>
  </si>
  <si>
    <t>PLUVIAL</t>
  </si>
  <si>
    <t>LADO</t>
  </si>
  <si>
    <t>CHAPISCO</t>
  </si>
  <si>
    <t>CHAPISCO - EMBOÇO - REBOCO EXTERNO</t>
  </si>
  <si>
    <t>VERIFICAR TABELA DE QUANTIDADES EM PROJETO DE INSTALAÇÕES ELÉTRICAS</t>
  </si>
  <si>
    <t xml:space="preserve">CAIXA DE PASSAGEM PARA AR CONDICIONADO SPLIT </t>
  </si>
  <si>
    <t>MÊS 5</t>
  </si>
  <si>
    <t>MÊS 6</t>
  </si>
  <si>
    <t>MÊS 7</t>
  </si>
  <si>
    <t>MÊS 8</t>
  </si>
  <si>
    <t>MÊS 9</t>
  </si>
  <si>
    <t>MÊS 10</t>
  </si>
  <si>
    <t>MÊS 11</t>
  </si>
  <si>
    <t>MÊS 12</t>
  </si>
  <si>
    <t>FORNECIMENTO DE MATERIAIS E EQUIPAMENTOS</t>
  </si>
  <si>
    <t>36.720.042/0001-44</t>
  </si>
  <si>
    <t>KOMPARY</t>
  </si>
  <si>
    <t>RICARDO</t>
  </si>
  <si>
    <t>RAFAEL</t>
  </si>
  <si>
    <t>C13</t>
  </si>
  <si>
    <t>C14</t>
  </si>
  <si>
    <t>C15</t>
  </si>
  <si>
    <t>C16</t>
  </si>
  <si>
    <t>C17</t>
  </si>
  <si>
    <t>C18</t>
  </si>
  <si>
    <t>C19</t>
  </si>
  <si>
    <t>00.776.574/0001-56</t>
  </si>
  <si>
    <t>AMERICANAS</t>
  </si>
  <si>
    <t>C20</t>
  </si>
  <si>
    <t>LEROY MERLIN</t>
  </si>
  <si>
    <t>C21</t>
  </si>
  <si>
    <t>C22</t>
  </si>
  <si>
    <t>C23</t>
  </si>
  <si>
    <t>C24</t>
  </si>
  <si>
    <t>08.999.064/0002-30</t>
  </si>
  <si>
    <t>CONTRAFO</t>
  </si>
  <si>
    <t>(67) 3352-5700</t>
  </si>
  <si>
    <t>HUMBERTO</t>
  </si>
  <si>
    <t>C25</t>
  </si>
  <si>
    <t>C26</t>
  </si>
  <si>
    <t>16.848.927/0001-16</t>
  </si>
  <si>
    <t>MULTILED</t>
  </si>
  <si>
    <t>(67) 3022-1180</t>
  </si>
  <si>
    <t>THIAGO</t>
  </si>
  <si>
    <t>24.105.684/0001-54</t>
  </si>
  <si>
    <t>(67) 99334-8998</t>
  </si>
  <si>
    <t>ERICK</t>
  </si>
  <si>
    <t>C31</t>
  </si>
  <si>
    <t>C32</t>
  </si>
  <si>
    <t>C34</t>
  </si>
  <si>
    <t> 00.776.574/0006-60</t>
  </si>
  <si>
    <t xml:space="preserve"> </t>
  </si>
  <si>
    <t>006</t>
  </si>
  <si>
    <t>007</t>
  </si>
  <si>
    <t>008</t>
  </si>
  <si>
    <t>009</t>
  </si>
  <si>
    <t>010</t>
  </si>
  <si>
    <t>011</t>
  </si>
  <si>
    <t>012</t>
  </si>
  <si>
    <t>013</t>
  </si>
  <si>
    <t>014</t>
  </si>
  <si>
    <t>015</t>
  </si>
  <si>
    <t>016</t>
  </si>
  <si>
    <t xml:space="preserve">APROVAÇÃO DE PROJETO, CONSTRUÇÃO E MONTAGEM DE TRANSFORMADOR DE DISTRIBUIÇÃO, 112,5 KVA, TRIFÁSICO,  380/220 VOLTS </t>
  </si>
  <si>
    <t>017</t>
  </si>
  <si>
    <t>018</t>
  </si>
  <si>
    <t>REGIME PREVIDENCIÁRIO PREVISTO SBC :</t>
  </si>
  <si>
    <t>22.034.572/0001-24</t>
  </si>
  <si>
    <t>DELTA COMÉRCIO</t>
  </si>
  <si>
    <t>(67) 3305-0906</t>
  </si>
  <si>
    <t>JOSÉ PAULO PALEARI</t>
  </si>
  <si>
    <t>EDERVAN GUSTAVO SPROTTE</t>
  </si>
  <si>
    <t>PREFEITURA MUNICIPAL DE ÁGUA CLARA</t>
  </si>
  <si>
    <t>PREFEITURA MUNICIPAL DE CAARAPÓ</t>
  </si>
  <si>
    <t>PREFEITURA MUNICIPAL DE JARAGUARI</t>
  </si>
  <si>
    <t>PREFEITURA MUNICIPAL DE JARDIM</t>
  </si>
  <si>
    <t>PREFEITURA MUNICIPAL DE RIBAS DO RIO PARDO</t>
  </si>
  <si>
    <t>PREFEITURA MUNICIPAL DE SELVÍRIA</t>
  </si>
  <si>
    <t>GEROLINA DA SILVA ALVEZ</t>
  </si>
  <si>
    <t>ANDRÉ LUÍS NEZZI DE CARVALHO</t>
  </si>
  <si>
    <t>CLEDIANE ARECO MATZENBACHER</t>
  </si>
  <si>
    <t>JOÃO ALFREDO DANIEZE</t>
  </si>
  <si>
    <t>JOSÉ FERNANDO BARBOSA DOS SANTOS</t>
  </si>
  <si>
    <t>ÁGUA CLARA - MS</t>
  </si>
  <si>
    <t>CAARAPÓ - MS</t>
  </si>
  <si>
    <t>JARAGUARI - MS</t>
  </si>
  <si>
    <t>JARDIM - MS</t>
  </si>
  <si>
    <t>RIBAS DO RIO PARDO - MS</t>
  </si>
  <si>
    <t>SELVÍRIA - MS</t>
  </si>
  <si>
    <t>DEMONSTRAÇÃO DE BDI 1 - DESONERADO - Acórdão 2622/2013</t>
  </si>
  <si>
    <t>CONSTRUÇÃO E REFORMA DE EDIFICIOS</t>
  </si>
  <si>
    <t>1° QUARTIL</t>
  </si>
  <si>
    <t>MÉDIO</t>
  </si>
  <si>
    <t>3° QUARTIL</t>
  </si>
  <si>
    <t>Administração central</t>
  </si>
  <si>
    <t>Seguro e Garantia</t>
  </si>
  <si>
    <t>Risco</t>
  </si>
  <si>
    <t>Despesas Financeiras</t>
  </si>
  <si>
    <t>Lucro</t>
  </si>
  <si>
    <t>DEMONSTRAÇÃO DE BDI 2 - DESONERADO - Acórdão 2622/2013</t>
  </si>
  <si>
    <t>DML</t>
  </si>
  <si>
    <t>VERIFICAR TABELA DE AMBIENTES</t>
  </si>
  <si>
    <t>DRENO AR CONDICIONADO</t>
  </si>
  <si>
    <t>CAIXA D'ÁGUA EM POLIETILENO 3000 LITROS, INCLUSO BOIA E ACESSÓRIOS - FORNECIMENTO E INSTALAÇÃO</t>
  </si>
  <si>
    <t>CAIXA DE PASSAGEM E CONEXÕES</t>
  </si>
  <si>
    <t>MINI-RACK 28U X 570MM 19'' COM PORTA ACRILICO FUME</t>
  </si>
  <si>
    <t xml:space="preserve">FORNECIMENTO E MONTAGEM DA BLINDAGEM RF PARA SALA DE RESSONÂNCIA MAGNÉTICA </t>
  </si>
  <si>
    <t>2.2</t>
  </si>
  <si>
    <t>9.2.1</t>
  </si>
  <si>
    <t>9.2.2</t>
  </si>
  <si>
    <t>14.1.1</t>
  </si>
  <si>
    <t>14.2.1</t>
  </si>
  <si>
    <t>14.2.2</t>
  </si>
  <si>
    <t>14.2.3</t>
  </si>
  <si>
    <t>14.3.1</t>
  </si>
  <si>
    <t>14.4.1</t>
  </si>
  <si>
    <t>ARGAMASSA BARITADA PARA PROTEÇÃO RAGIOLÓGICA, COMPOSIÇÃO: SULFATO DE BÁRIO DE ALTO TEOR, AREIA, LIGAS DE AGREGAÇÃO E OUTROS ELEMENTOS MINERAIS</t>
  </si>
  <si>
    <t xml:space="preserve">VISOR EM CAIXILHO E AÇO BLINDADO INTERNAMENTE COM VIDRO PLUMBÍFERO, NAS DIMENSÕES 70X70CM - FORNECIMENTO </t>
  </si>
  <si>
    <t>PORTA DE ABRIR PARA PROTEÇÃO RADIOLÓGICA NAS DIMENSÕES 90X210CM EM CHAPA DE MADEIRA EM LAMINADO MELAMÍNICO TX BRANCO, BATENTE DE AÇO DE 10CM COM PINTURA ELETROSTÁTICA , INCLUSO FECHADURA PADO, DOBRADIÇA E PROTEÇÃO INTERNA DE 2,0MM PB</t>
  </si>
  <si>
    <t>PORTA DE ABRIR PARA PROTEÇÃO RADIOLÓGICA NAS DIMENSÕES 120X210CM EM CHAPA DE MADEIRA EM LAMINADO MELAMÍNICO TX BRANCO, BATENTE DE AÇO DE 10CM COM PINTURA ELETROSTÁTICA , INCLUSO FECHADURA PADO, DOBRADIÇA E PROTEÇÃO INTERNA DE 2,0MM PB</t>
  </si>
  <si>
    <t>QUADRO ELÉTRICO COM BOTOEIRA E LAMPADAS SINALIZADORAS</t>
  </si>
  <si>
    <t>LETREIRO COM OS DIZERES "CENTRO DE DIAGNÓSTICOS" EM PVC NA COR BRANCA MEDINDO 30CM DE ALTURA INSTALADO EM FACHADA</t>
  </si>
  <si>
    <t>22.</t>
  </si>
  <si>
    <t xml:space="preserve">VISOR EM CAIXILHO E AÇO BLINDADO INTERNAMENTE COM VIDRO PLUMBÍFERO, NAS DIMENSÕES 100X70CM - FORNECIMENTO </t>
  </si>
  <si>
    <t>PROJETO, TESTE DE ESTANQUEIDADE, EXECUÇÃO E FORNECIMENTO DE MATERIAIS DE REDE DE GASES MEDICINAIS EM CENTRO DE DIAGNÓSTICOS</t>
  </si>
  <si>
    <t>26.592.223/0001-89</t>
  </si>
  <si>
    <t>PROJETO X</t>
  </si>
  <si>
    <t>(11) 2636-7132</t>
  </si>
  <si>
    <t>SHIRLEY</t>
  </si>
  <si>
    <t>34.136.566/0001-67</t>
  </si>
  <si>
    <t>SP BLINDAGEM RADIOLÓGICA</t>
  </si>
  <si>
    <t>(11) 98822-1536</t>
  </si>
  <si>
    <t>ALINE MORÃO</t>
  </si>
  <si>
    <t>08.545.823/0001-04</t>
  </si>
  <si>
    <t>ION INDUSTRIAL</t>
  </si>
  <si>
    <t>(11) 993714-0058</t>
  </si>
  <si>
    <t>MEIRY</t>
  </si>
  <si>
    <t>47.960.950/1088-36</t>
  </si>
  <si>
    <t>MAGAZINE LUIZA</t>
  </si>
  <si>
    <t>31.798.742/0001]38</t>
  </si>
  <si>
    <t>ENGEBLIND</t>
  </si>
  <si>
    <t>(11) 98109-6144</t>
  </si>
  <si>
    <t>15.459.431/0001-98</t>
  </si>
  <si>
    <t>SERTÃO</t>
  </si>
  <si>
    <t> 01.438.784/0048-60</t>
  </si>
  <si>
    <t>02.264.256/0001-31</t>
  </si>
  <si>
    <t>ACQUAFORT</t>
  </si>
  <si>
    <t>ELETROLED'S</t>
  </si>
  <si>
    <t>23.429.903/0001-98</t>
  </si>
  <si>
    <t>ILUMINIM</t>
  </si>
  <si>
    <t>SIITE</t>
  </si>
  <si>
    <t>32.372.899/0001-60</t>
  </si>
  <si>
    <t>RC VIDROS</t>
  </si>
  <si>
    <t>(67) 98182-3304</t>
  </si>
  <si>
    <t>14.667.856/0001-20</t>
  </si>
  <si>
    <t>VIDROLINE</t>
  </si>
  <si>
    <t>(67) 3342-3864</t>
  </si>
  <si>
    <t>ADELINO</t>
  </si>
  <si>
    <t>28.235.368/0001-58</t>
  </si>
  <si>
    <t>GAÚCHA CONSTRUÇÕES ELÉTRICAS</t>
  </si>
  <si>
    <t>(67) 9998-6081</t>
  </si>
  <si>
    <t>VALCIR</t>
  </si>
  <si>
    <t>(67) 99224-6122</t>
  </si>
  <si>
    <t>31.390.746/0001-82</t>
  </si>
  <si>
    <t xml:space="preserve">NEXXO </t>
  </si>
  <si>
    <t>(67) 99125-1238</t>
  </si>
  <si>
    <t>EDSON</t>
  </si>
  <si>
    <t>037521060/0001-60</t>
  </si>
  <si>
    <t>LUMISETE</t>
  </si>
  <si>
    <t>(67) 99629-7968</t>
  </si>
  <si>
    <t>ROSANA</t>
  </si>
  <si>
    <t>12.415.640/0001-41</t>
  </si>
  <si>
    <t>JE BLINDAGEM</t>
  </si>
  <si>
    <t>(11) 96410-4087</t>
  </si>
  <si>
    <t>JOSE CARLOS</t>
  </si>
  <si>
    <t>26.782.389/0001-68</t>
  </si>
  <si>
    <t>BLINDAMAIS</t>
  </si>
  <si>
    <t>(21) 98106-8000</t>
  </si>
  <si>
    <t>FRANCISCO</t>
  </si>
  <si>
    <t>29.016.1153/0001-09</t>
  </si>
  <si>
    <t>BG</t>
  </si>
  <si>
    <t>(11) 99401-5081</t>
  </si>
  <si>
    <t>ALEXANDRE</t>
  </si>
  <si>
    <t>LUMINÁRIA LED QUADRADO DE EMBUTIR, 36W 3000K</t>
  </si>
  <si>
    <t xml:space="preserve">LUMINÁRIA LED QUADRADO DE EMBUTIR, 48W 300K - 60X60 </t>
  </si>
  <si>
    <t>PELE DE VIDRO FIXO NAS DIMENSÕES 180X230CM EM ALUMÍNIO/VIDRO - LAMINADO 8MM INCOLOR</t>
  </si>
  <si>
    <t>PELE DE VIDRO FIXO NAS DIMENSÕES 290X230CM EM ALUMÍNIO/VIDRO - LAMINADO 8MM INCOLOR</t>
  </si>
  <si>
    <t>PORTA DE CORRER AUTOMÁTICA, EM VIDRO TEMPERADO INCOLOR 8MM, 4 FOLHAS (2 MOVEIS E DUAS FIXAS), COM BATE FECHA, NAS DIMENSÕES 250X210CM</t>
  </si>
  <si>
    <t>07.327.325/0001-22</t>
  </si>
  <si>
    <t>VIEW TECH</t>
  </si>
  <si>
    <t>VERIFICAR PRANCHA DE ESTRUTURA</t>
  </si>
  <si>
    <t>VERIFICAR PRANCHA DE ARQUITETURA</t>
  </si>
  <si>
    <t>VERIFICAR TABELA DE QUANTIDADES EM PRANCHA</t>
  </si>
  <si>
    <t>PORTA DE CORRER, EM VIDRO TEMPERADO INCOLOR 8MM, 4 FOLHAS (2 MOVEIS E DUAS FIXAS), COM BATE FECHA, NAS DIMENSÕES 250X210CM - FORNECIMENTO E INSTALAÇÃO</t>
  </si>
  <si>
    <t>PORTA EM ALUMÍNIO DE ABRIR, LISA, 1 FOLHA PARA PINTURA, PADRÃO MÉDIO, COM GUARNIÇÃO, FIXAÇÃO COM PARAFUSOS - FORNECIMENTO E INSTALAÇÃO</t>
  </si>
  <si>
    <t>PELE DE VIDRO FIXO NAS DIMENSÕES 300x280CM EM ALUMÍNIO/VIDRO
LAMINADO 8MM INCOLOR - FORNECIMENTOE INSTALAÇÃO</t>
  </si>
  <si>
    <t xml:space="preserve">APROVAÇÃO DE PROJETO, CONSTRUÇÃO E MONTAGEM DE TRANSFORMADOR DE DISTRIBUIÇÃO, 500 KVA, TRIFÁSICO,  380/220 VOLTS </t>
  </si>
  <si>
    <t>PESO</t>
  </si>
  <si>
    <t>06.061.572/0001-67</t>
  </si>
  <si>
    <t>PERMUTION</t>
  </si>
  <si>
    <t>(41) 99949-2526</t>
  </si>
  <si>
    <t>LARIANE</t>
  </si>
  <si>
    <t>00.275.763/0001-45</t>
  </si>
  <si>
    <t>MINASMED FILTROS</t>
  </si>
  <si>
    <t>(31) 99841-0918</t>
  </si>
  <si>
    <t>LEONARDO</t>
  </si>
  <si>
    <t>24.139.904/0001-60</t>
  </si>
  <si>
    <t>SICA INOX</t>
  </si>
  <si>
    <t>(41) 99878-6921</t>
  </si>
  <si>
    <t>POLIANE</t>
  </si>
  <si>
    <t>21.202.258/0001-40</t>
  </si>
  <si>
    <t>ZERO 41 LED</t>
  </si>
  <si>
    <t>31.045.804/0001-30</t>
  </si>
  <si>
    <t>ESQUADRIAS SÃO CHINE</t>
  </si>
  <si>
    <t>(67) 99104-8204</t>
  </si>
  <si>
    <t>MARCELO</t>
  </si>
  <si>
    <t>22.162.660/0001-01</t>
  </si>
  <si>
    <t>ESQUADRIAS GUAÇU</t>
  </si>
  <si>
    <t>(67) 3305-3927</t>
  </si>
  <si>
    <t>CAIQUE</t>
  </si>
  <si>
    <t>41.513.712/0001-91</t>
  </si>
  <si>
    <t>KS ESQUADRIAS</t>
  </si>
  <si>
    <t>(67) 3211-1789</t>
  </si>
  <si>
    <t>DANIEL</t>
  </si>
  <si>
    <t>10.618.016/0001-16</t>
  </si>
  <si>
    <t>GERAFORTE</t>
  </si>
  <si>
    <t>(67) 98484-2803</t>
  </si>
  <si>
    <t>DIAGNOSE</t>
  </si>
  <si>
    <t>92.753.268/0001-12</t>
  </si>
  <si>
    <t>STEMAC</t>
  </si>
  <si>
    <t>(51) 99358-8039</t>
  </si>
  <si>
    <t>ELIANE</t>
  </si>
  <si>
    <t>C27</t>
  </si>
  <si>
    <t>55.392.005/0001-07</t>
  </si>
  <si>
    <t>KIMARKI</t>
  </si>
  <si>
    <t>(11) 2914-8388</t>
  </si>
  <si>
    <t>DOUGLAS</t>
  </si>
  <si>
    <t>C28</t>
  </si>
  <si>
    <t>C29</t>
  </si>
  <si>
    <t>C30</t>
  </si>
  <si>
    <t>CAIXA D'ÁGUA EM POLIETILENO 3000 LITROS, INCLUSO BOIA E ACESSÓRIOS</t>
  </si>
  <si>
    <t>BANCADA DE REUSO PARA CAPILARES EM POLIETILENO ROTOMOLDADO COM CUBA COM ESPESSURA DE 5MM E DUAS TORNEIRAS COM MÃO FRANCESA EM ALUMÍNIO</t>
  </si>
  <si>
    <t>FITA DE LED - 18W/M L=5METROS</t>
  </si>
  <si>
    <t>PORTA EM ALUMÍNIO DE ABRIR 1,20X2,10M, 2 FOLHAS PARA PINTURA, PADRÃO MÉDIO, COM GUARNIÇÃO, FIXAÇÃO COM PARAFUSOS  - FORNECIMENTO E INSTALAÇÃO</t>
  </si>
  <si>
    <t xml:space="preserve">APROVAÇÃO DE PROJETO, CONSTRUÇÃO DE CABINE FORNECIMENTO DE MATERIAIS E MONTAGEM DE GERADOR DE DISTRIBUIÇÃO, 400 KVA, TRIFÁSICO,  380/220 VOLTS </t>
  </si>
  <si>
    <t>23.</t>
  </si>
  <si>
    <t>SPDA</t>
  </si>
  <si>
    <t>20.3</t>
  </si>
  <si>
    <t>24.</t>
  </si>
  <si>
    <t>25.</t>
  </si>
  <si>
    <t>VERIFICAR TABELA DE QUANTIDADES</t>
  </si>
  <si>
    <t>ALIMENTAÇÃO E DISTRIBUIÇÃO</t>
  </si>
  <si>
    <t>CAIXA DE EQUALIZAÇÃO COM BARRAMENTO TERMOTECNICA TEL-903</t>
  </si>
  <si>
    <t>BARRA CHATA  ALUMÍNIO, 7/8'' X 1/8" (70MM²), COM FUROS 07MM</t>
  </si>
  <si>
    <t>CONECTOR ATERRINSERT COM DISCO EM LATÃO E ROSCA FÊMEA M12. DISTÂNCIA ENTRE RE-BAR E FACE DE FÔRMA REGULÁVEL</t>
  </si>
  <si>
    <t>CURVA VERTICAL 90 GRAUS BARRA CHATA 38,1MMX6,35MM X 400MM</t>
  </si>
  <si>
    <t>CURVA HORIZONTAL 90 GRAUS BARRA 38,1MMX6,35MM X 400MM</t>
  </si>
  <si>
    <t xml:space="preserve">GRAMPO TIPO X COBRE PARA CABO 35-50MM² TEL853 </t>
  </si>
  <si>
    <t>BARRA REDONDA DE AÇO Ø 8MM - RE-BAR</t>
  </si>
  <si>
    <t>TUBOS</t>
  </si>
  <si>
    <t>22T.2</t>
  </si>
  <si>
    <t>22E.3</t>
  </si>
  <si>
    <t>22E.4</t>
  </si>
  <si>
    <t>DISPOSITIVOS DE INCÊNDIO</t>
  </si>
  <si>
    <t>EXTINTORES E PLACAS DE SINALIZAÇÃO</t>
  </si>
  <si>
    <t>INSTALAÇÃO PLACA DE SINALIZACAO DE SEGURANCA CONTRA INCENDIO, FOTOLUMINESCENTE, RETANGULAR, *14 X 14* CM.</t>
  </si>
  <si>
    <t>ILUMINAÇÃO DE EMERGENCIA</t>
  </si>
  <si>
    <t>CONEXÕES</t>
  </si>
  <si>
    <t>MINICAPTOR EM BARRA CHATA DE ALUMÍNIO, 7/8"X1/8"X300MM E 600MM</t>
  </si>
  <si>
    <t>ATERRINSERT M12 25-40MM</t>
  </si>
  <si>
    <t>GRAMPO TIPO X PARA CABO 35-50MM2 TEL 853 REF. TERMOTÉCNICA (2410203600873)</t>
  </si>
  <si>
    <t>VERIFICAR TABELA DE QUANTIDADES EM PROJETO DE PRENÇÃO DE COMBATE A INCENDIO E PANICO</t>
  </si>
  <si>
    <t>85.014.793/0001-50</t>
  </si>
  <si>
    <t>ELETRORASTRO</t>
  </si>
  <si>
    <t>30.594.025/0001-21</t>
  </si>
  <si>
    <t>COMPRA LED</t>
  </si>
  <si>
    <t>07.196.106/0001-51</t>
  </si>
  <si>
    <t>CRISTAL VIDROS</t>
  </si>
  <si>
    <t>(67) 3351-5555</t>
  </si>
  <si>
    <t>ANDRE</t>
  </si>
  <si>
    <t>15.706.824/0001-59</t>
  </si>
  <si>
    <t>GENERAC</t>
  </si>
  <si>
    <t>(67) 99333-2654</t>
  </si>
  <si>
    <t>JOSE LUIZ</t>
  </si>
  <si>
    <t>37.567.864/0001-08</t>
  </si>
  <si>
    <t>(67) 99838-6635</t>
  </si>
  <si>
    <t>EDER</t>
  </si>
  <si>
    <t>C33</t>
  </si>
  <si>
    <t>C35</t>
  </si>
  <si>
    <t>C36</t>
  </si>
  <si>
    <t>C37</t>
  </si>
  <si>
    <t>C38</t>
  </si>
  <si>
    <t>C39</t>
  </si>
  <si>
    <t>C40</t>
  </si>
  <si>
    <t>C41</t>
  </si>
  <si>
    <t>21.642.563/0001-53</t>
  </si>
  <si>
    <t>NELSON VIDROS</t>
  </si>
  <si>
    <t>(67) 3324-8308</t>
  </si>
  <si>
    <t>PAULA</t>
  </si>
  <si>
    <t>19.365.983/0001-98</t>
  </si>
  <si>
    <t>HIDRO ECO BR</t>
  </si>
  <si>
    <t>09.353.055/0001-50</t>
  </si>
  <si>
    <t>TECNO FERRAMENTAS</t>
  </si>
  <si>
    <t>17.155.342/0010-74</t>
  </si>
  <si>
    <t>LOJA ELETRICA LTDA</t>
  </si>
  <si>
    <t>15.333.564/0001-13</t>
  </si>
  <si>
    <t>MABORE</t>
  </si>
  <si>
    <t>CASA DOS PARAFUSOS</t>
  </si>
  <si>
    <t>33.251.614/0001-03</t>
  </si>
  <si>
    <t>ORUBY</t>
  </si>
  <si>
    <t>19.412.512/0001-93</t>
  </si>
  <si>
    <t>03.590.055/0001-97</t>
  </si>
  <si>
    <t>ELETRO CENTER</t>
  </si>
  <si>
    <t>ELETRICA POLO</t>
  </si>
  <si>
    <t>(67) 3348-5811</t>
  </si>
  <si>
    <t>LUIZ</t>
  </si>
  <si>
    <t>05.434.101/0001-94</t>
  </si>
  <si>
    <t>CUSTO UNITÁRIO C/BDI C/ DES</t>
  </si>
  <si>
    <t>CUSTO UNITÁRIO C/BDI S/ DES</t>
  </si>
  <si>
    <t>CUSTO UNITÁRIO C/ DES</t>
  </si>
  <si>
    <t>CUSTO UNITÁRIO S/ DES</t>
  </si>
  <si>
    <t>CUSTO TOTAL C/ BDI C/ DES</t>
  </si>
  <si>
    <t>CUSTO TOTAL C/ BDI S/ DES</t>
  </si>
  <si>
    <t>Gases Medicinais</t>
  </si>
  <si>
    <t>TUBO COBRE RIGIDO CLASSE A 15mm</t>
  </si>
  <si>
    <t>TUBO COBRE RIGIDO CLASSE A 28mm</t>
  </si>
  <si>
    <t xml:space="preserve"> COTOVELO 90 COBRE REF. 607 28mm</t>
  </si>
  <si>
    <t>COTOVELO 90 COBRE REF. 607 15mm</t>
  </si>
  <si>
    <t>BUCHA DE REDUCAO COBRE SEM ANEL 28x15mm</t>
  </si>
  <si>
    <t>VALVULA GLOBO 1"" PARA TUBULACAO COBRE 28mm</t>
  </si>
  <si>
    <t>PAINEL DE ALARME MICROPROCESSADO DE OXIGÊNIO, PROTEC OU SIMILAR</t>
  </si>
  <si>
    <t>PAINEL DE ALARME MICROPROCESSADO DE AR COMPRIMIDO, PROTEC OU SIMILAR</t>
  </si>
  <si>
    <t>PAINEL DE ALARME MICROPROCESSADO DE ÓXIDO NITROSO, PROTEC OU SIMILAR</t>
  </si>
  <si>
    <t>PAINEL DE ALARME MICROPROCESSADO DE VÁCUO, PROTEC OU SIMILAR</t>
  </si>
  <si>
    <t>TE EM COBRE, DN 28MM, SEM ANEL DE SOLDA, INSTALADO EM RAMAL DE DISTRI</t>
  </si>
  <si>
    <t>TE EM COBRE, DN 15 MM, SEM ANEL DE SOLDA, INSTALADO EM RAMAL DE DISTRI</t>
  </si>
  <si>
    <t>CANALETA A CEU ABERTO EM ALVENARIA DE TIJOLO MACICO DE 1/2 VEZ COM LARGURA DE 30CM E PROFUNDIDADE DE 30CM - ANEXO H.S.-087 (A.P.) /M</t>
  </si>
  <si>
    <t>TAMPA PLACA CONCRETO MOLDADA NA OBRA ESPESSURA 10cm</t>
  </si>
  <si>
    <t>CENTRAIS DE GASES E VACUO</t>
  </si>
  <si>
    <t>TESTE DE ESTANQUEIDADE COM LOCALIZAÇÃO DE TAMPONAMENTO DE FUGAS NA REDE DE OXIGENIO, AR MEDICINAL E VÁCUO CLÍNICO. INCLUSO EMISSÃO DE LAUDO E ART.</t>
  </si>
  <si>
    <t>VALVULA REGULADORA PARA OXIGENIO, AR COMPRIMIDO, VACUO</t>
  </si>
  <si>
    <t>CAIXA DE SECCIONAMENTO DE GASES</t>
  </si>
  <si>
    <t>REGUA MEDICINAL</t>
  </si>
  <si>
    <t>PINTURA DE TUBULAÇÃO APARENTE ATÉ 3/4</t>
  </si>
  <si>
    <t>S/DESONERAÇÃO</t>
  </si>
  <si>
    <t>4.1.2</t>
  </si>
  <si>
    <t>10.2</t>
  </si>
  <si>
    <t>____________________________________  
Fábio Marques Ribeiro
CREA - 15276 D / MS</t>
  </si>
  <si>
    <t xml:space="preserve">BDI S/DES: </t>
  </si>
  <si>
    <t>19.2</t>
  </si>
  <si>
    <t>CRONOGRAMA FÍSICO FINANCEIRO - SEM DESONERAÇÃO</t>
  </si>
  <si>
    <t>P9</t>
  </si>
  <si>
    <t>P10</t>
  </si>
  <si>
    <t>QUANTIDADE DE LADOS</t>
  </si>
  <si>
    <t>EXTENSÃO * ALTRURA - ESQUADRIA</t>
  </si>
  <si>
    <t>PORTAS DE MADEIRA</t>
  </si>
  <si>
    <t>PORTAS - METÁLICAS</t>
  </si>
  <si>
    <t>PORTAS - MADEIRA</t>
  </si>
  <si>
    <t>17.1.2</t>
  </si>
  <si>
    <t>FRONTÃO</t>
  </si>
  <si>
    <t xml:space="preserve">VER TABELA DE BANCADA DE GRANITO </t>
  </si>
  <si>
    <t xml:space="preserve">P/ INSTALAÇÃO DE BANCADA DE GRANITO </t>
  </si>
  <si>
    <t xml:space="preserve">TABELA GERAL BANCADA DE GRANITO </t>
  </si>
  <si>
    <t>19.3</t>
  </si>
  <si>
    <t>19.4</t>
  </si>
  <si>
    <t>19.5</t>
  </si>
  <si>
    <t>19.6</t>
  </si>
  <si>
    <t xml:space="preserve">BDI DIF. S/DES: </t>
  </si>
  <si>
    <t xml:space="preserve">BDI DIF.  C/DES: </t>
  </si>
  <si>
    <t>CPU 01</t>
  </si>
  <si>
    <t>REFERENCIA</t>
  </si>
  <si>
    <t xml:space="preserve">UNIDADE </t>
  </si>
  <si>
    <t xml:space="preserve">TOTAL:  </t>
  </si>
  <si>
    <t xml:space="preserve">TOTAL: </t>
  </si>
  <si>
    <t>CPU 02</t>
  </si>
  <si>
    <t>CPU 03</t>
  </si>
  <si>
    <t>CPU 04</t>
  </si>
  <si>
    <t>CPU 05</t>
  </si>
  <si>
    <t>CPU 06</t>
  </si>
  <si>
    <t>CPU 07</t>
  </si>
  <si>
    <t>CPU 08</t>
  </si>
  <si>
    <t>CPU 10</t>
  </si>
  <si>
    <t>CPU 11</t>
  </si>
  <si>
    <t>CPU 12</t>
  </si>
  <si>
    <t>CPU 13</t>
  </si>
  <si>
    <t>CPU 16</t>
  </si>
  <si>
    <t>CPU 17</t>
  </si>
  <si>
    <t>CPU 18</t>
  </si>
  <si>
    <t>CPU 19</t>
  </si>
  <si>
    <t>CPU 20</t>
  </si>
  <si>
    <t>CPU 21</t>
  </si>
  <si>
    <t>CPU 22</t>
  </si>
  <si>
    <t>CPU 23</t>
  </si>
  <si>
    <t>CT03</t>
  </si>
  <si>
    <t>CT04</t>
  </si>
  <si>
    <t>CT05</t>
  </si>
  <si>
    <t>CT06</t>
  </si>
  <si>
    <t>CT07</t>
  </si>
  <si>
    <t>CT08</t>
  </si>
  <si>
    <t>CALÇADA AO REDOR DA EDIFICAÇÃO</t>
  </si>
  <si>
    <t xml:space="preserve">LARGURA X ALTURA </t>
  </si>
  <si>
    <t>ÁREA DE REVESTIMENTO CERÃMICO</t>
  </si>
  <si>
    <t>ÁREA DE CHAPISCO</t>
  </si>
  <si>
    <t>PORTAS VESTIÁRIOS</t>
  </si>
  <si>
    <t>WCS PDC</t>
  </si>
  <si>
    <t>C120</t>
  </si>
  <si>
    <t>INTERRUPTOR BIPOLAR DR-25A - FORNECIMENTO E INSTALAÇÃO</t>
  </si>
  <si>
    <t>INTERRUPTOR BIPOLAR DR-40A - FORNECIMENTO E INSTALAÇÃO</t>
  </si>
  <si>
    <t>13.1</t>
  </si>
  <si>
    <t>INSTALAÇÕES ELÉTRICAS</t>
  </si>
  <si>
    <t>13.2</t>
  </si>
  <si>
    <t>CPU 09</t>
  </si>
  <si>
    <t>CPU 14</t>
  </si>
  <si>
    <t>CPU 15</t>
  </si>
  <si>
    <t>CPU 24</t>
  </si>
  <si>
    <t>CPU 25</t>
  </si>
  <si>
    <t>8.2.2</t>
  </si>
  <si>
    <t>8.2.5</t>
  </si>
  <si>
    <t>ESTACAS</t>
  </si>
  <si>
    <t>BLOCO DE COROAMENTO</t>
  </si>
  <si>
    <t>VIGAS BALDRAME</t>
  </si>
  <si>
    <t>4.1.3</t>
  </si>
  <si>
    <t>SUPER ESTRUTURA</t>
  </si>
  <si>
    <t>COMPRIMENTO TOTAL</t>
  </si>
  <si>
    <t xml:space="preserve">COMPRIIMENTO </t>
  </si>
  <si>
    <t>π * RAIO^2 * COMPRIMENTO</t>
  </si>
  <si>
    <t>UNIDADDE</t>
  </si>
  <si>
    <t>VERIFICAR PROJETO DE ESTRUTURA DE CONCRETO ARMADO</t>
  </si>
  <si>
    <t>FORMA</t>
  </si>
  <si>
    <t>ESCAVAÇÃO-CONCRETO</t>
  </si>
  <si>
    <t>CONCRETO +60%</t>
  </si>
  <si>
    <t>FORMA/2/0,30*0,15</t>
  </si>
  <si>
    <t>14.4.2</t>
  </si>
  <si>
    <t>14.4.3</t>
  </si>
  <si>
    <t>14.4.4</t>
  </si>
  <si>
    <t>CT02</t>
  </si>
  <si>
    <t>HIDRÁULICA</t>
  </si>
  <si>
    <t>SANITÁRIO</t>
  </si>
  <si>
    <t>____________________________________  
Jacquicelle Gomes Feitosa
CREA - 63.733 D / MS</t>
  </si>
  <si>
    <t>DEMONSTRAÇÃO DE BDI 1 - SEM DESONERAÇÃO - Acórdão 2622/2013</t>
  </si>
  <si>
    <t>3.2</t>
  </si>
  <si>
    <t>PREFEITURA MUNICIPAL DE IVINHEMA</t>
  </si>
  <si>
    <t>IVINHEMA - MS</t>
  </si>
  <si>
    <t>JULIANO FERRO BARROS DONATO</t>
  </si>
  <si>
    <t>CAIXA DE PASSAGEM P/ SPLIT 35X13X7CM DRENO INFERIOR DE PLAST</t>
  </si>
  <si>
    <t>C121</t>
  </si>
  <si>
    <t>C122</t>
  </si>
  <si>
    <t>C123</t>
  </si>
  <si>
    <t>C124</t>
  </si>
  <si>
    <t>C125</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</si>
  <si>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</si>
  <si>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</si>
  <si>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</si>
  <si>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</si>
  <si>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</si>
  <si>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</si>
  <si>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</si>
  <si>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</si>
  <si>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</si>
  <si>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</si>
  <si>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</si>
  <si>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</si>
  <si>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</si>
  <si>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</si>
  <si>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</si>
  <si>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</si>
  <si>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</si>
  <si>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</si>
  <si>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</si>
  <si>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</si>
  <si>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</si>
  <si>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</si>
  <si>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</si>
  <si>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</si>
  <si>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</si>
  <si>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</si>
  <si>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</si>
  <si>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</si>
  <si>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</si>
  <si>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</si>
  <si>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</si>
  <si>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</si>
  <si>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</si>
  <si>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</si>
  <si>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</si>
  <si>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</si>
  <si>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C163</t>
  </si>
  <si>
    <t>C165</t>
  </si>
  <si>
    <t>C167</t>
  </si>
  <si>
    <t>C168</t>
  </si>
  <si>
    <t>C169</t>
  </si>
  <si>
    <t>C170</t>
  </si>
  <si>
    <t>C171</t>
  </si>
  <si>
    <t>(JANEIRO/2023)</t>
  </si>
  <si>
    <t>ÁREA X ALTURA</t>
  </si>
  <si>
    <t>4.2.1</t>
  </si>
  <si>
    <t>13.2.3</t>
  </si>
  <si>
    <t>14.2.4</t>
  </si>
  <si>
    <t>16.3</t>
  </si>
  <si>
    <t>16.4</t>
  </si>
  <si>
    <t>18.4</t>
  </si>
  <si>
    <t>ORC - 001 - TABELA DE AMBIENTES</t>
  </si>
  <si>
    <t>PAREDE</t>
  </si>
  <si>
    <t>FORRO</t>
  </si>
  <si>
    <t>ABRIGO BOMBAS</t>
  </si>
  <si>
    <t>ALIMENTAÇÃO I</t>
  </si>
  <si>
    <t>ALIMENTAÇÃO II</t>
  </si>
  <si>
    <t>ALMOXARIFADO</t>
  </si>
  <si>
    <t>ARQUIVO</t>
  </si>
  <si>
    <t>BUFFET</t>
  </si>
  <si>
    <t>COPA/NUTRIÇÃO</t>
  </si>
  <si>
    <t>COZINHA</t>
  </si>
  <si>
    <t>CRECHE I ATIVIDADES</t>
  </si>
  <si>
    <t>CRECHE II ATIVIDADES</t>
  </si>
  <si>
    <t>CRECHE III ATIVIDADES</t>
  </si>
  <si>
    <t>CRECHE IV ATIVIDADES</t>
  </si>
  <si>
    <t>CRECHE V</t>
  </si>
  <si>
    <t>CRECHE VI</t>
  </si>
  <si>
    <t>DESPENSA I</t>
  </si>
  <si>
    <t>DESPENSA II</t>
  </si>
  <si>
    <t>DIRETORIA</t>
  </si>
  <si>
    <t>ELÉTRICA</t>
  </si>
  <si>
    <t>FRALDÁRIO I</t>
  </si>
  <si>
    <t>FRALDÁRIO II</t>
  </si>
  <si>
    <t>GÁS</t>
  </si>
  <si>
    <t>LACTÁRIO</t>
  </si>
  <si>
    <t>LAVANDERIA</t>
  </si>
  <si>
    <t>MULTIUSO</t>
  </si>
  <si>
    <t>PRÉ ESCOLA I</t>
  </si>
  <si>
    <t>PRÉ ESCOLA II</t>
  </si>
  <si>
    <t>PÁTIO</t>
  </si>
  <si>
    <t>RECEPÇÃO</t>
  </si>
  <si>
    <t>RESÍDUO RECICLÁVEL</t>
  </si>
  <si>
    <t>ROUPARIA</t>
  </si>
  <si>
    <t>S.I. RACK</t>
  </si>
  <si>
    <t>SALA DE PROFESSORES</t>
  </si>
  <si>
    <t>SAN. PCD I</t>
  </si>
  <si>
    <t>SAN. PCD II</t>
  </si>
  <si>
    <t>SANIT. FEM.</t>
  </si>
  <si>
    <t>SANIT. MASC.</t>
  </si>
  <si>
    <t>SANITÁRIO I</t>
  </si>
  <si>
    <t>SANITÁRIO INF. FEM.</t>
  </si>
  <si>
    <t>SANITÁRIO INF. MAS.</t>
  </si>
  <si>
    <t>SECRETÁRIA</t>
  </si>
  <si>
    <t>SOLARIUM I</t>
  </si>
  <si>
    <t>SOLARIUM II</t>
  </si>
  <si>
    <t>SOLARIUM III</t>
  </si>
  <si>
    <t>SOLARIUM IV</t>
  </si>
  <si>
    <t>TELEF.</t>
  </si>
  <si>
    <t>VEST FEM.</t>
  </si>
  <si>
    <t>VEST MASC</t>
  </si>
  <si>
    <t>ORC - 001 - VERGA DE PORTAS MN 1,50</t>
  </si>
  <si>
    <t>VERGA</t>
  </si>
  <si>
    <t>ARQU</t>
  </si>
  <si>
    <t>E7.9</t>
  </si>
  <si>
    <t>P1</t>
  </si>
  <si>
    <t>Sim</t>
  </si>
  <si>
    <t>P2</t>
  </si>
  <si>
    <t>P43</t>
  </si>
  <si>
    <t>P12</t>
  </si>
  <si>
    <t>P13</t>
  </si>
  <si>
    <t>P18</t>
  </si>
  <si>
    <t>P24</t>
  </si>
  <si>
    <t>Total geral: 79</t>
  </si>
  <si>
    <t>ORC - 001 - VERGA DE PORTAS MR 1,50</t>
  </si>
  <si>
    <t>COD ORC</t>
  </si>
  <si>
    <t>E7.10</t>
  </si>
  <si>
    <t>P11</t>
  </si>
  <si>
    <t>P44</t>
  </si>
  <si>
    <t>ORC - 001 - VERGA/CONTRA JANELAS MN 1,50</t>
  </si>
  <si>
    <t>COD</t>
  </si>
  <si>
    <t>E7.7</t>
  </si>
  <si>
    <t>J01</t>
  </si>
  <si>
    <t>J02</t>
  </si>
  <si>
    <t>J03</t>
  </si>
  <si>
    <t>Total geral: 14</t>
  </si>
  <si>
    <t>ORC - 002 - CALHAS</t>
  </si>
  <si>
    <t>CALHA EM AÇO GALVANIZADO</t>
  </si>
  <si>
    <t>Total geral: 6</t>
  </si>
  <si>
    <t>J04</t>
  </si>
  <si>
    <t>J05</t>
  </si>
  <si>
    <t>J06</t>
  </si>
  <si>
    <t>J07</t>
  </si>
  <si>
    <t>J08</t>
  </si>
  <si>
    <t>J09</t>
  </si>
  <si>
    <t>J10</t>
  </si>
  <si>
    <t>J11</t>
  </si>
  <si>
    <t>J12</t>
  </si>
  <si>
    <t>E11.1</t>
  </si>
  <si>
    <t>E11.5</t>
  </si>
  <si>
    <t>ORC - 001 - VERGA/CONTRA JANELAS MR 1,50</t>
  </si>
  <si>
    <t>E7.8</t>
  </si>
  <si>
    <t>Total geral: 47</t>
  </si>
  <si>
    <t>ORC - 002 - COBERTURA</t>
  </si>
  <si>
    <t>TELHA METÁLICA ONDULADA</t>
  </si>
  <si>
    <t>TELHA METÁLICA TERMOACÚSTICA SIMPLES, INCLINAÇÃO 10%</t>
  </si>
  <si>
    <t>Total geral: 12</t>
  </si>
  <si>
    <t>ORC - 002 - CUMEEIRA</t>
  </si>
  <si>
    <t>CUMEEIRA PARA TELHADO FIBROCIMENTO</t>
  </si>
  <si>
    <t>Total geral: 1</t>
  </si>
  <si>
    <t>ORC - 002 - DIVISÓRIA EM GRANITO</t>
  </si>
  <si>
    <t>DIVISORIA EM GRANITO ESPESSURA 3CM</t>
  </si>
  <si>
    <t>Total geral: 23</t>
  </si>
  <si>
    <t>ORC - 002 - MURO</t>
  </si>
  <si>
    <t>Perímetro</t>
  </si>
  <si>
    <t>ALVENARIA DE MURO</t>
  </si>
  <si>
    <t>Total geral: 16</t>
  </si>
  <si>
    <t>ORC - 002 - RUFO DE ENCOSTO</t>
  </si>
  <si>
    <t>RUFO DE ENCOSTO EM AÇO GALVANIZADO</t>
  </si>
  <si>
    <t>&lt;varia&gt;</t>
  </si>
  <si>
    <t>Total geral: 5</t>
  </si>
  <si>
    <t>ORC - 002 - RUFO PINGADEIRA</t>
  </si>
  <si>
    <t>COMPRIMENTO (M)</t>
  </si>
  <si>
    <t>RUFO PINGADEIRA EM AÇO GALVANIZADO</t>
  </si>
  <si>
    <t>Total geral: 9</t>
  </si>
  <si>
    <t>ALTURA AZULEJO</t>
  </si>
  <si>
    <t>E6.1.2.1</t>
  </si>
  <si>
    <t>ORC - 003 - ACABAMENTO FORRO DRYWALL</t>
  </si>
  <si>
    <t>E6.3.2</t>
  </si>
  <si>
    <t>ORC - 003 - CHAPISCO EM TETO</t>
  </si>
  <si>
    <t>E6.2.1</t>
  </si>
  <si>
    <t>ORC - 003 - FORRO DRYWALL</t>
  </si>
  <si>
    <t>E6.2.2</t>
  </si>
  <si>
    <t>ORC - 003 - RODAMEIO</t>
  </si>
  <si>
    <t>RODAMEIO EM MADEIRA</t>
  </si>
  <si>
    <t>Total geral: 49</t>
  </si>
  <si>
    <t>E12.2.8.1</t>
  </si>
  <si>
    <t>E12.2.8.2</t>
  </si>
  <si>
    <t>E15.6</t>
  </si>
  <si>
    <t>E15.10</t>
  </si>
  <si>
    <t>E14.2</t>
  </si>
  <si>
    <t>E14.3</t>
  </si>
  <si>
    <t>E14.11</t>
  </si>
  <si>
    <t>E14.17</t>
  </si>
  <si>
    <t>E25.2.1</t>
  </si>
  <si>
    <t>MENOR QUE 1,5</t>
  </si>
  <si>
    <t>MAIOR QUE 1,5</t>
  </si>
  <si>
    <t xml:space="preserve">COMPRIMENTO X ALTURA </t>
  </si>
  <si>
    <t>E7.15</t>
  </si>
  <si>
    <t>E7.20</t>
  </si>
  <si>
    <t>E7.21</t>
  </si>
  <si>
    <t>E7.14</t>
  </si>
  <si>
    <t>E8.20</t>
  </si>
  <si>
    <t>E8.2</t>
  </si>
  <si>
    <t>E8.18</t>
  </si>
  <si>
    <t>E8.19</t>
  </si>
  <si>
    <t>E8.4</t>
  </si>
  <si>
    <t>E8.5</t>
  </si>
  <si>
    <t>E8.6</t>
  </si>
  <si>
    <t>E6.4.5</t>
  </si>
  <si>
    <t>E6.2.4</t>
  </si>
  <si>
    <t>E10.5</t>
  </si>
  <si>
    <t>E10.10</t>
  </si>
  <si>
    <t>E10.8</t>
  </si>
  <si>
    <t>7.1.3</t>
  </si>
  <si>
    <t>GUICHÊ EM ALUMÍNIO 120X110CM COM VIDRO - FORNECIMENTO E INSTALAÇÃO</t>
  </si>
  <si>
    <t>E11.2</t>
  </si>
  <si>
    <t>E11.3</t>
  </si>
  <si>
    <t>E11.4</t>
  </si>
  <si>
    <t xml:space="preserve">PORTAS DE FERRO/ALUMÍNIO/VIDRO </t>
  </si>
  <si>
    <t>E11.15</t>
  </si>
  <si>
    <t>7.4</t>
  </si>
  <si>
    <t>PORTÃO</t>
  </si>
  <si>
    <t>E11.19</t>
  </si>
  <si>
    <t>E11.10</t>
  </si>
  <si>
    <t>E12.1.1</t>
  </si>
  <si>
    <t>E12.1.3</t>
  </si>
  <si>
    <t>E12.2.2.1</t>
  </si>
  <si>
    <t>E12.2.2.2</t>
  </si>
  <si>
    <t>E12.2.2.3</t>
  </si>
  <si>
    <t>E14.1</t>
  </si>
  <si>
    <t>E14.4</t>
  </si>
  <si>
    <t>E14.18</t>
  </si>
  <si>
    <t>E14.24</t>
  </si>
  <si>
    <t>E14.7</t>
  </si>
  <si>
    <t>E15.7</t>
  </si>
  <si>
    <t>E15.2</t>
  </si>
  <si>
    <t>E15.1</t>
  </si>
  <si>
    <t>E15.3</t>
  </si>
  <si>
    <t>E15.8</t>
  </si>
  <si>
    <t>E15.9</t>
  </si>
  <si>
    <t>E25.1.1</t>
  </si>
  <si>
    <t>E25.1.2</t>
  </si>
  <si>
    <t>E25.4.1</t>
  </si>
  <si>
    <t>E9.1</t>
  </si>
  <si>
    <t>E9.2</t>
  </si>
  <si>
    <t>E9.3</t>
  </si>
  <si>
    <t>E9.4</t>
  </si>
  <si>
    <t>PLATIBANDA I</t>
  </si>
  <si>
    <t>E7.13</t>
  </si>
  <si>
    <t>REBOCO EXT</t>
  </si>
  <si>
    <t>ORC - 003 -  AZ 33X45 GERAL</t>
  </si>
  <si>
    <t>PERÍMETRO * 3,00 - VÃO</t>
  </si>
  <si>
    <t>Total geral: 48</t>
  </si>
  <si>
    <t>E27.12</t>
  </si>
  <si>
    <t>ORC - 004 - JANELAS</t>
  </si>
  <si>
    <t>CÓD ORC</t>
  </si>
  <si>
    <t>CÓD</t>
  </si>
  <si>
    <t>QTDE</t>
  </si>
  <si>
    <t>DESCRICAO</t>
  </si>
  <si>
    <t>GUICHÊ DE ABRIR, 1 FOLHA EM ALUMINIO COM PINTURA EM BRANCO</t>
  </si>
  <si>
    <t>JANELA MAXIM AR EM PVC, 2 FOLHAS - REF BRIMAK</t>
  </si>
  <si>
    <t>INSTALAR JANELA DE CORRER DE FERRO, 02 FOLHAS, REF. 162103</t>
  </si>
  <si>
    <t>JANELA DE CORRER DE FERRO, 02 FOLHAS, REF. 162103</t>
  </si>
  <si>
    <t>JANELA MAXIM-AR D ABRIR EM ALUMÍNIO NA COR BRANCA</t>
  </si>
  <si>
    <t>INSTALAR JANELA DE VIDRO DE CORRER DE ALUMÍNIO S/ GRADE 2 FOLHAS – REF. LEROY MERLIN  87473883</t>
  </si>
  <si>
    <t>JANELA DE VIDRO DE CORRER DE ALUMÍNIO S/ GRADE 2 FOLHAS – REF. LEROY MERLIN  87473883</t>
  </si>
  <si>
    <t>JANELA MAXIM-AR EM ALUMÍNIO 4 FOLHAS COM VIDRO NA COR BRANCA</t>
  </si>
  <si>
    <t>J13</t>
  </si>
  <si>
    <t>Total geral: 61</t>
  </si>
  <si>
    <t>ORC - 004 - PORTAS</t>
  </si>
  <si>
    <t>PORTA DE MADEIRA,1 FOLHA, LISA, ABRIR, PINTURA NA COR BRANCA</t>
  </si>
  <si>
    <t>PORTA DE  ABRIR, 1 FOLHA, VENEZIANA PERFURADA, ALUMÍNIO, PINTURA BRANCO GELO</t>
  </si>
  <si>
    <t>PORTA DE FERRO 80X210CM DE ABRIR, COM REQUADRO E GUARNICAO COMPLETA SEM VISOR</t>
  </si>
  <si>
    <t>PORTA DE MADEIRA 80X210CM,1 FOLHA, LISA, ABRIR, PINTURA NA COR BRANCA</t>
  </si>
  <si>
    <t>PORTA DE ABRIR, 1 FOLHA, FERRO, CHAPA VINCADA, PINTURA BRANCO GELO</t>
  </si>
  <si>
    <t>PORTA DE FERRO 90X210CM, COM REQUADRO E GUARNICAO COMPLETA</t>
  </si>
  <si>
    <t>PORTA DE MADEIRA 90X210CM DE ABRIR, COM REQUADRO E GUARNICAO COMPLETA</t>
  </si>
  <si>
    <t>PORTA DE MADEIRA 90X210CM PCD,1 FOLHA, LISA, ABRIR, PINTURA NA COR BRANCA</t>
  </si>
  <si>
    <t>PORTA DE VIDRO 180X210CM - ABRIR - 2 FOLHAS</t>
  </si>
  <si>
    <t>Total geral: 75</t>
  </si>
  <si>
    <t>.</t>
  </si>
  <si>
    <t>ORC - 004 - PORTÃO</t>
  </si>
  <si>
    <t>P45</t>
  </si>
  <si>
    <t>E11.20</t>
  </si>
  <si>
    <t>E11.21</t>
  </si>
  <si>
    <t>PISO CERÃMICO 60X60CM</t>
  </si>
  <si>
    <t>PISO GRANIITE</t>
  </si>
  <si>
    <t>ORC - 005 - PISO C 60X60 MN 5M²</t>
  </si>
  <si>
    <t>ORC - 005 - PISO C 60X60 MR 10M²</t>
  </si>
  <si>
    <t>ORC - 005 - PISO C 60X60 5-10M²</t>
  </si>
  <si>
    <t>ORC - 005 - PISO GRANILITE</t>
  </si>
  <si>
    <t>ORC - 005 - RODAPÉ C 60X60</t>
  </si>
  <si>
    <t>ABERTURA</t>
  </si>
  <si>
    <t>E12.2.2.4</t>
  </si>
  <si>
    <t>ORC - 005 - RODAPÉ GRANILITE</t>
  </si>
  <si>
    <t>ORC - 006 - ACESSÓRIOS ESPECIAIS</t>
  </si>
  <si>
    <t xml:space="preserve">DESCRIÇÃO </t>
  </si>
  <si>
    <t>BARRA DE APOIO RETA, EM ACO INOX POLIDO, COMPRIMENTO 40CM 40CM, DIAMETRO MINIMO 3CM</t>
  </si>
  <si>
    <t>BARRA DE APOIO RETA, EM ACO INOX POLIDO, COMPRIMENTO 70CM</t>
  </si>
  <si>
    <t>BARRA DE APOIO RETA, EM ACO INOX POLIDO, COMPRIMENTO 80CM</t>
  </si>
  <si>
    <t>TORNEIRA BICA BAIXA DEFICIENTE PNE AUTOMÁTICA COM ALAVANCA</t>
  </si>
  <si>
    <t>PUXADOR PARA PCD FIXADO NA PORTA</t>
  </si>
  <si>
    <t>ACABAMENTO PARA VÁLVULA DE DESCARGA 1 1/2" E 1 1/4", BENEFIT - DOCOLSYSTEM</t>
  </si>
  <si>
    <t>ORC - 006 - TABELA DE LOUÇAS</t>
  </si>
  <si>
    <t>ACOPLADA</t>
  </si>
  <si>
    <t>Não</t>
  </si>
  <si>
    <t>Bolsa tubo reto para bacia convencional (00638), linha Complementos - Metais Celite</t>
  </si>
  <si>
    <t>Calha/canaleta de concreto simples com grelha em ferro fundido</t>
  </si>
  <si>
    <t>Coluna suspensa para lavatório cor branca (66201), linha Fit - Louças Celite</t>
  </si>
  <si>
    <t>Ducha volga 90mm com braço para parede (B5003C8CRB), linha Volga - Metais Celite</t>
  </si>
  <si>
    <t>Restritor de vazão para 6L/min torneiras e misturadores</t>
  </si>
  <si>
    <t>Sifão para lavatório 1"x1.1⁄2" com tubo de 300 mm (B5816C5CRB), linha Complementos - Metais Celite</t>
  </si>
  <si>
    <t>TORNEIRA CROMADA DE MESA PARA LAVATORIO, BICA ALTA - AMPLIAÇÃO</t>
  </si>
  <si>
    <t>Válvula de escoamento para lavatório, 1" sem ladrão com tampa plástica (B5828C5CR3), Complementos - Metais Celite</t>
  </si>
  <si>
    <t>VASO SANITARIO SIFONADO CONVENCIONAL COM LOUÇA BRANCA</t>
  </si>
  <si>
    <t>VASO SANITARIO SIFONADO PCD SEM FURO COM LOUÇA BRANCA</t>
  </si>
  <si>
    <t>LAVATÓRIO COM COLUNA SUSPENSA, LOUÇA. REF.: CELITE 64202</t>
  </si>
  <si>
    <t>LAVATÓRIO COM COLUNA SUSPENSA, TORNEIRA CROMADA, ACIONAMENTO POR COTOVELO, LOUÇA. REF.: CELITE 64202</t>
  </si>
  <si>
    <t>TANQUE DE LOUÇA BRANCA SUSPENSO, 18L OU EQUIVALENTE</t>
  </si>
  <si>
    <t>CHUVEIRO ELÉTRICO COMUM CORPO PLÁSTICO, TIPO DUCHA</t>
  </si>
  <si>
    <t>E14.10</t>
  </si>
  <si>
    <t>BACIA SANITARIA (VASO) COM CAIXA ACOPLADA, DE LOUCA BRANCA</t>
  </si>
  <si>
    <t>ASSENTO PLÁSTICO PARA BACIA ASPEN COM MICROBAN</t>
  </si>
  <si>
    <t>ASSENTO SANITÁRIO CONVECIONAL</t>
  </si>
  <si>
    <t>CUBA DE EMBUTIR OVAL EM LOUÇA BRANCA, 35 X 50CM OU EQUIVALENTE</t>
  </si>
  <si>
    <t>CUBA DE EMBUTIR DE AÇO INOXIDÁVEL MÉDIA, INCLUSO VÁLVULA TIPO AMERICANA E SIFÃO TIPO GARRAFA EM METAL CROMADO</t>
  </si>
  <si>
    <t>TORNEIRA CROMADA DE MESA PARA LAVATORIO TEMPORIZADA PRESSAO BICA BAIXA</t>
  </si>
  <si>
    <t>15.3</t>
  </si>
  <si>
    <t>ORC - 008 - PINTURA ACRÍLICA EM TETO</t>
  </si>
  <si>
    <t>RESÍDUO COMUM</t>
  </si>
  <si>
    <t>Total geral: 46</t>
  </si>
  <si>
    <t>MARQUISE EXTERNA</t>
  </si>
  <si>
    <t>ORC - 008 - PINTURA ESMALTE EM SUPERFÍCIE METÁLICA - JANELA</t>
  </si>
  <si>
    <t>ÁREA PINTURA</t>
  </si>
  <si>
    <t>ORC - 008 - PINTURA ESMALTE EM SUPERFÍCIE METÁLICA - PORTAS</t>
  </si>
  <si>
    <t>LOCAL</t>
  </si>
  <si>
    <t>ORC - 008 - PINTURA ESMALTE SINTÉTICO EM MADEIRA - PORTAS</t>
  </si>
  <si>
    <t>Total geral: 24</t>
  </si>
  <si>
    <t>ORC - 009 - PEITORIL DE GRANITO PARA JANELAS</t>
  </si>
  <si>
    <t>ORC - 009 - SOLEIRA</t>
  </si>
  <si>
    <t>Total geral: 53</t>
  </si>
  <si>
    <t>PAREDE EXTERNA BLOCO SANITÁRIO INF.</t>
  </si>
  <si>
    <t>PAREDE INTERNA BLOCO SANITÁRIO INF.</t>
  </si>
  <si>
    <t xml:space="preserve">PAREDES EXTERNAS CRECHES </t>
  </si>
  <si>
    <t xml:space="preserve">PAREDES INTERNAS CRECHES </t>
  </si>
  <si>
    <t>PAREDES EXTERNAS COZINHA</t>
  </si>
  <si>
    <t>PAREDES INTERNAS COZINHA</t>
  </si>
  <si>
    <t>PAREDES EXTERNAS RECEPÇÃO</t>
  </si>
  <si>
    <t>PAREDES INTERNAS RECEPÇÃO</t>
  </si>
  <si>
    <t>ABAS PAREDE EXTERNA CRECHES</t>
  </si>
  <si>
    <t>PAREDE PÁTIO</t>
  </si>
  <si>
    <t>PÁTIO - FRONTAL</t>
  </si>
  <si>
    <t>PÁTIO TÉRREO</t>
  </si>
  <si>
    <t>P14</t>
  </si>
  <si>
    <t>P15</t>
  </si>
  <si>
    <t>Total geral: 4</t>
  </si>
  <si>
    <t>ABRIGO DE LIXO</t>
  </si>
  <si>
    <r>
      <t xml:space="preserve">[EXTENSÃO * ALTRURA - ESQUADRIA] - </t>
    </r>
    <r>
      <rPr>
        <sz val="10"/>
        <color rgb="FFC00000"/>
        <rFont val="Cambria"/>
        <family val="1"/>
      </rPr>
      <t>ALVENARIA 25CM</t>
    </r>
  </si>
  <si>
    <t>TOTAL RETIRANDO ALVENARIA DE 25CM</t>
  </si>
  <si>
    <t>(PERÍMETRO x ALTURA - ESQUADRIAS )x LADO</t>
  </si>
  <si>
    <t>REV. CERAMIC.</t>
  </si>
  <si>
    <t>FOI CONSIDERADO PARA RODAMEIO CONFORME INDICADO EM PROJETO ARQUITETÔNICO</t>
  </si>
  <si>
    <t>GUICHÊ EM ALUMÍNIO COM VIDRO - FORNECIMENTO E INSTALAÇÃO</t>
  </si>
  <si>
    <t>E11.22</t>
  </si>
  <si>
    <t>PORTAO DE CORRER EM ALUMINIO PINTURA ELETROSTATICA BRANCA</t>
  </si>
  <si>
    <t>PORTÃO ENTRE BLOCOS</t>
  </si>
  <si>
    <t>PORTÕES AV. DIRIO RICARTES</t>
  </si>
  <si>
    <t>PORTÃO ESTACIONAMENTO; ENTRADA (AV. LISBOA)</t>
  </si>
  <si>
    <t>PORTA DE ABRIR COM MOLA HIDRÁULICA, EM VIDRO TEMPERADO,  ESPESSURA 10MM, 2 FOLHAS, INCLUSIVE ACESSÓRIOS. AF_01/2021 - FORNECIMENTO E INSTALAÇÃO</t>
  </si>
  <si>
    <t>10.1.1</t>
  </si>
  <si>
    <t>10.1.2</t>
  </si>
  <si>
    <t>10.1.3</t>
  </si>
  <si>
    <t>10.1.4</t>
  </si>
  <si>
    <t>10.1.5</t>
  </si>
  <si>
    <t>10.1.6</t>
  </si>
  <si>
    <t>10.1.7</t>
  </si>
  <si>
    <t>SANITÁRIO I (2x); SANITÁRIO INF. MASC./FEM.</t>
  </si>
  <si>
    <t>VESTIÁRIO FEM</t>
  </si>
  <si>
    <t xml:space="preserve">VESTIÁRIO MASC. </t>
  </si>
  <si>
    <t xml:space="preserve">SANITÁRIOS </t>
  </si>
  <si>
    <t>VASOS SANITÁRIOS E ACESSÓRIOS</t>
  </si>
  <si>
    <t>JUNTO AOS VASOS SANITÁRIOS</t>
  </si>
  <si>
    <t xml:space="preserve">CUBAS E LAVATÓRIOS </t>
  </si>
  <si>
    <t>10.2.1</t>
  </si>
  <si>
    <t>10.2.2</t>
  </si>
  <si>
    <t>10.2.3</t>
  </si>
  <si>
    <t>10.2.4</t>
  </si>
  <si>
    <t>10.2.5</t>
  </si>
  <si>
    <t xml:space="preserve">TORNEIRAS </t>
  </si>
  <si>
    <t>ACESSÓRIOS</t>
  </si>
  <si>
    <t>10.4.1</t>
  </si>
  <si>
    <t>10.4.2</t>
  </si>
  <si>
    <t>10.4.3</t>
  </si>
  <si>
    <t>10.3.1</t>
  </si>
  <si>
    <t>10.3.2</t>
  </si>
  <si>
    <t>10.3.3</t>
  </si>
  <si>
    <t>E14.6</t>
  </si>
  <si>
    <t>10.4.4</t>
  </si>
  <si>
    <t>DUCHA COM CHUVEIRINHO REDONDA PAREDE CROMADA IPANEMA FABRIMA</t>
  </si>
  <si>
    <t>BANEHIRA DE EMBUTIR PARA BERÇARIO, CRECHES E HOSPITAIS</t>
  </si>
  <si>
    <t>FRALDÁRIO I E II</t>
  </si>
  <si>
    <t>DML E LAVANDERIA</t>
  </si>
  <si>
    <t>15.4</t>
  </si>
  <si>
    <t>15.5</t>
  </si>
  <si>
    <t>AREIA TRATADA PARA PLAYGROUND - FORNECIMENTO E INSTALAÇÃO</t>
  </si>
  <si>
    <t>VERIFICAR AS PLANTAS PRA COLOCAR</t>
  </si>
  <si>
    <t>Total geral: 59</t>
  </si>
  <si>
    <t>ORC - 008 - PINTURA ACRÍLICA INTERNA EM PAREDES</t>
  </si>
  <si>
    <t>PERÍMETRO (M)</t>
  </si>
  <si>
    <t>ÁREA PINTURA (M2)</t>
  </si>
  <si>
    <t>ÁREA DE ABERTURA</t>
  </si>
  <si>
    <t>ÁREA TOTAL (M2)</t>
  </si>
  <si>
    <t>E.25.3.1</t>
  </si>
  <si>
    <t>ORC - 008 - PINTURA COM BARRADO - ACRILICA</t>
  </si>
  <si>
    <t>E.25.12.2</t>
  </si>
  <si>
    <t>ORC - 008 - PINTURA COM BARRADO - EPÓXI C/ LAVÁVEL</t>
  </si>
  <si>
    <t xml:space="preserve">ALTURA </t>
  </si>
  <si>
    <t>E.25.12.1</t>
  </si>
  <si>
    <t>APLICAÇÃO MANUAL DE PINTURA COM TINTA ACRÍLICA LAVÁVEL EM PAREDES, DUAS DEMÃOS</t>
  </si>
  <si>
    <t>APLICAÇÃO MANUAL DE PINTURA COM TINTA EPÓXI EM PAREDES, DUAS DEMÃOS</t>
  </si>
  <si>
    <t>CONFORME TABELA ABAIXO</t>
  </si>
  <si>
    <t>PINTURA * ALTURA * 2 LADOS - ESQUADRIAS</t>
  </si>
  <si>
    <t>PÁTIO SUPERIOR - LATERAL E FUNDOS</t>
  </si>
  <si>
    <t>CRECHES I - IV</t>
  </si>
  <si>
    <t>FRALDÁRIO I-II</t>
  </si>
  <si>
    <t xml:space="preserve">SANITÁRIO I </t>
  </si>
  <si>
    <t>CRECHE V - VI</t>
  </si>
  <si>
    <t>SANIT. INF. MAS./FEM.</t>
  </si>
  <si>
    <t>SANIT. INF. MAS.</t>
  </si>
  <si>
    <t>SANIT. INF. FEM.</t>
  </si>
  <si>
    <t>SANIT. FEM</t>
  </si>
  <si>
    <t>SANIT. MASC</t>
  </si>
  <si>
    <t>SANIT. FEM/MASC</t>
  </si>
  <si>
    <r>
      <rPr>
        <b/>
        <sz val="10"/>
        <color rgb="FF000000"/>
        <rFont val="Cambria"/>
        <family val="1"/>
      </rPr>
      <t>ÁREA =</t>
    </r>
    <r>
      <rPr>
        <sz val="10"/>
        <color rgb="FF000000"/>
        <rFont val="Cambria"/>
        <family val="1"/>
      </rPr>
      <t xml:space="preserve"> QUANTIDADE x COMPRIMENTO X LARGURA                                                                                                                   </t>
    </r>
    <r>
      <rPr>
        <b/>
        <sz val="10"/>
        <color rgb="FF000000"/>
        <rFont val="Cambria"/>
        <family val="1"/>
      </rPr>
      <t xml:space="preserve">FRONTÃO= </t>
    </r>
    <r>
      <rPr>
        <sz val="10"/>
        <color rgb="FF000000"/>
        <rFont val="Cambria"/>
        <family val="1"/>
      </rPr>
      <t xml:space="preserve">COMPRIMENTO </t>
    </r>
  </si>
  <si>
    <t>VEST. MASC/FEM</t>
  </si>
  <si>
    <t xml:space="preserve">VEST FEM. </t>
  </si>
  <si>
    <t>VEST MASC.</t>
  </si>
  <si>
    <t xml:space="preserve">SAN. PCD I </t>
  </si>
  <si>
    <t xml:space="preserve">SANIT. FEM. </t>
  </si>
  <si>
    <t xml:space="preserve">SANIT. MASC. </t>
  </si>
  <si>
    <t>VEST. MASC</t>
  </si>
  <si>
    <t xml:space="preserve">VEST. FEM. </t>
  </si>
  <si>
    <t>NOS AMBIENTES</t>
  </si>
  <si>
    <t>CERCAMENTOS</t>
  </si>
  <si>
    <t>LOCAL PARA PLAYGROUND</t>
  </si>
  <si>
    <t>GRADIL FACHADA</t>
  </si>
  <si>
    <t>13.2.4</t>
  </si>
  <si>
    <t>C172</t>
  </si>
  <si>
    <t>C173</t>
  </si>
  <si>
    <t>C174</t>
  </si>
  <si>
    <t>C175</t>
  </si>
  <si>
    <t>C176</t>
  </si>
  <si>
    <t>C177</t>
  </si>
  <si>
    <t>C178</t>
  </si>
  <si>
    <t>C179</t>
  </si>
  <si>
    <t>C180</t>
  </si>
  <si>
    <t>C181</t>
  </si>
  <si>
    <t>ELETRODUTO FLEXIVEL KANALEX 5""</t>
  </si>
  <si>
    <t>DISJUNTOR TRIPOLAR 80A CURVA C</t>
  </si>
  <si>
    <t>DISJUNTOR TRIPOLAR 90A CURVA C</t>
  </si>
  <si>
    <t>INTERRUPTOR TETRAPOLAR DR-25A - FORNECIMENTO E INSTALAÇÃO</t>
  </si>
  <si>
    <t>PLACA COM UM FURO IMPERIA BRANCO IRIEL P/ SAIDA CABO ANTENA</t>
  </si>
  <si>
    <t>PRESILHA EM LATAO FURO 7MM 35/50MM2</t>
  </si>
  <si>
    <t>PRISIONEIRO AMPOLA WQA 5/8" x 165mm</t>
  </si>
  <si>
    <t>PÇ</t>
  </si>
  <si>
    <t>FITA DE LED SILICONADA, 120 LEDS POR METRO, POTʎCIA 9,6 W/M</t>
  </si>
  <si>
    <t>INSTALAÇÃO DE LETREIRO EM AÇO INOX, CHAPA NUM. 22, RECORTADO, H=25CM COM OS DIZERES "RAIO DE SOL" COM ILUMINAÇÃO INDIRETA, CONFORME PROJETO‐ FORNECIMENTO E INSTALAÇÃO</t>
  </si>
  <si>
    <t>INSTALAÇÃO DE LETREIRO EM AÇO INOX, CHAPA NUM. 22, RECORTADO, H=15CM COM OS DIZERES "EMEI" COM ILUMINAÇÃO INDIRETA, CONFORME PROJETO‐ FORNECIMENTO E INSTALAÇÃO</t>
  </si>
  <si>
    <t>REVESTIMENTO DE ESTRUTURA METÁLICA EM CHAPA DE ACM, ESPESSURA 3MM - CONFORME DETALHAMENTO DE PROJETO</t>
  </si>
  <si>
    <t>CHAPA DE ACM, ESPESSURA 3MM, TAMANHO 1220X2500 MM</t>
  </si>
  <si>
    <t>PÓRTICO AZUL ENTRADA</t>
  </si>
  <si>
    <t>RESSALTO CHAMPAGNE ENTRADA</t>
  </si>
  <si>
    <t>LATERAIS COBERTURA DA ENTRADA</t>
  </si>
  <si>
    <t>BRISES 30X5</t>
  </si>
  <si>
    <t>BRISES 15X15</t>
  </si>
  <si>
    <t>FACHADA - EMEI</t>
  </si>
  <si>
    <t>FACHADA - RAIO DE SOL</t>
  </si>
  <si>
    <t>MURO DE ALVENARIA COM FUNDAÇÃO, REBOCO E PINTURA 2 FACES, ALT. ÚTIL 2,50 m ‐ M</t>
  </si>
  <si>
    <t>TELHAMENTO COM TELHA DE AÇO GALVANIZADO TERMOACÚSTICA SIMPLES 0,43MM COM ATÉ DUAS ÁGUAS, INCLUSO IÇAMENTO</t>
  </si>
  <si>
    <t>TELHA DE AÇO GALVANIZADO TERMOACUSTICA SIMPLES 0,43MM ‐ EPS 30</t>
  </si>
  <si>
    <t>01.332.001/0003-68</t>
  </si>
  <si>
    <t>REGIONAL TELHAS</t>
  </si>
  <si>
    <t>18 3421-7377</t>
  </si>
  <si>
    <t>ANDERSON</t>
  </si>
  <si>
    <t>05.520.647/0001-68</t>
  </si>
  <si>
    <t>AÇOS PIASENTIN</t>
  </si>
  <si>
    <t xml:space="preserve"> 44 8816-1610</t>
  </si>
  <si>
    <t>03.746.864/0003-07</t>
  </si>
  <si>
    <t>IMESUL</t>
  </si>
  <si>
    <t>67 9987-0536</t>
  </si>
  <si>
    <t>LUCIMEIA</t>
  </si>
  <si>
    <t>14.1.2</t>
  </si>
  <si>
    <t>22T.3</t>
  </si>
  <si>
    <t>A2</t>
  </si>
  <si>
    <t>E1;E5;E7</t>
  </si>
  <si>
    <t>M1</t>
  </si>
  <si>
    <t>IP07</t>
  </si>
  <si>
    <t>IP06</t>
  </si>
  <si>
    <t>E2;E3;S(TODOS)</t>
  </si>
  <si>
    <t>INSTALAÇÃO PLACA DE SINALIZACAO DE SEGURANCA CONTRA INCENDIO, FOTOLUMINESCENTE, RETANGULAR, *33 X 47* CM.</t>
  </si>
  <si>
    <t>COBERTURA E ESTRUTURA FACHADA ACM</t>
  </si>
  <si>
    <t>ABAS PAREDE EXTERNA RECEPÇÃO + FACHADA</t>
  </si>
  <si>
    <t>FACHADA</t>
  </si>
  <si>
    <t>19.7</t>
  </si>
  <si>
    <t>BEBEDOURO PRESSAO ELETR.CAP.80 Litros-ACO INOXIDAVEL</t>
  </si>
  <si>
    <t>GRAMPO LEVE (CLIP) REFORCADO GALV. P/AMARRACAO DE FIOS/CABOS</t>
  </si>
  <si>
    <t>ARCELOR MITTAL</t>
  </si>
  <si>
    <t>AREA</t>
  </si>
  <si>
    <t>ILUMISUL</t>
  </si>
  <si>
    <t>ELETROCENTER</t>
  </si>
  <si>
    <t>MUTISEG</t>
  </si>
  <si>
    <t>LOJA ELÉTRICA</t>
  </si>
  <si>
    <t>FORCETI</t>
  </si>
  <si>
    <t>MADEIRA MADEIRA</t>
  </si>
  <si>
    <t>LOJA DO POLI</t>
  </si>
  <si>
    <t>AQUALLY</t>
  </si>
  <si>
    <t>AQUASOL</t>
  </si>
  <si>
    <t>MAGALU</t>
  </si>
  <si>
    <t>22.220.948/0001-95</t>
  </si>
  <si>
    <t>79.223.897/0002-53</t>
  </si>
  <si>
    <t>36.674.074/0001-50</t>
  </si>
  <si>
    <t>100% METAIS</t>
  </si>
  <si>
    <t>17.469.701/0001-77</t>
  </si>
  <si>
    <t xml:space="preserve"> 27.882.215/0001-30</t>
  </si>
  <si>
    <t>80.655.053/0001-80</t>
  </si>
  <si>
    <t>04.570.365/0001-02</t>
  </si>
  <si>
    <t>09.588.422/0001-02</t>
  </si>
  <si>
    <t>10.490.181/0001-35</t>
  </si>
  <si>
    <t>05.031.451/0001-00</t>
  </si>
  <si>
    <t>10.498.304/0001-84</t>
  </si>
  <si>
    <t>1 ESTACA</t>
  </si>
  <si>
    <t>2 ESTACAS</t>
  </si>
  <si>
    <t>3 ESTACAS</t>
  </si>
  <si>
    <t>vigas baldrame</t>
  </si>
  <si>
    <t>6.3</t>
  </si>
  <si>
    <t>5.0</t>
  </si>
  <si>
    <t>8.0</t>
  </si>
  <si>
    <t>conc</t>
  </si>
  <si>
    <t>forma</t>
  </si>
  <si>
    <t>10.0</t>
  </si>
  <si>
    <t>12.5</t>
  </si>
  <si>
    <t>pt1</t>
  </si>
  <si>
    <t>pt2</t>
  </si>
  <si>
    <t>pt3</t>
  </si>
  <si>
    <t>pt4</t>
  </si>
  <si>
    <t>pt5</t>
  </si>
  <si>
    <t>pt6</t>
  </si>
  <si>
    <t>blocos</t>
  </si>
  <si>
    <t>pt7</t>
  </si>
  <si>
    <t>pt8</t>
  </si>
  <si>
    <t>total</t>
  </si>
  <si>
    <t>vigas cobertura</t>
  </si>
  <si>
    <t>pt9</t>
  </si>
  <si>
    <t>pt10</t>
  </si>
  <si>
    <t>escada</t>
  </si>
  <si>
    <t>vigas platibanda</t>
  </si>
  <si>
    <t>vigas pátio</t>
  </si>
  <si>
    <t>pilares pátio</t>
  </si>
  <si>
    <t xml:space="preserve">vigota protendida 12 </t>
  </si>
  <si>
    <t>área</t>
  </si>
  <si>
    <t>vigota protendida 16</t>
  </si>
  <si>
    <t>laje maciça</t>
  </si>
  <si>
    <t>pilares cobertura (térreo)</t>
  </si>
  <si>
    <t>PILARES PÁTIO</t>
  </si>
  <si>
    <t>VIGAS PLATIBANDA</t>
  </si>
  <si>
    <t>VIGAS PÁTIO</t>
  </si>
  <si>
    <t>HI13</t>
  </si>
  <si>
    <t>HI14</t>
  </si>
  <si>
    <t>HI22</t>
  </si>
  <si>
    <t>HI32</t>
  </si>
  <si>
    <t>CAIXA ENTERRADA HIDRÁULICA RETANGULAR EM ALVENARIA COM TIJOLOS CERÂMICOS MACIÇOS COM GRELHA DE FERRO, DIMENSÕES INTERNAS: 0,6X0,6X0,6 M PARA REDE DE DRENAGEM. AF_12/2020</t>
  </si>
  <si>
    <t>JOELHO 90 PVC RIGIDO ROSCA 3/4""</t>
  </si>
  <si>
    <t>BUCHA DE REDUCAO LONGA PVC 75x50mm</t>
  </si>
  <si>
    <t>CPU 26</t>
  </si>
  <si>
    <t>CPU 27</t>
  </si>
  <si>
    <t>TE DE REDUCAO 90 PVC SOLDAVEL 60 x 50mm</t>
  </si>
  <si>
    <t>CPU 28</t>
  </si>
  <si>
    <t>CPU 29</t>
  </si>
  <si>
    <t>TE PVC ESGOTO PVC SERIE NORMAL 75x50mm</t>
  </si>
  <si>
    <t>TERMINAL DE PROTECAO PVC 100mm PARA COLUNA DE VENTILACAO</t>
  </si>
  <si>
    <t>BUCHA DE REDUCAO DE PVC, SOLDAVEL, CURTA, COM 50 X 40 MM, PARA AGUA FRIA PREDIAL - FORNECIMENTO E INSTALAÇÃO</t>
  </si>
  <si>
    <t>BUCHA DE REDUCAO DE PVC, SOLDAVEL, CURTA, COM 60 X 50 MM, PARA AGUA FRIA PREDIAL - FORNECIMENTO E INSTALAÇÃO</t>
  </si>
  <si>
    <t>TE DE REDUCAO 90 PVC SOLDAVEL 40 x 25mm</t>
  </si>
  <si>
    <t>TE REDUCAO PVC SOLDAVEL 75x60mm</t>
  </si>
  <si>
    <t>JUNÇÃO SIMPLES, PVC, SERIE NORMA, ESGOTO PREDIAL, DN 75X50 MM, FORNECIDO E INSTALADO EM PROMADA DE ESGOTO SANITÁRIO OU VENTILAÇÃO</t>
  </si>
  <si>
    <t>CPU 31</t>
  </si>
  <si>
    <t>REDUÇÃO EXCÊNTRICA, PVC, JUNTA ELÁSTICA, 100X50, PARA COLETOR PREDIAL DE ESGOTO</t>
  </si>
  <si>
    <t>VALVULA RETENCAO ROSCA PVC 1.1/4""</t>
  </si>
  <si>
    <t>ESCADA</t>
  </si>
  <si>
    <t>(ABRIL/2023)</t>
  </si>
  <si>
    <t>CT09</t>
  </si>
  <si>
    <t>CT10</t>
  </si>
  <si>
    <t>CPU 32</t>
  </si>
  <si>
    <t>CONSTRUÇÃO E MONTAGEM DE TRANSOFRMADOR DE DISTRIBUIÇÃO, 225 KVA, TRIFÁSICO, 220/127 VOLTS</t>
  </si>
  <si>
    <t>36.026.816/0001-31</t>
  </si>
  <si>
    <t>CONI CONSTRUÇÃO INTELIGENTE</t>
  </si>
  <si>
    <t>(67) 99883-0353</t>
  </si>
  <si>
    <t>RONALDO</t>
  </si>
  <si>
    <t>FRANKLIN</t>
  </si>
  <si>
    <t>(67) 99998-6081</t>
  </si>
  <si>
    <t>PORTA DE  ABRIR, 1 FOLHA, VENEZIAN, ALUMÍNIO, PINTURA BRANCO GELO</t>
  </si>
  <si>
    <t>PORTA DE  ABRIR, 2 FOLHAS, VENEZIANA, ALUMÍNIO, PINTURA BRANCO GELO</t>
  </si>
  <si>
    <t>SECRETARIA</t>
  </si>
  <si>
    <t>BANHEIRA DE EMBUTIR - FORNECIMENTO E INSTALAÇÃO</t>
  </si>
  <si>
    <t>CAIXA DE GORDURA ESPECIAL, RETANGULAR, EM ALVENARIA COM BLOCOS DE CONCRETO, DIMENSÕES INTERNAS = 0,65X1,25 M, ALTURA INTERNA = 1,5 M</t>
  </si>
  <si>
    <t>CPU 33</t>
  </si>
  <si>
    <t>CPU 34</t>
  </si>
  <si>
    <t>EXAUSTOR AXIAL MULTIVAC MODELO MURO 150B</t>
  </si>
  <si>
    <t>19.8</t>
  </si>
  <si>
    <t>COIFA 1,20x0,90M PARA FOGÃO INDUSTRIAL EM CHAPA INOX, ESPESSURA 4MM, EM FORMATO PIRÂMIDE, COM DUTO DE ATÉ 2,00M, CHAPEU CHINÊS PARA PROTEÇÃO CONTRA CHUVAS E EXAUSTOR INDUSTRIAL DE 40CM NA SAÍDA - FORNECIMENTO E INSTALAÇÃO</t>
  </si>
  <si>
    <t>MOBILIZACAO/RETIRADA EQUIPAMENTO PARA PERFURACAO SOLO</t>
  </si>
  <si>
    <t>CPU 35</t>
  </si>
  <si>
    <t>CPU 36</t>
  </si>
  <si>
    <t>CT11</t>
  </si>
  <si>
    <t>CT12</t>
  </si>
  <si>
    <t>PEDRA DE JARDIM TIPO SEIXO NATURAL TAMANHO Nº 3 GRANDE PARA DECORAÇÃO DE JARDINS</t>
  </si>
  <si>
    <t>PEDRA DE JARDIM TIPO DOLOMITA</t>
  </si>
  <si>
    <t>01.438.784/0048-60</t>
  </si>
  <si>
    <t>38.612.656/0001-38</t>
  </si>
  <si>
    <t>GLOBAL PEDRAS</t>
  </si>
  <si>
    <t>27.730.876/0001-40</t>
  </si>
  <si>
    <t>VERDE GARDEN</t>
  </si>
  <si>
    <t>PEDRA DE JARDIM TIPO DOLOMITA SOB MANTA GEOTEXTIL - FORNECIMENTO E INSTALAÇÃO</t>
  </si>
  <si>
    <t>PEDRA DE JARDIM TIPO SEIXO NATURAL TAMANHO Nº 3 GRANDE PARA DECORAÇÃO DE JARDINS SOB MANTA GEOTEXTIL - FORNECIMENTO E INSTALAÇÃO</t>
  </si>
  <si>
    <t>19.9</t>
  </si>
  <si>
    <t>PASSARELA FUNDOS</t>
  </si>
  <si>
    <t>MURO DE ARRIMO</t>
  </si>
  <si>
    <t>SPOT EMBUTIR RECUADO II 1XDICROICA GU10 B50321BT NEW LINE</t>
  </si>
  <si>
    <t>MÊS 13</t>
  </si>
  <si>
    <t>MÊS 14</t>
  </si>
  <si>
    <t>MÊS 15</t>
  </si>
  <si>
    <t>MÊS 16</t>
  </si>
  <si>
    <t>MÊS 17</t>
  </si>
  <si>
    <t>MÊS 18</t>
  </si>
  <si>
    <t>2.3</t>
  </si>
  <si>
    <t>2.4</t>
  </si>
  <si>
    <t>2.5</t>
  </si>
  <si>
    <t>2.6</t>
  </si>
  <si>
    <t>4.1.1.1</t>
  </si>
  <si>
    <t>4.1.1.2</t>
  </si>
  <si>
    <t>4.1.1.3</t>
  </si>
  <si>
    <t>4.1.1.4</t>
  </si>
  <si>
    <t>4.1.1.5</t>
  </si>
  <si>
    <t>4.1.1.6</t>
  </si>
  <si>
    <t>4.1.2.1</t>
  </si>
  <si>
    <t>4.1.2.2</t>
  </si>
  <si>
    <t>4.1.2.3</t>
  </si>
  <si>
    <t>4.1.2.4</t>
  </si>
  <si>
    <t>4.1.2.5</t>
  </si>
  <si>
    <t>4.1.2.6</t>
  </si>
  <si>
    <t>4.1.2.7</t>
  </si>
  <si>
    <t>4.1.2.8</t>
  </si>
  <si>
    <t>4.1.2.9</t>
  </si>
  <si>
    <t>4.1.2.10</t>
  </si>
  <si>
    <t>4.1.2.11</t>
  </si>
  <si>
    <t>4.1.3.1</t>
  </si>
  <si>
    <t>4.1.3.2</t>
  </si>
  <si>
    <t>4.1.3.3</t>
  </si>
  <si>
    <t>4.1.3.4</t>
  </si>
  <si>
    <t>4.1.3.5</t>
  </si>
  <si>
    <t>4.1.3.6</t>
  </si>
  <si>
    <t>4.1.3.7</t>
  </si>
  <si>
    <t>4.1.3.8</t>
  </si>
  <si>
    <t>4.1.3.9</t>
  </si>
  <si>
    <t>4.1.3.10</t>
  </si>
  <si>
    <t>4.1.3.11</t>
  </si>
  <si>
    <t>4.1.3.12</t>
  </si>
  <si>
    <t>4.2.2.1</t>
  </si>
  <si>
    <t>4.2.2.2</t>
  </si>
  <si>
    <t>4.2.2.3</t>
  </si>
  <si>
    <t>4.2.2.4</t>
  </si>
  <si>
    <t>4.2.2.5</t>
  </si>
  <si>
    <t>4.2.2.6</t>
  </si>
  <si>
    <t>4.2.1.1</t>
  </si>
  <si>
    <t>4.2.1.2</t>
  </si>
  <si>
    <t>4.2.1.3</t>
  </si>
  <si>
    <t>4.2.1.4</t>
  </si>
  <si>
    <t>4.2.1.5</t>
  </si>
  <si>
    <t>4.2.1.6</t>
  </si>
  <si>
    <t>4.2.3.1</t>
  </si>
  <si>
    <t>4.2.3.2</t>
  </si>
  <si>
    <t>4.2.3.3</t>
  </si>
  <si>
    <t>4.2.3.4</t>
  </si>
  <si>
    <t>4.2.3.5</t>
  </si>
  <si>
    <t>4.2.3.6</t>
  </si>
  <si>
    <t>4.2.3.7</t>
  </si>
  <si>
    <t>4.2.3.8</t>
  </si>
  <si>
    <t>4.2.4.1</t>
  </si>
  <si>
    <t>4.2.4.2</t>
  </si>
  <si>
    <t>4.2.4.3</t>
  </si>
  <si>
    <t>4.2.4.4</t>
  </si>
  <si>
    <t>4.2.4.5</t>
  </si>
  <si>
    <t>4.2.4.6</t>
  </si>
  <si>
    <t>4.2.4.7</t>
  </si>
  <si>
    <t>4.2.4.8</t>
  </si>
  <si>
    <t>4.2.5.1</t>
  </si>
  <si>
    <t>4.2.5.2</t>
  </si>
  <si>
    <t>4.2.5.3</t>
  </si>
  <si>
    <t>4.2.5.4</t>
  </si>
  <si>
    <t>4.2.5.5</t>
  </si>
  <si>
    <t>4.2.5.6</t>
  </si>
  <si>
    <t>4.2.5.7</t>
  </si>
  <si>
    <t>4.2.6.1</t>
  </si>
  <si>
    <t>4.2.6.2</t>
  </si>
  <si>
    <t>4.2.6.3</t>
  </si>
  <si>
    <t>4.2.6.4</t>
  </si>
  <si>
    <t>4.2.6.5</t>
  </si>
  <si>
    <t>4.2.7</t>
  </si>
  <si>
    <t>4.2.7.1</t>
  </si>
  <si>
    <t>4.2.7.2</t>
  </si>
  <si>
    <t>4.2.7.3</t>
  </si>
  <si>
    <t>4.3</t>
  </si>
  <si>
    <t>4.3.1</t>
  </si>
  <si>
    <t>4.3.1.1</t>
  </si>
  <si>
    <t>4.3.1.2</t>
  </si>
  <si>
    <t>4.3.1.3</t>
  </si>
  <si>
    <t>5.1.1</t>
  </si>
  <si>
    <t>5.1.2</t>
  </si>
  <si>
    <t>5.1.3</t>
  </si>
  <si>
    <t>5.1.4</t>
  </si>
  <si>
    <t>5.1.5</t>
  </si>
  <si>
    <t>5.2.1</t>
  </si>
  <si>
    <t>5.2.2</t>
  </si>
  <si>
    <t>5.2.3</t>
  </si>
  <si>
    <t>5.2.4</t>
  </si>
  <si>
    <t>5.2.5</t>
  </si>
  <si>
    <t>5.2.6</t>
  </si>
  <si>
    <t>6.4</t>
  </si>
  <si>
    <t>6.5</t>
  </si>
  <si>
    <t>6.6</t>
  </si>
  <si>
    <t>6.7</t>
  </si>
  <si>
    <t>7.1.4</t>
  </si>
  <si>
    <t>7.1.5</t>
  </si>
  <si>
    <t>7.1.6</t>
  </si>
  <si>
    <t>7.1.7</t>
  </si>
  <si>
    <t>7.1.8</t>
  </si>
  <si>
    <t>8.1.3</t>
  </si>
  <si>
    <t>8.3</t>
  </si>
  <si>
    <t>8.3.1</t>
  </si>
  <si>
    <t>8.3.2</t>
  </si>
  <si>
    <t>8.3.3</t>
  </si>
  <si>
    <t>8.4</t>
  </si>
  <si>
    <t>8.4.1</t>
  </si>
  <si>
    <t>8.4.2</t>
  </si>
  <si>
    <t>8.4.3</t>
  </si>
  <si>
    <t>8.5</t>
  </si>
  <si>
    <t>8.5.1</t>
  </si>
  <si>
    <t>8.5.2</t>
  </si>
  <si>
    <t>10.1.8</t>
  </si>
  <si>
    <t>10.1.9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</si>
  <si>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</si>
  <si>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</si>
  <si>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</si>
  <si>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</si>
  <si>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</si>
  <si>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</si>
  <si>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</si>
  <si>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</si>
  <si>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</si>
  <si>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</si>
  <si>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</si>
  <si>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</si>
  <si>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</si>
  <si>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</si>
  <si>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</si>
  <si>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</si>
  <si>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</si>
  <si>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</si>
  <si>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</si>
  <si>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</si>
  <si>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</si>
  <si>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</si>
  <si>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</si>
  <si>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</si>
  <si>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</si>
  <si>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</si>
  <si>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</si>
  <si>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</si>
  <si>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</si>
  <si>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</si>
  <si>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</si>
  <si>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</si>
  <si>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</si>
  <si>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10.2.6</t>
  </si>
  <si>
    <t>10.2.7</t>
  </si>
  <si>
    <t>10.2.8</t>
  </si>
  <si>
    <t>10.2.9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</si>
  <si>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</si>
  <si>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</si>
  <si>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</si>
  <si>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</si>
  <si>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</si>
  <si>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</si>
  <si>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</si>
  <si>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</si>
  <si>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</si>
  <si>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</si>
  <si>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</si>
  <si>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</si>
  <si>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</si>
  <si>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</si>
  <si>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</si>
  <si>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</si>
  <si>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</si>
  <si>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</si>
  <si>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</si>
  <si>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</si>
  <si>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</si>
  <si>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</si>
  <si>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</si>
  <si>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</si>
  <si>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</si>
  <si>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</si>
  <si>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</si>
  <si>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</si>
  <si>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</si>
  <si>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</si>
  <si>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</si>
  <si>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</si>
  <si>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</si>
  <si>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</si>
  <si>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</si>
  <si>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</si>
  <si>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</si>
  <si>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</si>
  <si>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</si>
  <si>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</si>
  <si>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</si>
  <si>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</si>
  <si>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</si>
  <si>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</si>
  <si>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</si>
  <si>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</si>
  <si>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</si>
  <si>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</si>
  <si>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</si>
  <si>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</si>
  <si>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</si>
  <si>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</si>
  <si>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</si>
  <si>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</si>
  <si>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</si>
  <si>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10.2.65</t>
  </si>
  <si>
    <t>10.2.66</t>
  </si>
  <si>
    <t>10.2.67</t>
  </si>
  <si>
    <t>10.2.69</t>
  </si>
  <si>
    <t>10.2.70</t>
  </si>
  <si>
    <t>10.3.4</t>
  </si>
  <si>
    <t>10.3.5</t>
  </si>
  <si>
    <t>10.3.6</t>
  </si>
  <si>
    <t>10.3.7</t>
  </si>
  <si>
    <t>10.4.5</t>
  </si>
  <si>
    <t>10.4.6</t>
  </si>
  <si>
    <t>10.4.7</t>
  </si>
  <si>
    <t>10.4.8</t>
  </si>
  <si>
    <t>10.4.9</t>
  </si>
  <si>
    <t>10.4.10</t>
  </si>
  <si>
    <t>10.4.11</t>
  </si>
  <si>
    <t>10.4.12</t>
  </si>
  <si>
    <t>11.1.1</t>
  </si>
  <si>
    <t>11.1.2</t>
  </si>
  <si>
    <t>11.1.3</t>
  </si>
  <si>
    <t>11.1.4</t>
  </si>
  <si>
    <t>11.1.5</t>
  </si>
  <si>
    <t>11.1.6</t>
  </si>
  <si>
    <t>11.1.7</t>
  </si>
  <si>
    <t>11.2.1</t>
  </si>
  <si>
    <t>11.2.2</t>
  </si>
  <si>
    <t>11.2.3</t>
  </si>
  <si>
    <t>11.2.4</t>
  </si>
  <si>
    <t>11.2.5</t>
  </si>
  <si>
    <t>11.3.1</t>
  </si>
  <si>
    <t>11.3.2</t>
  </si>
  <si>
    <t>11.3.3</t>
  </si>
  <si>
    <t>11.4.1</t>
  </si>
  <si>
    <t>11.4.2</t>
  </si>
  <si>
    <t>11.4.3</t>
  </si>
  <si>
    <t>11.4.4</t>
  </si>
  <si>
    <t>12.3</t>
  </si>
  <si>
    <t>12.4</t>
  </si>
  <si>
    <t>12.6</t>
  </si>
  <si>
    <t>12.7</t>
  </si>
  <si>
    <t>12.8</t>
  </si>
  <si>
    <t>12.9</t>
  </si>
  <si>
    <t>12.10</t>
  </si>
  <si>
    <t>13.1.4</t>
  </si>
  <si>
    <t>13.1.5</t>
  </si>
  <si>
    <t>13.1.6</t>
  </si>
  <si>
    <t>13.1.7</t>
  </si>
  <si>
    <t>13.1.8</t>
  </si>
  <si>
    <t>13.1.9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</si>
  <si>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</si>
  <si>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</si>
  <si>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</si>
  <si>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</si>
  <si>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</si>
  <si>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</si>
  <si>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</si>
  <si>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</si>
  <si>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</si>
  <si>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</si>
  <si>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</si>
  <si>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</si>
  <si>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</si>
  <si>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</si>
  <si>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</si>
  <si>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</si>
  <si>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</si>
  <si>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</si>
  <si>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</si>
  <si>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</si>
  <si>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</si>
  <si>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</si>
  <si>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</si>
  <si>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</si>
  <si>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</si>
  <si>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</si>
  <si>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</si>
  <si>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</si>
  <si>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</si>
  <si>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</si>
  <si>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</si>
  <si>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</si>
  <si>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</si>
  <si>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</si>
  <si>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</si>
  <si>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</si>
  <si>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</si>
  <si>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</si>
  <si>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</si>
  <si>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</si>
  <si>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</si>
  <si>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</si>
  <si>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13.1.52</t>
  </si>
  <si>
    <t>13.1.53</t>
  </si>
  <si>
    <t>13.1.54</t>
  </si>
  <si>
    <t>13.1.55</t>
  </si>
  <si>
    <t>13.1.56</t>
  </si>
  <si>
    <t>13.1.57</t>
  </si>
  <si>
    <t>13.1.58</t>
  </si>
  <si>
    <t>13.1.59</t>
  </si>
  <si>
    <t>13.1.60</t>
  </si>
  <si>
    <t>13.2.5</t>
  </si>
  <si>
    <t>14.1.3</t>
  </si>
  <si>
    <t>15.1.1</t>
  </si>
  <si>
    <t>15.1.2</t>
  </si>
  <si>
    <t>15.2.1</t>
  </si>
  <si>
    <t>15.2.2</t>
  </si>
  <si>
    <t>15.2.3</t>
  </si>
  <si>
    <t>15.2.4</t>
  </si>
  <si>
    <t>15.2.5</t>
  </si>
  <si>
    <t>15.2.6</t>
  </si>
  <si>
    <t>15.3.1</t>
  </si>
  <si>
    <t>15.3.2</t>
  </si>
  <si>
    <t>15.3.3</t>
  </si>
  <si>
    <t>15.3.4</t>
  </si>
  <si>
    <t>15.3.5</t>
  </si>
  <si>
    <t>15.3.6</t>
  </si>
  <si>
    <t>15.3.7</t>
  </si>
  <si>
    <t>15.4.1</t>
  </si>
  <si>
    <t>15.4.2</t>
  </si>
  <si>
    <t>15.4.3</t>
  </si>
  <si>
    <t>15.4.4</t>
  </si>
  <si>
    <t>15.4.5</t>
  </si>
  <si>
    <t>15.4.6</t>
  </si>
  <si>
    <t>15.4.7</t>
  </si>
  <si>
    <t>15.4.8</t>
  </si>
  <si>
    <t>15.5.1</t>
  </si>
  <si>
    <t>16.5</t>
  </si>
  <si>
    <t>16.6</t>
  </si>
  <si>
    <t>16.7</t>
  </si>
  <si>
    <t>16.8</t>
  </si>
  <si>
    <t>16.9</t>
  </si>
  <si>
    <t>16.10</t>
  </si>
  <si>
    <t>16.11</t>
  </si>
  <si>
    <t>16.12</t>
  </si>
  <si>
    <t>16.13</t>
  </si>
  <si>
    <t>16.14</t>
  </si>
  <si>
    <t>16.15</t>
  </si>
  <si>
    <t>17.2.4</t>
  </si>
  <si>
    <t>17.2.5</t>
  </si>
  <si>
    <t>17.3.2</t>
  </si>
  <si>
    <t>17.4</t>
  </si>
  <si>
    <t>17.4.1</t>
  </si>
  <si>
    <t>17.4.2</t>
  </si>
  <si>
    <t>17.4.3</t>
  </si>
  <si>
    <t>18.1.1</t>
  </si>
  <si>
    <t>18.2.1</t>
  </si>
  <si>
    <t>18.4.1</t>
  </si>
  <si>
    <t>18.2.2</t>
  </si>
  <si>
    <t>18.2.3</t>
  </si>
  <si>
    <t>18.1.2</t>
  </si>
  <si>
    <t>19.10</t>
  </si>
  <si>
    <t>19.11</t>
  </si>
  <si>
    <t>19.12</t>
  </si>
  <si>
    <t>19.13</t>
  </si>
  <si>
    <t>19.14</t>
  </si>
  <si>
    <t>19.15</t>
  </si>
  <si>
    <t>19.16</t>
  </si>
  <si>
    <t>19.17</t>
  </si>
  <si>
    <t>19.18</t>
  </si>
  <si>
    <t>19.19</t>
  </si>
  <si>
    <t>19.20</t>
  </si>
  <si>
    <t>19.21</t>
  </si>
  <si>
    <t>19.22</t>
  </si>
  <si>
    <t>20.4</t>
  </si>
  <si>
    <t>20.5</t>
  </si>
  <si>
    <t>20.6</t>
  </si>
  <si>
    <t>20.7</t>
  </si>
  <si>
    <t>20.8</t>
  </si>
  <si>
    <t>20.9</t>
  </si>
  <si>
    <t>21.3</t>
  </si>
  <si>
    <t>22.1</t>
  </si>
  <si>
    <t>22.2</t>
  </si>
  <si>
    <t>CANTEIRO DE OBRAS</t>
  </si>
  <si>
    <t>2.7</t>
  </si>
  <si>
    <t>2.8</t>
  </si>
  <si>
    <t>CT13</t>
  </si>
  <si>
    <t>2.9</t>
  </si>
  <si>
    <t>2.10</t>
  </si>
  <si>
    <t>2.11</t>
  </si>
  <si>
    <t>2.12</t>
  </si>
  <si>
    <t>2.14</t>
  </si>
  <si>
    <t>2.15</t>
  </si>
  <si>
    <t>2.16</t>
  </si>
  <si>
    <t>2.17</t>
  </si>
  <si>
    <t>2.18</t>
  </si>
  <si>
    <t>2.19</t>
  </si>
  <si>
    <t>2.20</t>
  </si>
  <si>
    <t>2.21</t>
  </si>
  <si>
    <t>2.22</t>
  </si>
  <si>
    <t>2.23</t>
  </si>
  <si>
    <t>2.24</t>
  </si>
  <si>
    <t>2.25</t>
  </si>
  <si>
    <t>2.26</t>
  </si>
  <si>
    <t>METRO</t>
  </si>
  <si>
    <t>REFEITÓRIO</t>
  </si>
  <si>
    <t>MONTAGEM DE ARMADURA</t>
  </si>
  <si>
    <t>PROTEÇÃO PARA LAJES</t>
  </si>
  <si>
    <t>25.532.893/0001-47</t>
  </si>
  <si>
    <t>FIDO</t>
  </si>
  <si>
    <t>(17)3279-2500</t>
  </si>
  <si>
    <t>STOCK CAIXAS</t>
  </si>
  <si>
    <t>DENER</t>
  </si>
  <si>
    <t>(18)99631-9639</t>
  </si>
  <si>
    <t>26.159.421/0001-53</t>
  </si>
  <si>
    <t>07.866.025/0001-11</t>
  </si>
  <si>
    <t>ARTE CAIXAS D'ÁGUA</t>
  </si>
  <si>
    <t>(14) 99896-0617</t>
  </si>
  <si>
    <t>WILLIAN</t>
  </si>
  <si>
    <t>BARRACAO DE OBRA PARA ALOJAMENTO/ESCRITORIO, PISO EM PINHO 3A, PAREDES EM COMPENSADO 10MM, COBERTURA EM TELHA FIBROCIMENTO 6MM, INCLUSO INSTALACOES ELETRICAS E ESQUADRIAS. REAPROVEITADO 5 VEZES - REF SINAPI 73805/001</t>
  </si>
  <si>
    <t>PINHO DE TERCEIRA 1" X 12" E 1" X 9"</t>
  </si>
  <si>
    <t>PISO CIMENTADO E=1,5CM C/ARGAMASSA 1:3 CIMENTO AREIA ALISADO COLHER   SOBRE BASE EXISTENTE E ARGAMASSA EM PREPARO MECANIZADO</t>
  </si>
  <si>
    <t>AUXILIAR DE SERRALHEIRO COM ENCARGOS COMPLEMENTARES</t>
  </si>
  <si>
    <t>CARPINTEIRO DE ESQUADRIA COM ENCARGOS COMPLEMENTARES</t>
  </si>
  <si>
    <t>ELETRICISTA COM ENCARGOS COMPLEMENTARES</t>
  </si>
  <si>
    <t>SERRALHEIRO COM ENCARGOS COMPLEMENTARES</t>
  </si>
  <si>
    <t>SERVENTE COM ENCARGOS COMPLEMENTARES</t>
  </si>
  <si>
    <t>LANÇAMENTO COM USO DE BALDES, ADENSAMENTO E ACABAMENTO DE CONCRETO EM ESTRUTURAS. AF_12/2015</t>
  </si>
  <si>
    <t>CHAPA DE MADEIRA COMPENSADA PLASTIFICADA PARA FORMA DE CONCRETO, DE *2,44 X 1,22* M, E = 10 MM</t>
  </si>
  <si>
    <t>CONJUNTO ARRUELAS DE VEDACAO 5/16" PARA TELHA FIBROCIMENTO (UMA ARRUELA METALICA E UMA ARRUELA PVC - CONICAS)</t>
  </si>
  <si>
    <t>DISJUNTOR TIPO NEMA, MONOPOLAR 10 ATE 30A</t>
  </si>
  <si>
    <t>PECA DE MADEIRA NATIVA/REGIONAL 7,5 X 12,50 CM (3X5") NAO APARELHADA (P/FORMA)</t>
  </si>
  <si>
    <t>PECA DE MADEIRA NATIVA / REGIONAL 7,5 X 7,5CM (3X3) NAO APARELHADA (P/FORMA)</t>
  </si>
  <si>
    <t>PREGO DE ACO POLIDO COM CABECA 18 X 30 (2 3/4 X 10)</t>
  </si>
  <si>
    <t>CADEADO LATAO CROMADO H = 35MM / 5 PINOS / HASTE CROMADA H = 30MM</t>
  </si>
  <si>
    <t>PORTA CADEADO ZINCADO OXIDADO PRETO</t>
  </si>
  <si>
    <t>TELHA DE FIBROCIMENTO ONDULADA E = 6 MM, DE *2,44  X 1,10* M (SEM AMIANTO)</t>
  </si>
  <si>
    <t>VIDRO LISO INCOLOR 3 MM - SEM COLOCACAO</t>
  </si>
  <si>
    <t>PORTA DE MADEIRA SEMI-OCA, FOLHA LISA PARA PINTURA *80 X 210 X 3,5* CM</t>
  </si>
  <si>
    <t>TABUA MADEIRA 3A QUALIDADE 2,5 X 23,0CM (1 X 9") NAO APARELHADA</t>
  </si>
  <si>
    <t>CANTONEIRA ACO ABAS IGUAIS (QUALQUER BITOLA), E = 1/8 "</t>
  </si>
  <si>
    <t>PARAFUSO ROSCA SOBERBA ZINCADO CABECA CHATA FENDA SIMPLES 3,8 X 30 MM (1.1/4 ")</t>
  </si>
  <si>
    <t>!EM PROCESSO DE DESATIVACAO! DOBRADICA FERRO POLIDO OU GALV 3 X 3" E=2MM PINO SOLTO OU REVERSIVEL SEM ANEIS</t>
  </si>
  <si>
    <t>FECHADURA SOBREPOR FERRO PINTADO CHAVE GRANDE</t>
  </si>
  <si>
    <t>FIO/CORDAO COBRE ISOLADO PARALELO OU TORCIDO 2 X 2,5MM2, TIPO PLASTIFLEX PIRELLI OU EQUIV</t>
  </si>
  <si>
    <t>INTERRUPTOR SOBREPOR 1 TECLA SIMPLES, TIPO SILENTOQUE PIAL OU EQUIV</t>
  </si>
  <si>
    <t>TOMADA SOBREPOR 2P UNIVERSAL 10A/250V, TIPO SILENTOQUE PIAL OU EQUIV</t>
  </si>
  <si>
    <t>SOQUETE DE PORCELANA BASE E27, FIXO DE TETO, PARA LAMPADAS</t>
  </si>
  <si>
    <t>!EM PROCESSO DE DESATIVACAO! GLOBO ESFERICO DE VIDRO LISO TAMANHO MEDIO</t>
  </si>
  <si>
    <t>FITA ISOLANTE ADESIVA ANTICHAMA, USO ATE 750 V, EM ROLO DE 19 MM X 5 M</t>
  </si>
  <si>
    <t>PROGRAMA GERENC.PGRCC RESOLUCAO CONAMA 307/2002 ATE 5.000 M2</t>
  </si>
  <si>
    <t>ATESTADO PCMSO (NR7)- ANUAL</t>
  </si>
  <si>
    <t>ATESTADO PPRA (NR9) - ANUAL</t>
  </si>
  <si>
    <t>ATESTADO PCMAT (NR18)</t>
  </si>
  <si>
    <t>4.2.5.8</t>
  </si>
  <si>
    <t>4.2.4.9</t>
  </si>
  <si>
    <t>4.2.3.9</t>
  </si>
  <si>
    <t>SOTEF</t>
  </si>
  <si>
    <t>(67) 9912-2253</t>
  </si>
  <si>
    <t>16.16</t>
  </si>
  <si>
    <t>16.17</t>
  </si>
  <si>
    <t>KG POR M2 PAVER</t>
  </si>
  <si>
    <t>DMT</t>
  </si>
  <si>
    <t>ÁREA DE PAVER X KG POR M2 X DMT</t>
  </si>
  <si>
    <t>4.2.7.4</t>
  </si>
  <si>
    <t>ESCRITÓRIO</t>
  </si>
  <si>
    <t>1.5</t>
  </si>
  <si>
    <t>1.6</t>
  </si>
  <si>
    <t>1.7</t>
  </si>
  <si>
    <t>1.8</t>
  </si>
  <si>
    <t>20.10</t>
  </si>
  <si>
    <t>ENCARGOS SOCIAIS DESONERADOS: 85,28%(HORA) 47,23%(MÊS)</t>
  </si>
  <si>
    <t>2.13</t>
  </si>
  <si>
    <t>MÓDULO 01</t>
  </si>
  <si>
    <t>MÓDULO 02</t>
  </si>
  <si>
    <t>MÓDULO 03</t>
  </si>
  <si>
    <t>MÓDULO 04</t>
  </si>
  <si>
    <t>MÓDULO 05</t>
  </si>
  <si>
    <t>MÓDULO 06</t>
  </si>
  <si>
    <t>MÓDULO 07</t>
  </si>
  <si>
    <t>4.3.1.4</t>
  </si>
  <si>
    <t>4.3.1.5</t>
  </si>
  <si>
    <t>4.3.1.6</t>
  </si>
  <si>
    <t>4.3.1.7</t>
  </si>
  <si>
    <t>4.3.1.8</t>
  </si>
  <si>
    <t>4.3.1.9</t>
  </si>
  <si>
    <t>4.3.1.10</t>
  </si>
  <si>
    <t>4.3.1.11</t>
  </si>
  <si>
    <t>4.3.1.12</t>
  </si>
  <si>
    <t>4.3.1.13</t>
  </si>
  <si>
    <t>CASSOL PRÉ FABRICADOS</t>
  </si>
  <si>
    <t>86.183.449/0001-58</t>
  </si>
  <si>
    <t>03.027.919/0001-67</t>
  </si>
  <si>
    <t>PROTENDIT</t>
  </si>
  <si>
    <t xml:space="preserve"> (11) 4766.2133</t>
  </si>
  <si>
    <t>(41) 3641-5900</t>
  </si>
  <si>
    <t>58.566.373/0001-04</t>
  </si>
  <si>
    <t>RESERVATÓRIO METÁLICO TIPO TUBULAR COM 40 M³ EM AÇO CARBONO</t>
  </si>
  <si>
    <t xml:space="preserve">ESTACA PRÉ FABRICADA QRM260 PROTENDIDA INCLUSIVE TRANSPORTE E CRAVAÇÃO </t>
  </si>
  <si>
    <t>ITENS DE MAIOR RELEVÂNCIA</t>
  </si>
  <si>
    <t xml:space="preserve">RESERVATÓRIO METÁLICO TIPO TUBULAR CILÍNDRICO COM 40.000 L EM AÇO CARBONO, COM ABASTECIMENTO DE ÁGUA SENDO 20M3 E RESERVA TÉCNICA DE INCÊNDIO DE 20M3, INCLUSIVE FUNDAÇÃO COM USO DE ESTACA PRÉ FABRICADA PROTENDIDA CONFORME PROJETO ESTRUTURAL E CASA DE MÁQUINAS COM CONJUNTO MOTO BOMBA E ACESSÓRIOS </t>
  </si>
  <si>
    <t>RUA EUCLIDES LERIANO MEDEIROS ESQUINA COM RUA ILMA MESTRE OLIVEIRA , SN,RESIDENCIAL ALVORADA, RIBAS DO RIO PARDO - MS</t>
  </si>
  <si>
    <t>CONSTRUÇÃO DO EMEI AQUARELA</t>
  </si>
  <si>
    <t>AGESUL(JANEIRO/2023) SINAPI (ABRIL/2023) SBC (ABRIL/2023)</t>
  </si>
  <si>
    <t>PLACA DE OBRA EM CHAPA GALVANIZADA N. 22, ADESIVADA</t>
  </si>
  <si>
    <t>LOCACAO CONVENCIONAL DE OBRA, UTILIZANDO GABARITO DE TÁBUAS CORRIDAS PONTALETADAS A CADA 2,00M -  2 UTILIZAÇÕES. AF_10/2018</t>
  </si>
  <si>
    <t>52,17</t>
  </si>
  <si>
    <t>TAPUME COM TELHA METÁLICA. AF_05/2018</t>
  </si>
  <si>
    <t>120,70</t>
  </si>
  <si>
    <t>INSTALACAO PROVISORIA DE AGUA E ESGOTO</t>
  </si>
  <si>
    <t>PADRAO PROVISORIO TRIFASICO ATE 27 KW</t>
  </si>
  <si>
    <t>EXECUÇÃO DE ESCRITÓRIO EM CANTEIRO DE OBRA EM CHAPA DE MADEIRA COMPENSADA, NÃO INCLUSO MOBILIÁRIO E EQUIPAMENTOS. AF_02/2016</t>
  </si>
  <si>
    <t>1.162,02</t>
  </si>
  <si>
    <t>EXECUÇÃO DE REFEITÓRIO EM CANTEIRO DE OBRA EM CHAPA DE MADEIRA COMPENSADA, NÃO INCLUSO MOBILIÁRIO E EQUIPAMENTOS. AF_02/2016</t>
  </si>
  <si>
    <t>611,04</t>
  </si>
  <si>
    <t>EXECUÇÃO DE CENTRAL DE FÔRMAS, PRODUÇÃO DE ARGAMASSA OU CONCRETO EM CANTEIRO DE OBRA, NÃO INCLUSO MOBILIÁRIO E EQUIPAMENTOS. AF_04/2016</t>
  </si>
  <si>
    <t>451,81</t>
  </si>
  <si>
    <t>EXECUÇÃO DE CENTRAL DE ARMADURA EM CANTEIRO DE OBRA, NÃO INCLUSO MOBILIÁRIO E EQUIPAMENTOS. AF_04/2016</t>
  </si>
  <si>
    <t>277,20</t>
  </si>
  <si>
    <t>EXECUÇÃO DE RESERVATÓRIO ELEVADO DE ÁGUA (1000 LITROS) EM CANTEIRO DE OBRA, APOIADO EM ESTRUTURA DE MADEIRA. AF_02/2016</t>
  </si>
  <si>
    <t>6.790,93</t>
  </si>
  <si>
    <t>ATERRO MANUAL EM CAMADAS DE 20 CM, UMIDECIDAS E FORTEMENTE APILOADAS, COM AQUISICAO DE TERRA</t>
  </si>
  <si>
    <t>M3</t>
  </si>
  <si>
    <t>REGULARIZACAO DO SOLO COM IRREGULARIDADES ATE 0,20 M</t>
  </si>
  <si>
    <t>ESTACA ESCAVADA MECANICAMENTE, SEM FLUIDO ESTABILIZANTE, COM 25CM DE DIÂMETRO, CONCRETO LANÇADO POR CAMINHÃO BETONEIRA (EXCLUSIVE MOBILIZAÇÃO E DESMOBILIZAÇÃO). AF_01/2020</t>
  </si>
  <si>
    <t>64,02</t>
  </si>
  <si>
    <t>MONTAGEM DE ARMADURA DE ESTACAS, DIÂMETRO = 8,0 MM. AF_09/2021</t>
  </si>
  <si>
    <t>15,10</t>
  </si>
  <si>
    <t>MONTAGEM DE ARMADURA TRANSVERSAL DE ESTACAS DE SEÇÃO CIRCULAR, DIÂMETRO = 5,0 MM. AF_09/2021</t>
  </si>
  <si>
    <t>16,88</t>
  </si>
  <si>
    <t>LANÇAMENTO COM USO DE BALDES, ADENSAMENTO E ACABAMENTO DE CONCRETO EM ESTRUTURAS. AF_02/2022</t>
  </si>
  <si>
    <t>231,03</t>
  </si>
  <si>
    <t>ARRASAMENTO MECANICO DE ESTACA DE CONCRETO ARMADO, DIAMETROS DE ATÉ 40 CM. AF_05/2021</t>
  </si>
  <si>
    <t>15,81</t>
  </si>
  <si>
    <t>ESCAVAÇÃO MANUAL PARA BLOCO DE COROAMENTO OU SAPATA (INCLUINDO ESCAVAÇÃO PARA COLOCAÇÃO DE FÔRMAS). AF_06/2017</t>
  </si>
  <si>
    <t>77,16</t>
  </si>
  <si>
    <t>LASTRO DE CONCRETO MAGRO, APLICADO EM BLOCOS DE COROAMENTO OU SAPATAS, ESPESSURA DE 3 CM. AF_08/2017</t>
  </si>
  <si>
    <t>17,58</t>
  </si>
  <si>
    <t>FABRICAÇÃO, MONTAGEM E DESMONTAGEM DE FÔRMA PARA BLOCO DE COROAMENTO, EM CHAPA DE MADEIRA COMPENSADA RESINADA, E=17 MM, 4 UTILIZAÇÕES. AF_06/2017</t>
  </si>
  <si>
    <t>118,87</t>
  </si>
  <si>
    <t>ARMAÇÃO DE BLOCO, VIGA BALDRAME E SAPATA UTILIZANDO AÇO CA-60 DE 5 MM - MONTAGEM. AF_06/2017</t>
  </si>
  <si>
    <t>18,29</t>
  </si>
  <si>
    <t>ARMAÇÃO DE BLOCO, VIGA BALDRAME OU SAPATA UTILIZANDO AÇO CA-50 DE 8 MM - MONTAGEM. AF_06/2017</t>
  </si>
  <si>
    <t>16,68</t>
  </si>
  <si>
    <t>ARMAÇÃO DE BLOCO, VIGA BALDRAME OU SAPATA UTILIZANDO AÇO CA-50 DE 10 MM - MONTAGEM. AF_06/2017</t>
  </si>
  <si>
    <t>15,02</t>
  </si>
  <si>
    <t>ARMAÇÃO DE BLOCO, VIGA BALDRAME OU SAPATA UTILIZANDO AÇO CA-50 DE 12,5 MM - MONTAGEM. AF_06/2017</t>
  </si>
  <si>
    <t>12,74</t>
  </si>
  <si>
    <t>CONCRETO FCK = 25MPA, TRAÇO 1:2,3:2,7 (EM MASSA SECA DE CIMENTO/ AREIA MÉDIA/ BRITA 1) - PREPARO MECÂNICO COM BETONEIRA 400 L. AF_05/2021</t>
  </si>
  <si>
    <t>496,91</t>
  </si>
  <si>
    <t>IMPERMEABILIZAÇÃO DE SUPERFÍCIE COM EMULSÃO ASFÁLTICA, 2 DEMÃOS AF_06/2018</t>
  </si>
  <si>
    <t>45,20</t>
  </si>
  <si>
    <t>REATERRO MANUAL DE VALAS COM COMPACTAÇÃO MECANIZADA. AF_04/2016</t>
  </si>
  <si>
    <t>27,61</t>
  </si>
  <si>
    <t>ESCAVAÇÃO MANUAL DE VALA PARA VIGA BALDRAME (INCLUINDO ESCAVAÇÃO PARA COLOCAÇÃO DE FÔRMAS). AF_06/2017</t>
  </si>
  <si>
    <t>101,36</t>
  </si>
  <si>
    <t>FABRICAÇÃO, MONTAGEM E DESMONTAGEM DE FÔRMA PARA VIGA BALDRAME, EM CHAPA DE MADEIRA COMPENSADA RESINADA, E=17 MM, 4 UTILIZAÇÕES. AF_06/2017</t>
  </si>
  <si>
    <t>80,26</t>
  </si>
  <si>
    <t>LASTRO DE CONCRETO MAGRO, APLICADO EM PISOS, LAJES SOBRE SOLO OU RADIERS, ESPESSURA DE 5 CM. AF_07/2016</t>
  </si>
  <si>
    <t>28,30</t>
  </si>
  <si>
    <t>ARMAÇÃO DE BLOCO, VIGA BALDRAME OU SAPATA UTILIZANDO AÇO CA-50 DE 6,3 MM - MONTAGEM. AF_06/2017</t>
  </si>
  <si>
    <t>17,55</t>
  </si>
  <si>
    <t>MONTAGEM E DESMONTAGEM DE FÔRMA DE PILARES RETANGULARES E ESTRUTURAS SIMILARES, PÉ-DIREITO SIMPLES, EM MADEIRA SERRADA, 4 UTILIZAÇÕES. AF_09/2020</t>
  </si>
  <si>
    <t>114,46</t>
  </si>
  <si>
    <t>ARMAÇÃO DE PILAR OU VIGA DE ESTRUTURA CONVENCIONAL DE CONCRETO ARMADO UTILIZANDO AÇO CA-60 DE 5,0 MM - MONTAGEM. AF_06/2022</t>
  </si>
  <si>
    <t>15,49</t>
  </si>
  <si>
    <t>ARMAÇÃO DE PILAR OU VIGA DE ESTRUTURA CONVENCIONAL DE CONCRETO ARMADO UTILIZANDO AÇO CA-50 DE 10,0 MM - MONTAGEM. AF_06/2022</t>
  </si>
  <si>
    <t>13,60</t>
  </si>
  <si>
    <t>ARMAÇÃO DE PILAR OU VIGA DE ESTRUTURA CONVENCIONAL DE CONCRETO ARMADO UTILIZANDO AÇO CA-50 DE 12,5 MM - MONTAGEM. AF_06/2022</t>
  </si>
  <si>
    <t>11,57</t>
  </si>
  <si>
    <t>MONTAGEM E DESMONTAGEM DE FÔRMA DE VIGA, ESCORAMENTO COM GARFO DE MADEIRA, PÉ-DIREITO SIMPLES, EM CHAPA DE MADEIRA PLASTIFICADA, 10 UTILIZAÇÕES. AF_09/2020</t>
  </si>
  <si>
    <t>91,96</t>
  </si>
  <si>
    <t>ARMAÇÃO DE PILAR OU VIGA DE ESTRUTURA CONVENCIONAL DE CONCRETO ARMADO UTILIZANDO AÇO CA-50 DE 6,3 MM - MONTAGEM. AF_06/2022</t>
  </si>
  <si>
    <t>15,37</t>
  </si>
  <si>
    <t>ARMAÇÃO DE PILAR OU VIGA DE ESTRUTURA CONVENCIONAL DE CONCRETO ARMADO UTILIZANDO AÇO CA-50 DE 8,0 MM - MONTAGEM. AF_06/2022</t>
  </si>
  <si>
    <t>14,95</t>
  </si>
  <si>
    <t>CONCRETAGEM DE VIGAS E LAJES, FCK=25 MPA, PARA LAJES PREMOLDADAS COM USO DE BOMBA - LANÇAMENTO, ADENSAMENTO E ACABAMENTO. AF_02/2022</t>
  </si>
  <si>
    <t>699,33</t>
  </si>
  <si>
    <t>LANÇAMENTO COM USO DE BOMBA, ADENSAMENTO E ACABAMENTO DE CONCRETO EM ESTRUTURAS. AF_02/2022</t>
  </si>
  <si>
    <t>32,49</t>
  </si>
  <si>
    <t>FABRICAÇÃO DE ESCORAS DO TIPO PONTALETE, EM MADEIRA, PARA PÉ-DIREITO SIMPLES. AF_09/2020</t>
  </si>
  <si>
    <t>12,87</t>
  </si>
  <si>
    <t>FABRICAÇÃO DE ESCORAS DO TIPO PONTALETE, EM MADEIRA, PARA PÉ-DIREITO DUPLO. AF_09/2020</t>
  </si>
  <si>
    <t>22,17</t>
  </si>
  <si>
    <t>LAJE PRE-FABRICADA PROTENDIDA BETA 12,CAPA=4CM EM CONCRETO USINADO BOMBEADO FCK=25,0MPA, CONTR. A, CONS=0,0499M3/M2, PREENC. EPS/CERAMICA H12-40,INTEREIXO 40CM, SOBRECARGA=350KG/M2, VAOS ATE 6,15M, VIGUETAS 7 FIOS DE ACO(EXCL. ESCOR. E FERRAGENS)</t>
  </si>
  <si>
    <t>LAJE PRE-FABRICADA PROTENDIDA BETA 16,CAPA=4CM EM CONCRETO USINADO BOMBEADO FCK=25,0MPA, CONTR. A, CONS=0,0601M3/M2, PREENC. EPS/CERAMICA H16-40,INTEREIXO 40CM, SOBRECARGA=350KG/M2, VAOS ATE 7,30M, VIGUETAS 7 FIOS DE ACO(EXCL. ESCOR. E FERRAGENS)</t>
  </si>
  <si>
    <t>ESCORAMENTO EM MADEIRA PARA LAJES DE EDIFICACOES COM PONTALETES</t>
  </si>
  <si>
    <t>GUARDA-CORPO FIXADO EM FÔRMA DE MADEIRA COM TRAVESSÕES EM MADEIRA PREGADA E FECHAMENTO EM TELA DE POLIPROPILENO PARA EDIFICAÇÕES COM ATÉ 2 PAVIMENTOS. AF_11/2017</t>
  </si>
  <si>
    <t>68,18</t>
  </si>
  <si>
    <t>ESTACA BROCA DE CONCRETO, DIÂMETRO DE 30CM, ESCAVAÇÃO MANUAL COM TRADO CONCHA, COM ARMADURA DE ARRANQUE. AF_05/2020</t>
  </si>
  <si>
    <t>107,78</t>
  </si>
  <si>
    <t>MONTAGEM E DESMONTAGEM DE FÔRMA DE PILARES RETANGULARES E ESTRUTURAS SIMILARES, PÉ-DIREITO SIMPLES, EM CHAPA DE MADEIRA COMPENSADA PLASTIFICADA, 10 UTILIZAÇÕES. AF_09/2020</t>
  </si>
  <si>
    <t>56,16</t>
  </si>
  <si>
    <t>CINTA DE AMARRAÇÃO DE ALVENARIA MOLDADA IN LOCO COM UTILIZAÇÃO DE BLOCOS CANALETA. AF_03/2016</t>
  </si>
  <si>
    <t>40,01</t>
  </si>
  <si>
    <t>GRAUTEAMENTO DE CINTA INTERMEDIÁRIA OU DE CONTRAVERGA EM ALVENARIA ESTRUTURAL. AF_09/2021</t>
  </si>
  <si>
    <t>844,20</t>
  </si>
  <si>
    <t>DRENO EM MURO DE CONTENÇÃO, EXECUTADO NO PÉ DO MURO, COM TUBO DE PEAD CORRUGADO FLEXÍVEL PERFURADO, ENCHIMENTO COM BRITA, ENVOLVIDO COM MANTA GEOTÊXTIL. AF_07/2021</t>
  </si>
  <si>
    <t>61,08</t>
  </si>
  <si>
    <t>ALVENARIA DE VEDAÇÃO DE BLOCOS  VAZADOS DE CONCRETO DE 14X19X29 CM (ESPESSURA 14 CM) E ARGAMASSA DE ASSENTAMENTO COM PREPARO EM BETONEIRA. AF_12/2021</t>
  </si>
  <si>
    <t>104,81</t>
  </si>
  <si>
    <t>EMBOÇO OU MASSA ÚNICA EM ARGAMASSA TRAÇO 1:2:8, PREPARO MECÂNICO COM BETONEIRA 400 L, APLICADA MANUALMENTE EM PANOS CEGOS DE FACHADA (SEM PRESENÇA DE VÃOS), ESPESSURA DE 25 MM. AF_06/2014</t>
  </si>
  <si>
    <t>35,21</t>
  </si>
  <si>
    <t>TEXTURA ACRÍLICA, APLICAÇÃO MANUAL EM PAREDE, UMA DEMÃO. AF_09/2016</t>
  </si>
  <si>
    <t>11,56</t>
  </si>
  <si>
    <t>ALVENARIA DE EMBASAMENTO COM BLOCO ESTRUTURAL DE CONCRETO, DE 14X19X29CM E ARGAMASSA DE ASSENTAMENTO COM PREPARO EM BETONEIRA. AF_05/2020</t>
  </si>
  <si>
    <t>882,29</t>
  </si>
  <si>
    <t>ALVENARIA DE VEDAÇÃO DE BLOCOS CERÂMICOS FURADOS NA HORIZONTAL DE 11,5X19X19 CM (ESPESSURA 11,5 CM) E ARGAMASSA DE ASSENTAMENTO COM PREPARO EM BETONEIRA. AF_12/2021</t>
  </si>
  <si>
    <t>78,90</t>
  </si>
  <si>
    <t>ALVENARIA DE VEDAÇÃO DE BLOCOS CERÂMICOS FURADOS NA VERTICAL DE 19X19X39 CM (ESPESSURA 19 CM) E ARGAMASSA DE ASSENTAMENTO COM PREPARO EM BETONEIRA. AF_12/2021</t>
  </si>
  <si>
    <t>93,23</t>
  </si>
  <si>
    <t>FIXAÇÃO (ENCUNHAMENTO) DE ALVENARIA DE VEDAÇÃO COM TIJOLO MACIÇO. AF_03/2016</t>
  </si>
  <si>
    <t>24,80</t>
  </si>
  <si>
    <t>VERGA MOLDADA IN LOCO EM CONCRETO PARA JANELAS COM ATÉ 1,5 M DE VÃO. AF_03/2016</t>
  </si>
  <si>
    <t>90,94</t>
  </si>
  <si>
    <t>VERGA MOLDADA IN LOCO EM CONCRETO PARA JANELAS COM MAIS DE 1,5 M DE VÃO. AF_03/2016</t>
  </si>
  <si>
    <t>105,05</t>
  </si>
  <si>
    <t>VERGA MOLDADA IN LOCO EM CONCRETO PARA PORTAS COM ATÉ 1,5 M DE VÃO. AF_03/2016</t>
  </si>
  <si>
    <t>83,30</t>
  </si>
  <si>
    <t>VERGA MOLDADA IN LOCO EM CONCRETO PARA PORTAS COM MAIS DE 1,5 M DE VÃO. AF_03/2016</t>
  </si>
  <si>
    <t>105,88</t>
  </si>
  <si>
    <t>CONTRAVERGA MOLDADA IN LOCO EM CONCRETO PARA VÃOS DE ATÉ 1,5 M DE COMPRIMENTO. AF_03/2016</t>
  </si>
  <si>
    <t>88,47</t>
  </si>
  <si>
    <t>CONTRAVERGA MOLDADA IN LOCO EM CONCRETO PARA VÃOS DE MAIS DE 1,5 M DE COMPRIMENTO. AF_03/2016</t>
  </si>
  <si>
    <t>99,53</t>
  </si>
  <si>
    <t>FORNECIMENTO, MONTAGEM E INSTALACAO DE ESTRUTURA METALICA, INCLUSIVE PINTURA COM FUNDO ANTICORROSIVO</t>
  </si>
  <si>
    <t>TRAMA DE AÇO COMPOSTA POR TERÇAS PARA TELHADOS DE ATÉ 2 ÁGUAS PARA TELHA ONDULADA DE FIBROCIMENTO, METÁLICA, PLÁSTICA OU TERMOACÚSTICA, INCLUSO TRANSPORTE VERTICAL. AF_07/2019</t>
  </si>
  <si>
    <t>55,20</t>
  </si>
  <si>
    <t>TELHAMENTO COM TELHA DE AÇO/ALUMÍNIO E = 0,5 MM, COM ATÉ 2 ÁGUAS, INCLUSO IÇAMENTO. AF_07/2019</t>
  </si>
  <si>
    <t>76,52</t>
  </si>
  <si>
    <t>CUMEEIRA PARA TELHA GALVALUME TRAPEZOIDAL, ESPESSURA 0,43MM</t>
  </si>
  <si>
    <t>RUFO EM CHAPA DE AÇO GALVANIZADO NÚMERO 24, CORTE DE 25 CM, INCLUSO TRANSPORTE VERTICAL. AF_07/2019</t>
  </si>
  <si>
    <t>51,88</t>
  </si>
  <si>
    <t>CHAPIM (RUFO CAPA) EM AÇO GALVANIZADO, CORTE 33. AF_11/2020</t>
  </si>
  <si>
    <t>41,30</t>
  </si>
  <si>
    <t>CHAPISCO PARA PAREDES EXTERNAS E INTERNAS COM ARGAMASSA DE CIMENTO E AREIA NO TRACO 1:3</t>
  </si>
  <si>
    <t>MASSA ÚNICA, PARA RECEBIMENTO DE PINTURA, EM ARGAMASSA TRAÇO 1:2:8, PREPARO MECÂNICO COM BETONEIRA 400L, APLICADA MANUALMENTE EM FACES INTERNAS DE PAREDES, ESPESSURA DE 20MM, COM EXECUÇÃO DE TALISCAS. AF_06/2014</t>
  </si>
  <si>
    <t>33,91</t>
  </si>
  <si>
    <t>EMBOÇO OU MASSA ÚNICA EM ARGAMASSA TRAÇO 1:2:8, PREPARO MECÂNICO COM BETONEIRA 400 L, APLICADA MANUALMENTE EM PANOS DE FACHADA COM PRESENÇA DE VÃOS, ESPESSURA DE 25 MM. AF_06/2014</t>
  </si>
  <si>
    <t>46,31</t>
  </si>
  <si>
    <t>EMBOÇO, PARA RECEBIMENTO DE CERÂMICA, EM ARGAMASSA TRAÇO 1:2:8, PREPARO MECÂNICO COM BETONEIRA 400L, APLICADO MANUALMENTE EM FACES INTERNAS DE PAREDES, PARA AMBIENTE COM ÁREA MENOR QUE 5M2, ESPESSURA DE 20MM, COM EXECUÇÃO DE TALISCAS. AF_06/2014</t>
  </si>
  <si>
    <t>36,91</t>
  </si>
  <si>
    <t>EMBOÇO, PARA RECEBIMENTO DE CERÂMICA, EM ARGAMASSA TRAÇO 1:2:8, PREPARO MECÂNICO COM BETONEIRA 400L, APLICADO MANUALMENTE EM FACES INTERNAS DE PAREDES, PARA AMBIENTE COM ÁREA ENTRE 5M2 E 10M2, ESPESSURA DE 20MM, COM EXECUÇÃO DE TALISCAS. AF_06/2014</t>
  </si>
  <si>
    <t>32,84</t>
  </si>
  <si>
    <t>EMBOÇO, PARA RECEBIMENTO DE CERÂMICA, EM ARGAMASSA TRAÇO 1:2:8, PREPARO MECÂNICO COM BETONEIRA 400L, APLICADO MANUALMENTE EM FACES INTERNAS DE PAREDES, PARA AMBIENTE COM ÁREA  MAIOR QUE 10M2, ESPESSURA DE 20MM, COM EXECUÇÃO DE TALISCAS. AF_06/2014</t>
  </si>
  <si>
    <t>29,83</t>
  </si>
  <si>
    <t>REVESTIMENTO CERÂMICO PARA PAREDES INTERNAS COM PLACAS TIPO ESMALTADA EXTRA DE DIMENSÕES 33X45 CM APLICADAS EM AMBIENTES DE ÁREA MAIOR QUE 5 M² NA ALTURA INTEIRA DAS PAREDES. AF_06/2014</t>
  </si>
  <si>
    <t>62,34</t>
  </si>
  <si>
    <t>RODAPÉ EM MADEIRA, ALTURA 7CM, FIXADO COM COLA E PARAFUSOS. AF_09/2020</t>
  </si>
  <si>
    <t>32,32</t>
  </si>
  <si>
    <t>CHAPISCO APLICADO NO TETO, COM ROLO PARA TEXTURA ACRÍLICA. ARGAMASSA TRAÇO 1:4 E EMULSÃO POLIMÉRICA (ADESIVO) COM PREPARO EM BETONEIRA 400L. AF_06/2014</t>
  </si>
  <si>
    <t>6,98</t>
  </si>
  <si>
    <t>MASSA ÚNICA, PARA RECEBIMENTO DE PINTURA, EM ARGAMASSA TRAÇO 1:2:8, PREPARO MECÂNICO COM BETONEIRA 400L, APLICADA MANUALMENTE EM TETO, ESPESSURA DE 10MM, COM EXECUÇÃO DE TALISCAS. AF_03/2015</t>
  </si>
  <si>
    <t>30,02</t>
  </si>
  <si>
    <t>FORRO EM DRYWALL, PARA AMBIENTES COMERCIAIS, INCLUSIVE ESTRUTURA DE FIXAÇÃO. AF_05/2017_P</t>
  </si>
  <si>
    <t>74,07</t>
  </si>
  <si>
    <t>ACABAMENTOS PARA FORRO (MOLDURA EM DRYWALL, COM LARGURA DE 15 CM). AF_05/2017_P</t>
  </si>
  <si>
    <t>34,26</t>
  </si>
  <si>
    <t>JANELA DE ALUMÍNIO TIPO MAXIM-AR, COM VIDROS, BATENTE E FERRAGENS. EXCLUSIVE ALIZAR, ACABAMENTO E CONTRAMARCO. FORNECIMENTO E INSTALAÇÃO. AF_12/2019</t>
  </si>
  <si>
    <t>851,36</t>
  </si>
  <si>
    <t>JANELA DE ALUMÍNIO DE CORRER COM 2 FOLHAS PARA VIDROS, COM VIDROS, BATENTE, ACABAMENTO COM ACETATO OU BRILHANTE E FERRAGENS. EXCLUSIVE ALIZAR E CONTRAMARCO. FORNECIMENTO E INSTALAÇÃO. AF_12/2019</t>
  </si>
  <si>
    <t>448,14</t>
  </si>
  <si>
    <t>PORTA EM ALUMÍNIO DE ABRIR TIPO VENEZIANA COM GUARNIÇÃO, FIXAÇÃO COM PARAFUSOS - FORNECIMENTO E INSTALAÇÃO. AF_12/2019</t>
  </si>
  <si>
    <t>707,00</t>
  </si>
  <si>
    <t>PORTA EM CHAPA VINCADA - 1 FOLHA, INCLUSIVE ACABAMENTO E FERRAGENS - ANEXO A-045 (ESQ.)</t>
  </si>
  <si>
    <t>FECHADURA DE EMBUTIR PARA PORTA DE BANHEIRO, COMPLETA, ACABAMENTO PADRÃO MÉDIO, INCLUSO EXECUÇÃO DE FURO - FORNECIMENTO E INSTALAÇÃO. AF_12/2019</t>
  </si>
  <si>
    <t>156,13</t>
  </si>
  <si>
    <t>FECHADURA DE EMBUTIR COM CILINDRO, EXTERNA, COMPLETA, ACABAMENTO PADRÃO MÉDIO, INCLUSO EXECUÇÃO DE FURO - FORNECIMENTO E INSTALAÇÃO. AF_12/2019</t>
  </si>
  <si>
    <t>176,72</t>
  </si>
  <si>
    <t>KIT DE PORTA DE MADEIRA PARA PINTURA, SEMI-OCA (LEVE OU MÉDIA), PADRÃO MÉDIO, 70X210CM, ESPESSURA DE 3,5CM, ITENS INCLUSOS: DOBRADIÇAS, MONTAGEM E INSTALAÇÃO DO BATENTE, FECHADURA COM EXECUÇÃO DO FURO - FORNECIMENTO E INSTALAÇÃO. AF_12/2019</t>
  </si>
  <si>
    <t>1.048,86</t>
  </si>
  <si>
    <t>KIT DE PORTA DE MADEIRA FRISADA, SEMI-OCA (LEVE OU MÉDIA), PADRÃO MÉDIO, 80X210CM, ESPESSURA DE 3,5CM, ITENS INCLUSOS: DOBRADIÇAS, MONTAGEM E INSTALAÇÃO DE BATENTE, FECHADURA COM EXECUÇÃO DO FURO - FORNECIMENTO E INSTALAÇÃO. AF_12/2019</t>
  </si>
  <si>
    <t>1.161,10</t>
  </si>
  <si>
    <t>KIT DE PORTA DE MADEIRA PARA PINTURA, SEMI-OCA (LEVE OU MÉDIA), PADRÃO MÉDIO, 90X210CM, ESPESSURA DE 3,5CM, ITENS INCLUSOS: DOBRADIÇAS, MONTAGEM E INSTALAÇÃO DO BATENTE, FECHADURA COM EXECUÇÃO DO FURO - FORNECIMENTO E INSTALAÇÃO. AF_12/2019</t>
  </si>
  <si>
    <t>1.194,97</t>
  </si>
  <si>
    <t>PORTAO EM METALON - 2 FOLHAS - PARA VEICULOS, INCLUSIVE 2 BROCAS DE 25CM (0,80M), PINTURA EM FUNDO ANTICORROSIVO (2 DEMAOS) E ESMALTE EM 2 DEMAOS - ANEXO A-060 (S.C.) /M2</t>
  </si>
  <si>
    <t>PORTAO EM METALON - 1 FOLHA - PARA PEDESTRES, INCLUSIVE 2 BROCAS DE 25CM (0,80M), PINTURA EM FUNDO ANTICORROSIVO (2 DEMAOS) E ESMALTE EM 2 DEMAOS - ANEXO A-060 (S.C.) /M2</t>
  </si>
  <si>
    <t>GRADIL EM METALON SOBRE MURETA DE CONCRETO H=2,00M, SENDO H=1,50M DE GRADIL E MURETA H=0,50M, REVESTIDO E PINTADO COM FUNDO ANTICORROSIVO E ESMALTE SINTETICO EM 2 DEMAOS ANEXO A-062 (S.C.) /M</t>
  </si>
  <si>
    <t>ALAMBRADO PARA QUADRA POLIESPORTIVA, ESTRUTURADO POR TUBOS DE ACO GALVANIZADO, (MONTANTES COM DIAMETRO 2", TRAVESSAS E ESCORAS COM DIÂMETRO 1 ¼), COM TELA DE ARAME GALVANIZADO, FIO 14 BWG E MALHA QUADRADA 5X5CM (EXCETO MURETA). AF_03/2021</t>
  </si>
  <si>
    <t>163,23</t>
  </si>
  <si>
    <t>REGULARIZACAO SARRAFEADA PARA REVESTIMENTO DE PISO COM ARGAMASSA DE CIMENTO E AREIA NO TRACO 1:3, NA(S) ESPESSURA(S):- 2 CM</t>
  </si>
  <si>
    <t>PISO EM GRANILITE, MARMORITE OU GRANITINA EM AMBIENTES INTERNOS, COM ESPESSURA DE 8 MM, INCLUSO MISTURA EM BETONEIRA, COLOCAÇÃO DAS JUNTAS, APLICAÇÃO DO PISO, 4 POLIMENTOS COM POLITRIZ, ESTUCAMENTO, SELADOR E CERA. AF_06/2022</t>
  </si>
  <si>
    <t>97,22</t>
  </si>
  <si>
    <t>RODAPÉ EM MARMORITE, ALTURA 10CM. AF_09/2020</t>
  </si>
  <si>
    <t>19,67</t>
  </si>
  <si>
    <t>CAIXA ENTERRADA HIDRÁULICA RETANGULAR EM ALVENARIA COM TIJOLOS CERÂMICOS MACIÇOS, DIMENSÕES INTERNAS: 0,6X0,6X0,6 M PARA REDE DE ESGOTO. AF_12/2020</t>
  </si>
  <si>
    <t>522,07</t>
  </si>
  <si>
    <t>CAIXA SIFONADA, PVC, DN 100 X 100 X 50 MM, JUNTA ELÁSTICA, FORNECIDA E INSTALADA EM RAMAL DE DESCARGA OU EM RAMAL DE ESGOTO SANITÁRIO. AF_12/2014</t>
  </si>
  <si>
    <t>46,65</t>
  </si>
  <si>
    <t>CAIXA ENTERRADA HIDRÁULICA RETANGULAR EM ALVENARIA COM TIJOLOS CERÂMICOS MACIÇOS, DIMENSÕES INTERNAS: 0,8X0,8X0,6 M PARA REDE DE ESGOTO. AF_12/2020</t>
  </si>
  <si>
    <t>724,40</t>
  </si>
  <si>
    <t>CAIXA SIFONADA, PVC, DN 150 X 185 X 75 MM, JUNTA ELÁSTICA, FORNECIDA E INSTALADA EM RAMAL DE DESCARGA OU EM RAMAL DE ESGOTO SANITÁRIO. AF_12/2014</t>
  </si>
  <si>
    <t>105,79</t>
  </si>
  <si>
    <t>CURVA CURTA 90 GRAUS, PVC, SERIE NORMAL, ESGOTO PREDIAL, DN 40 MM, JUNTA SOLDÁVEL, FORNECIDO E INSTALADO EM RAMAL DE DESCARGA OU RAMAL DE ESGOTO SANITÁRIO. AF_12/2014</t>
  </si>
  <si>
    <t>12,80</t>
  </si>
  <si>
    <t>JOELHO 45 GRAUS, PVC, SERIE NORMAL, ESGOTO PREDIAL, DN 100 MM, JUNTA ELÁSTICA, FORNECIDO E INSTALADO EM RAMAL DE DESCARGA OU RAMAL DE ESGOTO SANITÁRIO. AF_12/2014</t>
  </si>
  <si>
    <t>28,06</t>
  </si>
  <si>
    <t>JOELHO 45 GRAUS, PVC, SERIE NORMAL, ESGOTO PREDIAL, DN 40 MM, JUNTA SOLDÁVEL, FORNECIDO E INSTALADO EM RAMAL DE DESCARGA OU RAMAL DE ESGOTO SANITÁRIO. AF_12/2014</t>
  </si>
  <si>
    <t>9,46</t>
  </si>
  <si>
    <t>JOELHO 45 GRAUS, PVC, SERIE NORMAL, ESGOTO PREDIAL, DN 50 MM, JUNTA ELÁSTICA, FORNECIDO E INSTALADO EM PRUMADA DE ESGOTO SANITÁRIO OU VENTILAÇÃO. AF_12/2014</t>
  </si>
  <si>
    <t>10,91</t>
  </si>
  <si>
    <t>JOELHO 45 GRAUS, PVC, SERIE NORMAL, ESGOTO PREDIAL, DN 75 MM, JUNTA ELÁSTICA, FORNECIDO E INSTALADO EM RAMAL DE DESCARGA OU RAMAL DE ESGOTO SANITÁRIO. AF_12/2014</t>
  </si>
  <si>
    <t>23,38</t>
  </si>
  <si>
    <t>JOELHO 90 GRAUS, PVC, SERIE NORMAL, ESGOTO PREDIAL, DN 100 MM, JUNTA ELÁSTICA, FORNECIDO E INSTALADO EM RAMAL DE DESCARGA OU RAMAL DE ESGOTO SANITÁRIO. AF_12/2014</t>
  </si>
  <si>
    <t>27,02</t>
  </si>
  <si>
    <t>JOELHO 90 GRAUS, PVC, SERIE NORMAL, ESGOTO PREDIAL, DN 50 MM, JUNTA ELÁSTICA, FORNECIDO E INSTALADO EM RAMAL DE DESCARGA OU RAMAL DE ESGOTO SANITÁRIO. AF_12/2014</t>
  </si>
  <si>
    <t>13,92</t>
  </si>
  <si>
    <t>JOELHO 90 GRAUS, PVC, SERIE NORMAL, ESGOTO PREDIAL, DN 40 MM, JUNTA SOLDÁVEL, FORNECIDO E INSTALADO EM RAMAL DE DESCARGA OU RAMAL DE ESGOTO SANITÁRIO. AF_12/2014</t>
  </si>
  <si>
    <t>9,17</t>
  </si>
  <si>
    <t>- JUNCAO SIMPLES COM REDUCAO (100 X 50) MM</t>
  </si>
  <si>
    <t>- JUNCAO SIMPLES COM REDUCAO (100 X 75) MM</t>
  </si>
  <si>
    <t>JUNÇÃO SIMPLES, PVC, SERIE NORMAL, ESGOTO PREDIAL, DN 100 X 100 MM, JUNTA ELÁSTICA, FORNECIDO E INSTALADO EM RAMAL DE DESCARGA OU RAMAL DE ESGOTO SANITÁRIO. AF_12/2014</t>
  </si>
  <si>
    <t>53,72</t>
  </si>
  <si>
    <t>JUNÇÃO SIMPLES, PVC, SERIE NORMAL, ESGOTO PREDIAL, DN 40 MM, JUNTA SOLDÁVEL, FORNECIDO E INSTALADO EM RAMAL DE DESCARGA OU RAMAL DE ESGOTO SANITÁRIO. AF_12/2014</t>
  </si>
  <si>
    <t>13,72</t>
  </si>
  <si>
    <t>JUNÇÃO SIMPLES, PVC, SERIE NORMAL, ESGOTO PREDIAL, DN 50 X 50 MM, JUNTA ELÁSTICA, FORNECIDO E INSTALADO EM PRUMADA DE ESGOTO SANITÁRIO OU VENTILAÇÃO. AF_12/2014</t>
  </si>
  <si>
    <t>21,36</t>
  </si>
  <si>
    <t>JUNÇÃO SIMPLES, PVC, SERIE NORMAL, ESGOTO PREDIAL, DN 75 X 75 MM, JUNTA ELÁSTICA, FORNECIDO E INSTALADO EM RAMAL DE DESCARGA OU RAMAL DE ESGOTO SANITÁRIO. AF_12/2014</t>
  </si>
  <si>
    <t>42,47</t>
  </si>
  <si>
    <t>REDUÇÃO EXCÊNTRICA, PVC, SERIE R, ÁGUA PLUVIAL, DN 100 X 75 MM, JUNTA ELÁSTICA, FORNECIDO E INSTALADO EM CONDUTORES VERTICAIS DE ÁGUAS PLUVIAIS. AF_06/2022</t>
  </si>
  <si>
    <t>37,69</t>
  </si>
  <si>
    <t>TUBO PVC, SERIE NORMAL, ESGOTO PREDIAL, DN 100 MM, FORNECIDO E INSTALADO EM RAMAL DE DESCARGA OU RAMAL DE ESGOTO SANITÁRIO. AF_12/2014</t>
  </si>
  <si>
    <t>36,47</t>
  </si>
  <si>
    <t>TUBO PVC, SERIE NORMAL, ESGOTO PREDIAL, DN 50 MM, FORNECIDO E INSTALADO EM RAMAL DE DESCARGA OU RAMAL DE ESGOTO SANITÁRIO. AF_12/2014</t>
  </si>
  <si>
    <t>26,21</t>
  </si>
  <si>
    <t>TUBO PVC, SERIE NORMAL, ESGOTO PREDIAL, DN 75 MM, FORNECIDO E INSTALADO EM RAMAL DE DESCARGA OU RAMAL DE ESGOTO SANITÁRIO. AF_12/2014</t>
  </si>
  <si>
    <t>33,02</t>
  </si>
  <si>
    <t>TUBO PVC, SERIE NORMAL, ESGOTO PREDIAL, DN 40 MM, FORNECIDO E INSTALADO EM RAMAL DE DESCARGA OU RAMAL DE ESGOTO SANITÁRIO. AF_12/2014</t>
  </si>
  <si>
    <t>19,68</t>
  </si>
  <si>
    <t>TE, PVC, SERIE NORMAL, ESGOTO PREDIAL, DN 50 X 50 MM, JUNTA ELÁSTICA, FORNECIDO E INSTALADO EM RAMAL DE DESCARGA OU RAMAL DE ESGOTO SANITÁRIO. AF_12/2014</t>
  </si>
  <si>
    <t>23,67</t>
  </si>
  <si>
    <t>JOELHO 90 GRAUS, PVC, SERIE NORMAL, ESGOTO PREDIAL, DN 75 MM, JUNTA ELÁSTICA, FORNECIDO E INSTALADO EM PRUMADA DE ESGOTO SANITÁRIO OU VENTILAÇÃO. AF_12/2014</t>
  </si>
  <si>
    <t>20,67</t>
  </si>
  <si>
    <t>LUVA SIMPLES, PVC, SERIE NORMAL, ESGOTO PREDIAL, DN 50 MM, JUNTA ELÁSTICA, FORNECIDO E INSTALADO EM RAMAL DE DESCARGA OU RAMAL DE ESGOTO SANITÁRIO. AF_12/2014</t>
  </si>
  <si>
    <t>8,97</t>
  </si>
  <si>
    <t>BUCHA DE REDUCAO DE PVC, SOLDAVEL, LONGA, COM 75 X 50 MM, PARA AGUA FRIA PREDIAL</t>
  </si>
  <si>
    <t xml:space="preserve">UN    </t>
  </si>
  <si>
    <t>24,49</t>
  </si>
  <si>
    <t>TERMINAL DE VENTILAÇÃO, PVC, SÉRIE NORMAL, ESGOTO PREDIAL, DN 50 MM, JUNTA SOLDÁVEL, FORNECIDO E INSTALADO EM PRUMADA DE ESGOTO SANITÁRIO OU VENTILAÇÃO. AF_08/2022</t>
  </si>
  <si>
    <t>13,07</t>
  </si>
  <si>
    <t>TE, PVC, SÉRIE NORMAL, ESGOTO PREDIAL, DN 100 X 50 MM, JUNTA ELÁSTICA, FORNECIDO E INSTALADO EM PRUMADA DE ESGOTO SANITÁRIO OU VENTILAÇÃO. AF_08/2022</t>
  </si>
  <si>
    <t>40,91</t>
  </si>
  <si>
    <t>REGISTRO DE ESFERA, PVC, SOLDÁVEL, COM VOLANTE, DN  25 MM - FORNECIMENTO E INSTALAÇÃO. AF_08/2021</t>
  </si>
  <si>
    <t>29,30</t>
  </si>
  <si>
    <t>TUBO, PVC, SOLDÁVEL, DN 25MM, INSTALADO EM RAMAL DE DISTRIBUIÇÃO DE ÁGUA - FORNECIMENTO E INSTALAÇÃO. AF_06/2022</t>
  </si>
  <si>
    <t>11,75</t>
  </si>
  <si>
    <t>ADAPTADOR CURTO COM BOLSA E ROSCA PARA REGISTRO, PVC, SOLDÁVEL, DN 25MM X 3/4 , INSTALADO EM RAMAL OU SUB-RAMAL DE ÁGUA - FORNECIMENTO E INSTALAÇÃO. AF_06/2022</t>
  </si>
  <si>
    <t>5,69</t>
  </si>
  <si>
    <t>JOELHO 90 GRAUS, PVC, SOLDÁVEL, DN 25MM, INSTALADO EM RAMAL DE DISTRIBUIÇÃO DE ÁGUA - FORNECIMENTO E INSTALAÇÃO. AF_06/2022</t>
  </si>
  <si>
    <t>7,20</t>
  </si>
  <si>
    <t>TE, PVC, SOLDÁVEL, DN 25MM, INSTALADO EM RAMAL DE DISTRIBUIÇÃO DE ÁGUA - FORNECIMENTO E INSTALAÇÃO. AF_06/2022</t>
  </si>
  <si>
    <t>10,10</t>
  </si>
  <si>
    <t>REGISTRO DE GAVETA BRUTO, LATÃO, ROSCÁVEL, 1 1/2", COM ACABAMENTO E CANOPLA CROMADOS - FORNECIMENTO E INSTALAÇÃO. AF_08/2021</t>
  </si>
  <si>
    <t>114,14</t>
  </si>
  <si>
    <t>REGISTRO DE GAVETA BRUTO, LATÃO, ROSCÁVEL, 1 1/4" - FORNECIMENTO E INSTALAÇÃO. AF_08/2021</t>
  </si>
  <si>
    <t>57,28</t>
  </si>
  <si>
    <t>REGISTRO DE GAVETA BRUTO, LATÃO, ROSCÁVEL, 2 1/2" - FORNECIMENTO E INSTALAÇÃO. AF_08/2021</t>
  </si>
  <si>
    <t>197,75</t>
  </si>
  <si>
    <t>REGISTRO DE GAVETA BRUTO, LATÃO, ROSCÁVEL, 1", COM ACABAMENTO E CANOPLA CROMADOS - FORNECIMENTO E INSTALAÇÃO. AF_08/2021</t>
  </si>
  <si>
    <t>78,56</t>
  </si>
  <si>
    <t>REGISTRO DE GAVETA BRUTO, LATÃO, ROSCÁVEL, 3/4", COM ACABAMENTO E CANOPLA CROMADOS - FORNECIMENTO E INSTALAÇÃO. AF_08/2021</t>
  </si>
  <si>
    <t>64,52</t>
  </si>
  <si>
    <t>ADAPTADOR CURTO COM BOLSA E ROSCA PARA REGISTRO, PVC, SOLDÁVEL, DN 32MM X 1 , INSTALADO EM RAMAL OU SUB-RAMAL DE ÁGUA - FORNECIMENTO E INSTALAÇÃO. AF_06/2022</t>
  </si>
  <si>
    <t>7,84</t>
  </si>
  <si>
    <t>ADAPTADOR CURTO COM BOLSA E ROSCA PARA REGISTRO, PVC, SOLDÁVEL, DN 40MM X 1.1/2 , INSTALADO EM PRUMADA DE ÁGUA - FORNECIMENTO E INSTALAÇÃO. AF_06/2022</t>
  </si>
  <si>
    <t>12,19</t>
  </si>
  <si>
    <t>ADAPTADOR CURTO COM BOLSA E ROSCA PARA REGISTRO, PVC, SOLDÁVEL, DN 50 MM X 1 1/2 , INSTALADO EM RESERVAÇÃO DE ÁGUA DE EDIFICAÇÃO QUE POSSUA RESERVATÓRIO DE FIBRA/FIBROCIMENTO   FORNECIMENTO E INSTALAÇÃO. AF_06/2016</t>
  </si>
  <si>
    <t>12,92</t>
  </si>
  <si>
    <t>ADAPTADOR CURTO COM BOLSA E ROSCA PARA REGISTRO, PVC, SOLDÁVEL, DN 50MM X 1.1/4 , INSTALADO EM PRUMADA DE ÁGUA - FORNECIMENTO E INSTALAÇÃO. AF_06/2022</t>
  </si>
  <si>
    <t>15,68</t>
  </si>
  <si>
    <t>ADAPTADOR CURTO COM BOLSA E ROSCA PARA REGISTRO, PVC, SOLDÁVEL, DN 75 MM X 2 1/2 , INSTALADO EM RESERVAÇÃO DE ÁGUA DE EDIFICAÇÃO QUE POSSUA RESERVATÓRIO DE FIBRA/FIBROCIMENTO   FORNECIMENTO E INSTALAÇÃO. AF_06/2016</t>
  </si>
  <si>
    <t>38,44</t>
  </si>
  <si>
    <t>BUCHA DE REDUÇÃO, CURTA, PVC, SOLDÁVEL, DN 32 X 25 MM, INSTALADO EM PRUMADA DE ÁGUA - FORNECIMENTO E INSTALAÇÃO. AF_06/2022</t>
  </si>
  <si>
    <t>4,46</t>
  </si>
  <si>
    <t>BUCHA DE REDUÇÃO, LONGA, PVC, SOLDÁVEL, DN 40 X 25 MM, INSTALADO EM RAMAL DE DISTRIBUIÇÃO DE ÁGUA - FORNECIMENTO E INSTALAÇÃO. AF_06/2022</t>
  </si>
  <si>
    <t>10,37</t>
  </si>
  <si>
    <t>BUCHA DE REDUÇÃO, LONGA, PVC, SOLDÁVEL, DN 50 X 25 MM, INSTALADO EM PRUMADA DE ÁGUA - FORNECIMENTO E INSTALAÇÃO. AF_06/2022</t>
  </si>
  <si>
    <t>9,86</t>
  </si>
  <si>
    <t>BUCHA DE REDUÇÃO , LONGA, PVC, SOLDÁVEL, DN 50 X 32 MM, INSTALADO EM RAMAL DE DISTRIBUIÇÃO DE ÁGUA - FORNECIMENTO E INSTALAÇÃO. AF_06/2022</t>
  </si>
  <si>
    <t>14,49</t>
  </si>
  <si>
    <t>JOELHO 45 GRAUS, PVC, SOLDÁVEL, DN 25MM, INSTALADO EM RAMAL DE DISTRIBUIÇÃO DE ÁGUA - FORNECIMENTO E INSTALAÇÃO. AF_06/2022</t>
  </si>
  <si>
    <t>8,21</t>
  </si>
  <si>
    <t>JOELHO 45 GRAUS, PVC, SOLDÁVEL, DN 40MM, INSTALADO EM PRUMADA DE ÁGUA - FORNECIMENTO E INSTALAÇÃO. AF_06/2022</t>
  </si>
  <si>
    <t>13,49</t>
  </si>
  <si>
    <t>JOELHO 90 GRAUS, PVC, SOLDÁVEL, DN 32MM, INSTALADO EM RAMAL DE DISTRIBUIÇÃO DE ÁGUA - FORNECIMENTO E INSTALAÇÃO. AF_06/2022</t>
  </si>
  <si>
    <t>10,79</t>
  </si>
  <si>
    <t>JOELHO 90 GRAUS, PVC, SOLDÁVEL, DN 40 MM INSTALADO EM RESERVAÇÃO DE ÁGUA DE EDIFICAÇÃO QUE POSSUA RESERVATÓRIO DE FIBRA/FIBROCIMENTO   FORNECIMENTO E INSTALAÇÃO. AF_06/2016</t>
  </si>
  <si>
    <t>16,98</t>
  </si>
  <si>
    <t>JOELHO 90 GRAUS, PVC, SOLDÁVEL, DN 50 MM INSTALADO EM RESERVAÇÃO DE ÁGUA DE EDIFICAÇÃO QUE POSSUA RESERVATÓRIO DE FIBRA/FIBROCIMENTO   FORNECIMENTO E INSTALAÇÃO. AF_06/2016</t>
  </si>
  <si>
    <t>15,80</t>
  </si>
  <si>
    <t>JOELHO 90 GRAUS, PVC, SOLDÁVEL, DN 75 MM INSTALADO EM RESERVAÇÃO DE ÁGUA DE EDIFICAÇÃO QUE POSSUA RESERVATÓRIO DE FIBRA/FIBROCIMENTO   FORNECIMENTO E INSTALAÇÃO. AF_06/2016</t>
  </si>
  <si>
    <t>127,53</t>
  </si>
  <si>
    <t>JOELHO DE REDUÇÃO, 90 GRAUS, PVC, SOLDÁVEL, DN 32 MM X 25 MM, INSTALADO EM RAMAL DE DISTRIBUIÇÃO DE ÁGUA - FORNECIMENTO E INSTALAÇÃO. AF_06/2022</t>
  </si>
  <si>
    <t>13,66</t>
  </si>
  <si>
    <t>LUVA, PVC, SOLDÁVEL, DN 25MM, INSTALADO EM RAMAL DE DISTRIBUIÇÃO DE ÁGUA - FORNECIMENTO E INSTALAÇÃO. AF_06/2022</t>
  </si>
  <si>
    <t>5,61</t>
  </si>
  <si>
    <t>LUVA, PVC, SOLDÁVEL, DN 32MM, INSTALADO EM RAMAL DE DISTRIBUIÇÃO DE ÁGUA - FORNECIMENTO E INSTALAÇÃO. AF_06/2022</t>
  </si>
  <si>
    <t>8,18</t>
  </si>
  <si>
    <t>LUVA, PVC, SOLDÁVEL, DN 50 MM, INSTALADO EM RESERVAÇÃO DE ÁGUA DE EDIFICAÇÃO QUE POSSUA RESERVATÓRIO DE FIBRA/FIBROCIMENTO   FORNECIMENTO E INSTALAÇÃO. AF_06/2016</t>
  </si>
  <si>
    <t>12,79</t>
  </si>
  <si>
    <t>TUBO, PVC, SOLDÁVEL, DN 32MM, INSTALADO EM RAMAL OU SUB-RAMAL DE ÁGUA - FORNECIMENTO E INSTALAÇÃO. AF_06/2022</t>
  </si>
  <si>
    <t>29,67</t>
  </si>
  <si>
    <t>TUBO, PVC, SOLDÁVEL, DN 40MM, INSTALADO EM PRUMADA DE ÁGUA - FORNECIMENTO E INSTALAÇÃO. AF_06/2022</t>
  </si>
  <si>
    <t>20,25</t>
  </si>
  <si>
    <t>TUBO, PVC, SOLDÁVEL, DN 50 MM, INSTALADO EM RESERVAÇÃO DE ÁGUA DE EDIFICAÇÃO QUE POSSUA RESERVATÓRIO DE FIBRA/FIBROCIMENTO   FORNECIMENTO E INSTALAÇÃO. AF_06/2016</t>
  </si>
  <si>
    <t>27,74</t>
  </si>
  <si>
    <t>TUBO, PVC, SOLDÁVEL, DN 60 MM, INSTALADO EM RESERVAÇÃO DE ÁGUA DE EDIFICAÇÃO QUE POSSUA RESERVATÓRIO DE FIBRA/FIBROCIMENTO   FORNECIMENTO E INSTALAÇÃO. AF_06/2016</t>
  </si>
  <si>
    <t>44,32</t>
  </si>
  <si>
    <t>TUBO, PVC, SOLDÁVEL, DN 75 MM, INSTALADO EM RESERVAÇÃO DE ÁGUA DE EDIFICAÇÃO QUE POSSUA RESERVATÓRIO DE FIBRA/FIBROCIMENTO   FORNECIMENTO E INSTALAÇÃO. AF_06/2016</t>
  </si>
  <si>
    <t>65,78</t>
  </si>
  <si>
    <t>TE, PVC, SOLDÁVEL, DN 50MM, INSTALADO EM PRUMADA DE ÁGUA - FORNECIMENTO E INSTALAÇÃO. AF_06/2022</t>
  </si>
  <si>
    <t>22,98</t>
  </si>
  <si>
    <t>TÊ, PVC, SOLDÁVEL, DN 75 MM INSTALADO EM RESERVAÇÃO DE ÁGUA DE EDIFICAÇÃO QUE POSSUA RESERVATÓRIO DE FIBRA/FIBROCIMENTO   FORNECIMENTO E INSTALAÇÃO. AF_06/2016</t>
  </si>
  <si>
    <t>97,96</t>
  </si>
  <si>
    <t>TÊ DE REDUÇÃO, PVC, SOLDÁVEL, DN 32MM X 25MM, INSTALADO EM PRUMADA DE ÁGUA - FORNECIMENTO E INSTALAÇÃO. AF_06/2022</t>
  </si>
  <si>
    <t>14,50</t>
  </si>
  <si>
    <t>TÊ DE REDUÇÃO, PVC, SOLDÁVEL, DN 40MM X 32MM, INSTALADO EM PRUMADA DE ÁGUA - FORNECIMENTO E INSTALAÇÃO. AF_06/2022</t>
  </si>
  <si>
    <t>18,51</t>
  </si>
  <si>
    <t>TÊ DE REDUÇÃO, PVC, SOLDÁVEL, DN 50MM X 25MM, INSTALADO EM PRUMADA DE ÁGUA - FORNECIMENTO E INSTALAÇÃO. AF_06/2022</t>
  </si>
  <si>
    <t>21,02</t>
  </si>
  <si>
    <t>TÊ DE REDUÇÃO, PVC, SOLDÁVEL, DN 75 MM X 50 MM, INSTALADO EM RESERVAÇÃO DE ÁGUA DE EDIFICAÇÃO QUE POSSUA RESERVATÓRIO DE FIBRA/FIBROCIMENTO   FORNECIMENTO E INSTALAÇÃO. AF_06/2016</t>
  </si>
  <si>
    <t>78,71</t>
  </si>
  <si>
    <t>JOELHO 90 GRAUS COM BUCHA DE LATÃO, PVC, SOLDÁVEL, DN 25MM, X 3/4  INSTALADO EM RAMAL OU SUB-RAMAL DE ÁGUA - FORNECIMENTO E INSTALAÇÃO. AF_06/2022</t>
  </si>
  <si>
    <t>16,79</t>
  </si>
  <si>
    <t>JOELHO 90 GRAUS COM BUCHA DE LATÃO, PVC, SOLDÁVEL, DN 25MM, X 1/2  INSTALADO EM RAMAL OU SUB-RAMAL DE ÁGUA - FORNECIMENTO E INSTALAÇÃO. AF_06/2022</t>
  </si>
  <si>
    <t>TÊ COM BUCHA DE LATÃO NA BOLSA CENTRAL, PVC, SOLDÁVEL, DN 25MM X 1/2 , INSTALADO EM RAMAL OU SUB-RAMAL DE ÁGUA - FORNECIMENTO E INSTALAÇÃO. AF_06/2022</t>
  </si>
  <si>
    <t>21,05</t>
  </si>
  <si>
    <t>TÊ COM BUCHA DE LATÃO NA BOLSA CENTRAL, PVC, SOLDÁVEL, DN 25MM X 3/4 , INSTALADO EM RAMAL OU SUB-RAMAL DE ÁGUA - FORNECIMENTO E INSTALAÇÃO. AF_06/2022</t>
  </si>
  <si>
    <t>22,89</t>
  </si>
  <si>
    <t>REGISTRO DE GAVETA BRUTO, LATÃO, ROSCÁVEL, 3/4" - FORNECIMENTO E INSTALAÇÃO. AF_08/2021</t>
  </si>
  <si>
    <t>27,29</t>
  </si>
  <si>
    <t>TRANSPORTE COM CAMINHÃO CARROCERIA COM GUINDAUTO (MUNCK),  MOMENTO MÁXIMO DE CARGA 11,7 TM, EM VIA INTERNA (DENTRO DO CANTEIRO - UNIDADE: TXKM). AF_07/2020</t>
  </si>
  <si>
    <t>TXKM</t>
  </si>
  <si>
    <t>7,92</t>
  </si>
  <si>
    <t>RASGO EM CONTRAPISO PARA RAMAIS/ DISTRIBUIÇÃO COM DIÂMETROS MENORES OU IGUAIS A 40 MM. AF_05/2015</t>
  </si>
  <si>
    <t>25,44</t>
  </si>
  <si>
    <t>TUBO, PVC, SOLDÁVEL, DN 25MM, INSTALADO EM DRENO DE AR-CONDICIONADO - FORNECIMENTO E INSTALAÇÃO. AF_12/2014</t>
  </si>
  <si>
    <t>15,38</t>
  </si>
  <si>
    <t>JOELHO 45 GRAUS, PVC, SOLDÁVEL, DN 25MM, INSTALADO EM DRENO DE AR-CONDICIONADO - FORNECIMENTO E INSTALAÇÃO. AF_12/2014</t>
  </si>
  <si>
    <t>7,16</t>
  </si>
  <si>
    <t>JOELHO 90 GRAUS, PVC, SOLDÁVEL, DN 25MM, INSTALADO EM DRENO DE AR-CONDICIONADO - FORNECIMENTO E INSTALAÇÃO. AF_12/2014</t>
  </si>
  <si>
    <t>6,15</t>
  </si>
  <si>
    <t>LUVA, PVC, SOLDÁVEL, DN 25MM, INSTALADO EM DRENO DE AR-CONDICIONADO - FORNECIMENTO E INSTALAÇÃO. AF_12/2014</t>
  </si>
  <si>
    <t>4,88</t>
  </si>
  <si>
    <t>CAIXA ENTERRADA HIDRÁULICA RETANGULAR EM ALVENARIA COM TIJOLOS CERÂMICOS MACIÇOS, DIMENSÕES INTERNAS: 0,3X0,3X0,3 M PARA REDE DE DRENAGEM. AF_12/2020</t>
  </si>
  <si>
    <t>165,48</t>
  </si>
  <si>
    <t>ESCAVACAO (MANUAL) DE VALAS, PARA ASSENTAMENTO DE TUBOS, NO(S) DIAMETRO(S):- (100 A 150)MM</t>
  </si>
  <si>
    <t>REATERRO (MANUAL) DE VALAS, COM TUBOS ASSENTADOS, NO(S) DIAMETRO(S):- (100 A 150)MM</t>
  </si>
  <si>
    <t>CAIXA PARA BOCA DE LOBO SIMPLES RETANGULAR, EM CONCRETO PRÉ-MOLDADO, DIMENSÕES INTERNAS: 0,6X1,0X1,2 M. AF_12/2020</t>
  </si>
  <si>
    <t>832,19</t>
  </si>
  <si>
    <t>CAIXA ENTERRADA HIDRÁULICA RETANGULAR EM ALVENARIA COM TIJOLOS CERÂMICOS MACIÇOS, DIMENSÕES INTERNAS: 0,6X0,6X0,6 M PARA REDE DE DRENAGEM. AF_12/2020</t>
  </si>
  <si>
    <t>504,93</t>
  </si>
  <si>
    <t>CAIXA ENTERRADA HIDRÁULICA RETANGULAR EM ALVENARIA COM TIJOLOS CERÂMICOS MACIÇOS, DIMENSÕES INTERNAS: 0,8X0,8X0,6 M PARA REDE DE DRENAGEM. AF_12/2020</t>
  </si>
  <si>
    <t>700,90</t>
  </si>
  <si>
    <t>CALHA EM CHAPA DE AÇO GALVANIZADO NÚMERO 24, DESENVOLVIMENTO DE 100 CM, INCLUSO TRANSPORTE VERTICAL. AF_07/2019</t>
  </si>
  <si>
    <t>169,37</t>
  </si>
  <si>
    <t>JOELHO 45 GRAUS, PVC, SERIE R, ÁGUA PLUVIAL, DN 100 MM, JUNTA ELÁSTICA, FORNECIDO E INSTALADO EM RAMAL DE ENCAMINHAMENTO. AF_06/2022</t>
  </si>
  <si>
    <t>40,82</t>
  </si>
  <si>
    <t>JOELHO 90 GRAUS, PVC, SERIE R, ÁGUA PLUVIAL, DN 100 MM, JUNTA ELÁSTICA, FORNECIDO E INSTALADO EM RAMAL DE ENCAMINHAMENTO. AF_06/2022</t>
  </si>
  <si>
    <t>39,54</t>
  </si>
  <si>
    <t>JUNÇÃO SIMPLES, PVC, SERIE R, ÁGUA PLUVIAL, DN 100 X 100 MM, JUNTA ELÁSTICA, FORNECIDO E INSTALADO EM CONDUTORES VERTICAIS DE ÁGUAS PLUVIAIS. AF_06/2022</t>
  </si>
  <si>
    <t>96,99</t>
  </si>
  <si>
    <t>TUBO PVC, SÉRIE R, ÁGUA PLUVIAL, DN 100 MM, FORNECIDO E INSTALADO EM RAMAL DE ENCAMINHAMENTO. AF_06/2022</t>
  </si>
  <si>
    <t>51,48</t>
  </si>
  <si>
    <t>TUBO PVC, SÉRIE R, ÁGUA PLUVIAL, DN 150 MM, FORNECIDO E INSTALADO EM RAMAL DE ENCAMINHAMENTO. AF_06/2022</t>
  </si>
  <si>
    <t>86,09</t>
  </si>
  <si>
    <t>VASO SANITÁRIO INFANTIL LOUÇA BRANCA - FORNECIMENTO E INSTALACAO. AF_01/2020</t>
  </si>
  <si>
    <t>518,23</t>
  </si>
  <si>
    <t>ASSENTO SANITÁRIO INFANTIL - FORNECIMENTO E INSTALACAO. AF_01/2020</t>
  </si>
  <si>
    <t>96,52</t>
  </si>
  <si>
    <t>VASO SANITARIO SIFONADO CONVENCIONAL COM LOUÇA BRANCA, INCLUSO CONJUNTO DE LIGAÇÃO PARA BACIA SANITÁRIA AJUSTÁVEL - FORNECIMENTO E INSTALAÇÃO. AF_10/2016</t>
  </si>
  <si>
    <t>294,69</t>
  </si>
  <si>
    <t>VASO SANITÁRIO SIFONADO COM CAIXA ACOPLADA LOUÇA BRANCA - PADRÃO MÉDIO, INCLUSO ENGATE FLEXÍVEL EM METAL CROMADO, 1/2  X 40CM - FORNECIMENTO E INSTALAÇÃO. AF_01/2020</t>
  </si>
  <si>
    <t>548,23</t>
  </si>
  <si>
    <t>ASSENTO SANITÁRIO CONVENCIONAL - FORNECIMENTO E INSTALACAO. AF_01/2020</t>
  </si>
  <si>
    <t>47,45</t>
  </si>
  <si>
    <t>VÁLVULA DE DESCARGA METÁLICA, BASE 1 1/2", ACABAMENTO METALICO CROMADO - FORNECIMENTO E INSTALAÇÃO. AF_08/2021</t>
  </si>
  <si>
    <t>282,18</t>
  </si>
  <si>
    <t>PAPELEIRA PLASTICA TIPO DISPENSER PARA PAPEL HIGIENICO ROLAO - FORNECIMENTO E INSTALACAO</t>
  </si>
  <si>
    <t>CUBA DE EMBUTIR OVAL EM LOUÇA BRANCA, 35 X 50CM OU EQUIVALENTE, INCLUSO VÁLVULA E SIFÃO TIPO GARRAFA EM METAL CROMADO - FORNECIMENTO E INSTALAÇÃO. AF_01/2020</t>
  </si>
  <si>
    <t>593,96</t>
  </si>
  <si>
    <t>CUBA DE ACO INOX N.304 INDUSTRIAL DE (60 X 50 X 40) CM, COM VALVULA AMERICANA E SIFAO TIPO GARRAFA EM METRAL CROMADO (ESTEVES OU SIMILAR) - FORNECIMENTO E INSTALACAO</t>
  </si>
  <si>
    <t>LAVATÓRIO LOUÇA BRANCA SUSPENSO, 29,5 X 39CM OU EQUIVALENTE, PADRÃO POPULAR - FORNECIMENTO E INSTALAÇÃO. AF_01/2020</t>
  </si>
  <si>
    <t>142,52</t>
  </si>
  <si>
    <t>TANQUE DE LOUÇA BRANCA COM COLUNA, 30L OU EQUIVALENTE, INCLUSO SIFÃO FLEXÍVEL EM PVC, VÁLVULA METÁLICA E TORNEIRA DE METAL CROMADO PADRÃO MÉDIO - FORNECIMENTO E INSTALAÇÃO. AF_01/2020</t>
  </si>
  <si>
    <t>888,07</t>
  </si>
  <si>
    <t>TORNEIRA PARA LAVATORIO DE ACIONAMENTO HIDROMECANICO, FECHAMENTO AUTOMATICO, ACABAMENTO L.C., PRESSMATIC MESA COMPACT, REF.17160606, 1/2" DA DOCOL OU SIMILAR</t>
  </si>
  <si>
    <t>TORNEIRA CROMADA TUBO MÓVEL, DE MESA, 1/2 OU 3/4, PARA PIA DE COZINHA, PADRÃO ALTO - FORNECIMENTO E INSTALAÇÃO. AF_01/2020</t>
  </si>
  <si>
    <t>112,09</t>
  </si>
  <si>
    <t>TORNEIRA CROMADA 1/2 OU 3/4 PARA TANQUE, PADRÃO MÉDIO - FORNECIMENTO E INSTALAÇÃO. AF_01/2020</t>
  </si>
  <si>
    <t>84,76</t>
  </si>
  <si>
    <t>SABONETEIRA PLASTICA TIPO DISPENSER PARA SABONETE LIQUIDO COM RESERVATORIO 800 A 1500 ML, INCLUSO FIXAÇÃO. AF_01/2020</t>
  </si>
  <si>
    <t>67,54</t>
  </si>
  <si>
    <t>TOALHEIRO PLASTICO TIPO DISPENSER PARA PAPEL TOALHA INTERFOLHADO</t>
  </si>
  <si>
    <t>CHUVEIRO ELÉTRICO COMUM CORPO PLÁSTICO, TIPO DUCHA  FORNECIMENTO E INSTALAÇÃO. AF_01/2020</t>
  </si>
  <si>
    <t>86,60</t>
  </si>
  <si>
    <t>VASO SANITARIO SIFONADO CONVENCIONAL PARA PCD SEM FURO FRONTAL COM LOUÇA BRANCA SEM ASSENTO, INCLUSO CONJUNTO DE LIGAÇÃO PARA BACIA SANITÁRIA AJUSTÁVEL - FORNECIMENTO E INSTALAÇÃO. AF_01/2020</t>
  </si>
  <si>
    <t>722,56</t>
  </si>
  <si>
    <t>ASSENTO UNIVERSAL PARA BACIA SANITARIA, EM POLIPROPILENO LINHA EVOLUTION SOFT CLOSE DA TUPAN OU SIMILAR</t>
  </si>
  <si>
    <t>VALVULA DE DESCARGA 1 1/2" SEM ACABAMENTO (BASE), DOCOL OU SIMILAR</t>
  </si>
  <si>
    <t>ACABAMENTO PARA VALVULA DE DESCARGA HYDRA ECO CONFORTO CROMADO REF. 4900.C.CONF DA DECA OU SIMILAR - FORNECIMENTO E INSTALACAO</t>
  </si>
  <si>
    <t>BARRA DE APOIO RETA, EM ACO INOX POLIDO, COMPRIMENTO DE 40CM, DIAMETRO MINIMO DE 3CM</t>
  </si>
  <si>
    <t>BARRA DE APOIO RETA, EM ACO INOX POLIDO, COMPRIMENTO 70 CM,  FIXADA NA PAREDE - FORNECIMENTO E INSTALAÇÃO. AF_01/2020</t>
  </si>
  <si>
    <t>351,97</t>
  </si>
  <si>
    <t>BARRA DE APOIO RETA, EM ACO INOX POLIDO, COMPRIMENTO 80 CM,  FIXADA NA PAREDE - FORNECIMENTO E INSTALAÇÃO. AF_01/2020</t>
  </si>
  <si>
    <t>365,40</t>
  </si>
  <si>
    <t>TORNEIRA PARA LAVATORIO DE MESA PRESSMATIC BENEFIT REF. 00490706 DA DOCOL OU SIMILAR</t>
  </si>
  <si>
    <t>PUXADOR PARA PCD, FIXADO NA PORTA - FORNECIMENTO E INSTALAÇÃO. AF_01/2020</t>
  </si>
  <si>
    <t>331,78</t>
  </si>
  <si>
    <t>PROTETOR DE IMPACTO EM ACO INOX POLIDO 304 SHIELD, ALTURA DE 40CM, LARGURA DE 80CM OU 90CM</t>
  </si>
  <si>
    <t>CABO DE COBRE FLEXÍVEL ISOLADO, 10 MM², ANTI-CHAMA 0,6/1,0 KV, PARA CIRCUITOS TERMINAIS - FORNECIMENTO E INSTALAÇÃO. AF_12/2015</t>
  </si>
  <si>
    <t>13,71</t>
  </si>
  <si>
    <t>CABO DE COBRE FLEXÍVEL ISOLADO, 16 MM², ANTI-CHAMA 0,6/1,0 KV, PARA CIRCUITOS TERMINAIS - FORNECIMENTO E INSTALAÇÃO. AF_12/2015</t>
  </si>
  <si>
    <t>21,53</t>
  </si>
  <si>
    <t>CABO DE COBRE FLEXÍVEL ISOLADO, 185 MM², ANTI-CHAMA 0,6/1,0 KV, PARA REDE ENTERRADA DE DISTRIBUIÇÃO DE ENERGIA ELÉTRICA - FORNECIMENTO E INSTALAÇÃO. AF_12/2021</t>
  </si>
  <si>
    <t>163,91</t>
  </si>
  <si>
    <t>CABO DE COBRE FLEXÍVEL ISOLADO, 2,5 MM², ANTI-CHAMA 0,6/1,0 KV, PARA CIRCUITOS TERMINAIS - FORNECIMENTO E INSTALAÇÃO. AF_12/2015</t>
  </si>
  <si>
    <t>4,11</t>
  </si>
  <si>
    <t>CABO DE COBRE FLEXÍVEL ISOLADO, 25 MM², 0,6/1,0 KV, PARA REDE AÉREA DE DISTRIBUIÇÃO DE ENERGIA ELÉTRICA DE BAIXA TENSÃO - FORNECIMENTO E INSTALAÇÃO. AF_07/2020</t>
  </si>
  <si>
    <t>21,59</t>
  </si>
  <si>
    <t>CABO DE COBRE FLEXÍVEL ISOLADO, 35 MM², ANTI-CHAMA 0,6/1,0 KV, PARA REDE ENTERRADA DE DISTRIBUIÇÃO DE ENERGIA ELÉTRICA - FORNECIMENTO E INSTALAÇÃO. AF_12/2021</t>
  </si>
  <si>
    <t>32,70</t>
  </si>
  <si>
    <t>CABO DE COBRE FLEXÍVEL ISOLADO, 50 MM², ANTI-CHAMA 0,6/1,0 KV, PARA REDE ENTERRADA DE DISTRIBUIÇÃO DE ENERGIA ELÉTRICA - FORNECIMENTO E INSTALAÇÃO. AF_12/2021</t>
  </si>
  <si>
    <t>47,48</t>
  </si>
  <si>
    <t>CABO DE COBRE FLEXÍVEL ISOLADO, 70 MM², ANTI-CHAMA 0,6/1,0 KV, PARA REDE ENTERRADA DE DISTRIBUIÇÃO DE ENERGIA ELÉTRICA - FORNECIMENTO E INSTALAÇÃO. AF_12/2021</t>
  </si>
  <si>
    <t>65,76</t>
  </si>
  <si>
    <t>CABO DE COBRE FLEXÍVEL ISOLADO, 2,5 MM², ANTI-CHAMA 450/750 V, PARA CIRCUITOS TERMINAIS - FORNECIMENTO E INSTALAÇÃO. AF_12/2015</t>
  </si>
  <si>
    <t>3,66</t>
  </si>
  <si>
    <t>CABO DE COBRE FLEXÍVEL ISOLADO, 4 MM², ANTI-CHAMA 450/750 V, PARA CIRCUITOS TERMINAIS - FORNECIMENTO E INSTALAÇÃO. AF_12/2015</t>
  </si>
  <si>
    <t>5,67</t>
  </si>
  <si>
    <t>CABO DE COBRE FLEXÍVEL ISOLADO, 6 MM², ANTI-CHAMA 450/750 V, PARA CIRCUITOS TERMINAIS - FORNECIMENTO E INSTALAÇÃO. AF_12/2015</t>
  </si>
  <si>
    <t>7,93</t>
  </si>
  <si>
    <t>CAIXA RETANGULAR 4" X 2" ALTA (2,00 M DO PISO), PVC, INSTALADA EM PAREDE - FORNECIMENTO E INSTALAÇÃO. AF_12/2015</t>
  </si>
  <si>
    <t>26,83</t>
  </si>
  <si>
    <t>CAIXA RETANGULAR 4" X 2" BAIXA (0,30 M DO PISO), PVC, INSTALADA EM PAREDE - FORNECIMENTO E INSTALAÇÃO. AF_12/2015</t>
  </si>
  <si>
    <t>10,18</t>
  </si>
  <si>
    <t>CAIXA RETANGULAR 4" X 2" MÉDIA (1,30 M DO PISO), PVC, INSTALADA EM PAREDE - FORNECIMENTO E INSTALAÇÃO. AF_12/2015</t>
  </si>
  <si>
    <t>15,67</t>
  </si>
  <si>
    <t>CAIXA OCTOGONAL 4" X 4", PVC, INSTALADA EM LAJE - FORNECIMENTO E INSTALAÇÃO. AF_12/2015</t>
  </si>
  <si>
    <t>16,14</t>
  </si>
  <si>
    <t>HASTE DE ATERRAMENTO 3/4  PARA SPDA - FORNECIMENTO E INSTALAÇÃO. AF_12/2017</t>
  </si>
  <si>
    <t>131,19</t>
  </si>
  <si>
    <t>CAIXA ENTERRADA ELÉTRICA RETANGULAR, EM ALVENARIA COM TIJOLOS CERÂMICOS MACIÇOS, FUNDO COM BRITA, DIMENSÕES INTERNAS: 0,3X0,3X0,3 M. AF_12/2020</t>
  </si>
  <si>
    <t>151,03</t>
  </si>
  <si>
    <t>- COM 1 FURO  (4" X 2") REF. 8508</t>
  </si>
  <si>
    <t>INTERRUPTOR SIMPLES (1 MÓDULO), 10A/250V, INCLUINDO SUPORTE E PLACA - FORNECIMENTO E INSTALAÇÃO. AF_12/2015</t>
  </si>
  <si>
    <t>26,49</t>
  </si>
  <si>
    <t>INTERRUPTOR SIMPLES (1 MÓDULO) COM 1 TOMADA DE EMBUTIR 2P+T 10 A,  INCLUINDO SUPORTE E PLACA - FORNECIMENTO E INSTALAÇÃO. AF_12/2015</t>
  </si>
  <si>
    <t>45,06</t>
  </si>
  <si>
    <t>TOMADA ALTA DE EMBUTIR (1 MÓDULO), 2P+T 10 A, INCLUINDO SUPORTE E PLACA - FORNECIMENTO E INSTALAÇÃO. AF_12/2015</t>
  </si>
  <si>
    <t>39,46</t>
  </si>
  <si>
    <t>TOMADA BAIXA DE EMBUTIR (1 MÓDULO), 2P+T 10 A, INCLUINDO SUPORTE E PLACA - FORNECIMENTO E INSTALAÇÃO. AF_12/2015</t>
  </si>
  <si>
    <t>27,85</t>
  </si>
  <si>
    <t>TOMADA BAIXA DE EMBUTIR (1 MÓDULO), 2P+T 20 A, SEM SUPORTE E SEM PLACA - FORNECIMENTO E INSTALAÇÃO. AF_12/2015</t>
  </si>
  <si>
    <t>20,17</t>
  </si>
  <si>
    <t>TOMADA MÉDIA DE EMBUTIR (1 MÓDULO), 2P+T 10 A, INCLUINDO SUPORTE E PLACA - FORNECIMENTO E INSTALAÇÃO. AF_12/2015</t>
  </si>
  <si>
    <t>31,08</t>
  </si>
  <si>
    <t>TOMADA MÉDIA DE EMBUTIR (1 MÓDULO), 2P+T 20 A, INCLUINDO SUPORTE E PLACA - FORNECIMENTO E INSTALAÇÃO. AF_12/2015</t>
  </si>
  <si>
    <t>33,21</t>
  </si>
  <si>
    <t>TOMADA MÉDIA DE EMBUTIR (2 MÓDULOS), 2P+T 10 A, INCLUINDO SUPORTE E PLACA - FORNECIMENTO E INSTALAÇÃO. AF_12/2015</t>
  </si>
  <si>
    <t>49,70</t>
  </si>
  <si>
    <t>INTERRUPTOR PARALELO (1 MÓDULO) COM 1 TOMADA DE EMBUTIR 2P+T 10 A,  INCLUINDO SUPORTE E PLACA - FORNECIMENTO E INSTALAÇÃO. AF_12/2015</t>
  </si>
  <si>
    <t>50,81</t>
  </si>
  <si>
    <t>DISJUNTOR BIPOLAR TIPO DIN, CORRENTE NOMINAL DE 10A - FORNECIMENTO E INSTALAÇÃO. AF_10/2020</t>
  </si>
  <si>
    <t>62,21</t>
  </si>
  <si>
    <t>DISJUNTOR BIPOLAR TIPO DIN, CORRENTE NOMINAL DE 25A - FORNECIMENTO E INSTALAÇÃO. AF_10/2020</t>
  </si>
  <si>
    <t>65,52</t>
  </si>
  <si>
    <t>DISJUNTOR BIPOLAR TIPO DIN, CORRENTE NOMINAL DE 32A - FORNECIMENTO E INSTALAÇÃO. AF_10/2020</t>
  </si>
  <si>
    <t>68,21</t>
  </si>
  <si>
    <t>DISJUNTOR TERMOMAGNÉTICO TRIPOLAR , CORRENTE NOMINAL DE 125A - FORNECIMENTO E INSTALAÇÃO. AF_10/2020</t>
  </si>
  <si>
    <t>455,61</t>
  </si>
  <si>
    <t>DISJUNTOR TRIPOLAR TIPO DIN, CORRENTE NOMINAL DE 16A - FORNECIMENTO E INSTALAÇÃO. AF_10/2020</t>
  </si>
  <si>
    <t>79,25</t>
  </si>
  <si>
    <t>DISJUNTOR TRIPOLAR TIPO DIN, CORRENTE NOMINAL DE 25A - FORNECIMENTO E INSTALAÇÃO. AF_10/2020</t>
  </si>
  <si>
    <t>82,60</t>
  </si>
  <si>
    <t>DISJUNTOR TRIPOLAR TIPO DIN, CORRENTE NOMINAL DE 32A - FORNECIMENTO E INSTALAÇÃO. AF_10/2020</t>
  </si>
  <si>
    <t>86,63</t>
  </si>
  <si>
    <t>DISJUNTOR TRIPOLAR TIPO DIN, CORRENTE NOMINAL DE 50A - FORNECIMENTO E INSTALAÇÃO. AF_10/2020</t>
  </si>
  <si>
    <t>100,71</t>
  </si>
  <si>
    <t>DISJUNTOR NORMA DIN CURVA C 3P (TRIPOLAR) DE 70A STECK, SIEMENS OU SIMILAR</t>
  </si>
  <si>
    <t>DISJUNTOR MONOPOLAR TIPO DIN, CORRENTE NOMINAL DE 10A - FORNECIMENTO E INSTALAÇÃO. AF_10/2020</t>
  </si>
  <si>
    <t>12,51</t>
  </si>
  <si>
    <t>DISJUNTOR MONOPOLAR TIPO DIN, CORRENTE NOMINAL DE 16A - FORNECIMENTO E INSTALAÇÃO. AF_10/2020</t>
  </si>
  <si>
    <t>13,05</t>
  </si>
  <si>
    <t>DISPOSITIVO DPS CLASSE II, 1 POLO, TENSAO MAXIMA DE 175 V, CORRENTE MAXIMA DE *20* KA (TIPO AC)</t>
  </si>
  <si>
    <t>ELETRODUTO FLEXÍVEL CORRUGADO REFORÇADO, PVC, DN 32 MM (1"), PARA CIRCUITOS TERMINAIS, INSTALADO EM PAREDE - FORNECIMENTO E INSTALAÇÃO. AF_12/2015</t>
  </si>
  <si>
    <t>15,54</t>
  </si>
  <si>
    <t>ELETRODUTO FLEXÍVEL CORRUGADO REFORÇADO, PVC, DN 25 MM (3/4"), PARA CIRCUITOS TERMINAIS, INSTALADO EM PAREDE - FORNECIMENTO E INSTALAÇÃO. AF_12/2015</t>
  </si>
  <si>
    <t>10,50</t>
  </si>
  <si>
    <t>ELETRODUTO FLEXÍVEL CORRUGADO, PEAD, DN 50 (1 1/2"), PARA REDE ENTERRADA DE DISTRIBUIÇÃO DE ENERGIA ELÉTRICA - FORNECIMENTO E INSTALAÇÃO. AF_12/2021</t>
  </si>
  <si>
    <t>9,01</t>
  </si>
  <si>
    <t>ELETRODUTO FLEXÍVEL CORRUGADO, PEAD, DN 63 (2"), PARA REDE ENTERRADA DE DISTRIBUIÇÃO DE ENERGIA ELÉTRICA - FORNECIMENTO E INSTALAÇÃO. AF_12/2021</t>
  </si>
  <si>
    <t>12,86</t>
  </si>
  <si>
    <t>ELETRODUTO FLEXÍVEL CORRUGADO, PEAD, DN 90 (3"), PARA REDE ENTERRADA DE DISTRIBUIÇÃO DE ENERGIA ELÉTRICA - FORNECIMENTO E INSTALAÇÃO. AF_12/2021</t>
  </si>
  <si>
    <t>18,84</t>
  </si>
  <si>
    <t>ELETRODUTO FLEXÍVEL CORRUGADO, PEAD, DN 100 (4"), PARA REDE ENTERRADA DE DISTRIBUIÇÃO DE ENERGIA ELÉTRICA - FORNECIMENTO E INSTALAÇÃO. AF_12/2021</t>
  </si>
  <si>
    <t>24,59</t>
  </si>
  <si>
    <t>LUMINÁRIA ARANDELA TIPO MEIA LUA, DE SOBREPOR, COM 1 LÂMPADA LED DE 6 W, SEM REATOR - FORNECIMENTO E INSTALAÇÃO. AF_02/2020</t>
  </si>
  <si>
    <t>88,19</t>
  </si>
  <si>
    <t>LUMINARIA TUBULAR LED, REF. CALHA SLIN (2X18W), 3.250LM, 120CM LINEAR, DA RCA OU SIMILAR - FORNECIMENTO E INSTALACAO</t>
  </si>
  <si>
    <t>LUMINARIA TIPO PLAFON COM PAINEL LED, 30X30CM, SOBREPOR, POTENCIA DE 24W, 6500K, LUZ NEUTRA, ELGIN OU SIMILAR - FORNECIMENTO E INSTALACAO</t>
  </si>
  <si>
    <t>QUADRO DE DISTRIBUIÇÃO DE ENERGIA EM CHAPA DE AÇO GALVANIZADO, DE EMBUTIR, COM BARRAMENTO TRIFÁSICO, PARA 24 DISJUNTORES DIN 100A - FORNECIMENTO E INSTALAÇÃO. AF_10/2020</t>
  </si>
  <si>
    <t>552,69</t>
  </si>
  <si>
    <t>QUADRO DE DISTRIBUICAO DE ENRGIA DE EMBUTIR, BARRAMENTO TRIFASICO DE 100A, CAPACIDADE PARA 48 MODULOS DIN DA CEMAR OU SIMILAR - FORNECIMENTO E INSTALACAO</t>
  </si>
  <si>
    <t>QUADRO DE DISTRIBUICAO DE ENERGIA DE EMBUTIR, BARRAMENTO TRIFASICO DE 150A, CAPACIDADE PARA 42 MODULOS DIN DA CEMAR OU SIMILAR - FORNECIMENTO E INSTALACAO</t>
  </si>
  <si>
    <t>CABO DE COBRE FLEXÍVEL ISOLADO, 95 MM², ANTI-CHAMA 0,6/1,0 KV, PARA REDE ENTERRADA DE DISTRIBUIÇÃO DE ENERGIA ELÉTRICA - FORNECIMENTO E INSTALAÇÃO. AF_12/2021</t>
  </si>
  <si>
    <t>85,04</t>
  </si>
  <si>
    <t>DISJUNTOR TERMOMAGNÉTICO TRIPOLAR , CORRENTE NOMINAL DE 600A - FORNECIMENTO E INSTALAÇÃO. AF_10/2020</t>
  </si>
  <si>
    <t>2.395,20</t>
  </si>
  <si>
    <t>PATCH PANEL 24 PORTAS, CATEGORIA 6 - FORNECIMENTO E INSTALAÇÃO. AF_11/2019</t>
  </si>
  <si>
    <t>1.134,33</t>
  </si>
  <si>
    <t>CABO ELETRÔNICO CATEGORIA 6, INSTALADO EM EDIFICAÇÃO INSTITUCIONAL - FORNECIMENTO E INSTALAÇÃO. AF_11/2019</t>
  </si>
  <si>
    <t>9,87</t>
  </si>
  <si>
    <t>ELETRODUTO RÍGIDO ROSCÁVEL, PVC, DN 25 MM (3/4"), PARA CIRCUITOS TERMINAIS, INSTALADO EM FORRO - FORNECIMENTO E INSTALAÇÃO. AF_12/2015</t>
  </si>
  <si>
    <t>11,02</t>
  </si>
  <si>
    <t>ELETRODUTO RÍGIDO ROSCÁVEL, PVC, DN 32 MM (1"), PARA CIRCUITOS TERMINAIS, INSTALADO EM FORRO - FORNECIMENTO E INSTALAÇÃO. AF_12/2015</t>
  </si>
  <si>
    <t>15,23</t>
  </si>
  <si>
    <t>TOMADA DE REDE RJ45 - FORNECIMENTO E INSTALAÇÃO. AF_11/2019</t>
  </si>
  <si>
    <t>43,69</t>
  </si>
  <si>
    <t>CAIXA ENTERRADA ELÉTRICA RETANGULAR, EM CONCRETO PRÉ-MOLDADO, FUNDO COM BRITA, DIMENSÕES INTERNAS: 0,3X0,3X0,3 M. AF_12/2020</t>
  </si>
  <si>
    <t>126,95</t>
  </si>
  <si>
    <t>ESCAVACAO (MANUAL) DE VALAS, PARA ASSENTAMENTO DE TUBOS, COM DIAMETROS ATE 4"</t>
  </si>
  <si>
    <t>REATERRO (MANUAL) DE VALAS</t>
  </si>
  <si>
    <t>TUBO DE AÇO GALVANIZADO COM COSTURA, CLASSE MÉDIA, DN 65 (2 1/2"), CONEXÃO ROSQUEADA, INSTALADO EM PRUMADAS - FORNECIMENTO E INSTALAÇÃO. AF_10/2020</t>
  </si>
  <si>
    <t>124,17</t>
  </si>
  <si>
    <t>TUBO DE AÇO PRETO SEM COSTURA, CLASSE MÉDIA, CONEXÃO SOLDADA, DN 20 (3/4"), INSTALADO EM RAMAIS E SUB-RAMAIS DE GÁS - FORNECIMENTO E INSTALAÇÃO. AF_10/2020</t>
  </si>
  <si>
    <t>78,30</t>
  </si>
  <si>
    <t>TÊ, EM FERRO GALVANIZADO, CONEXÃO ROSQUEADA, DN 65 (2 1/2"), INSTALADO EM REDE DE ALIMENTAÇÃO PARA HIDRANTE - FORNECIMENTO E INSTALAÇÃO. AF_10/2020</t>
  </si>
  <si>
    <t>159,04</t>
  </si>
  <si>
    <t>JOELHO 90 GRAUS, EM FERRO GALVANIZADO, DN 65 (2 1/2"), CONEXÃO ROSQUEADA, INSTALADO EM REDE DE ALIMENTAÇÃO PARA HIDRANTE - FORNECIMENTO E INSTALAÇÃO. AF_10/2020</t>
  </si>
  <si>
    <t>116,22</t>
  </si>
  <si>
    <t>VÁLVULA DE RETENÇÃO HORIZONTAL, DE BRONZE, ROSCÁVEL, 2 1/2" - FORNECIMENTO E INSTALAÇÃO. AF_08/2021</t>
  </si>
  <si>
    <t>453,86</t>
  </si>
  <si>
    <t>REGISTRO TIPO GLOBO ANGULAR 45o 2 1/2", BUCKA SPIERO, NLF, PIRABRONZE OU SIMILAR, INCLUSIVE ADAPTADOR STORZ (ROSCA 2 1/2" X STORZ 1 1/2")</t>
  </si>
  <si>
    <t>REGISTRO OU REGULADOR DE GÁS DE COZINHA - FORNECIMENTO E INSTALAÇÃO. AF_08/2021</t>
  </si>
  <si>
    <t>SIRENE ELETROMAGNETICA UNIDIRECIONAL 110DB, 127V, REF. RT-10 DA ROTAN OU SIMILAR - FORNECIMENTO E INSTALACAO</t>
  </si>
  <si>
    <t>ACIONADOR MANUAL TIPO QUEBRA VIDRO PARA ALARME, DA ACERO OU SIMILAR</t>
  </si>
  <si>
    <t>CENTRAL DE ALARME DE INCENDIO ENDERECAVEL, MODELO CIE 1125, DA INTELBRAS OU SIMILAR - FORNECIMENTO E INSTALACAO</t>
  </si>
  <si>
    <t>CAIXA EM ALVENARIA PARA HIDRANTE DE PASSEIO, INCLUSIVE REQUADRO E TAMPA DE FERRO FUNDIDO COM INSCRICAO "INCENDIO" - ANEXO H.S.-112 (I)</t>
  </si>
  <si>
    <t>ACIONADOR MANUAL (QUEBRA-VIDRO) LIGA-DESLIGA PARA ACIONAMENTO DE BOMBA DE INCENDIO</t>
  </si>
  <si>
    <t>QUADRO DE COMANDO PARA BOMBA DE INCENDIO COM MOTOR DE:- 5 CV</t>
  </si>
  <si>
    <t>ABRIGO P/ HIDRANTE, 90X60X17CM, C/ REG. GLOBO ANGULAR 45G 2.1/2", ADAP.STORZ 2.1/2"X1.1/2",2 MANGUEIRAS INCENDIO 1.1/2", TIPO 2, 15M CADA,ESGUINCHO LATAO 1.1/2",CH DUPLA P/ CONEXOES TIPO STORZ,TAMPAO C/ CORRENTE, EM LATAO,ENGATE RAPIDO-FORN. INST</t>
  </si>
  <si>
    <t>EXTINTOR DE INCÊNDIO PORTÁTIL COM CARGA DE ÁGUA PRESSURIZADA DE 10 L, CLASSE A - FORNECIMENTO E INSTALAÇÃO. AF_10/2020_P</t>
  </si>
  <si>
    <t>250,76</t>
  </si>
  <si>
    <t>EXTINTOR DE INCÊNDIO PORTÁTIL COM CARGA DE PQS DE 4 KG, CLASSE BC - FORNECIMENTO E INSTALAÇÃO. AF_10/2020_P</t>
  </si>
  <si>
    <t>243,12</t>
  </si>
  <si>
    <t>PLACA DE SINALIZACAO DE ALERTA, SIMBOLO TRIANGULAR, FUNDO AMARELO, PICTOGRAMA PRETO, FAIXA TRIANGULAR PRETA, EM PVC, 2MM ANTI-CHAMAS, NAS DIMENSOES (14X14)CM</t>
  </si>
  <si>
    <t>PLACA DE SINALIZACAO DE ORIENTACAO E SALVAMENTO, SIMBOLO RETANGULAR, FUNDO VERDE, PICTOGRAMA FOTOLUMINESCENTE, EM PVC, 2MM ANTI-CHAMAS, NAS DIMENSOES (13X26)CM</t>
  </si>
  <si>
    <t>PLACA DE SINALIZACAO DE PROIBICAO, SIMBOLO CIRCULAR, FUNDO BRANCO, PICTOGRAMA PRETO, FAIXA CIRCULAR E BARRA DIAMETRAL VERMELHA, EM PVC, 2MM ANTI-CHAMAS</t>
  </si>
  <si>
    <t>LUMINÁRIA DE EMERGÊNCIA, COM 30 LÂMPADAS LED DE 2 W, SEM REATOR - FORNECIMENTO E INSTALAÇÃO. AF_02/2020</t>
  </si>
  <si>
    <t>28,26</t>
  </si>
  <si>
    <t>EXECUÇÃO DE PASSEIO (CALÇADA) OU PISO DE CONCRETO COM CONCRETO MOLDADO IN LOCO, FEITO EM OBRA, ACABAMENTO CONVENCIONAL, NÃO ARMADO. AF_07/2016</t>
  </si>
  <si>
    <t>722,08</t>
  </si>
  <si>
    <t>EXECUÇÃO DE PÁTIO/ESTACIONAMENTO EM PISO INTERTRAVADO, COM BLOCO RETANGULAR COR NATURAL DE 20 X 10 CM, ESPESSURA 8 CM. AF_12/2015</t>
  </si>
  <si>
    <t>72,90</t>
  </si>
  <si>
    <t>TRANSPORTE COM CAMINHÃO CARROCERIA COM GUINDAUTO (MUNCK),  MOMENTO MÁXIMO DE CARGA 11,7 TM, EM VIA URBANA PAVIMENTADA, DMT ATÉ 30KM (UNIDADE: TXKM). AF_07/2020</t>
  </si>
  <si>
    <t>2,65</t>
  </si>
  <si>
    <t>TRANSPORTE COM CAMINHÃO CARROCERIA COM GUINDAUTO (MUNCK),  MOMENTO MÁXIMO DE CARGA 11,7 TM, EM VIA URBANA PAVIMENTADA, ADICIONAL PARA DMT EXCEDENTE A 30 KM (UNIDADE: TXKM). AF_07/2020</t>
  </si>
  <si>
    <t>1,04</t>
  </si>
  <si>
    <t>PINTURA DE DEMARCAÇÃO DE VAGA COM TINTA EPÓXI, E = 10 CM, APLICAÇÃO MANUAL. AF_05/2021</t>
  </si>
  <si>
    <t>5,40</t>
  </si>
  <si>
    <t>PINTURA E DEMARCACAO NO PISO PARA SINALIZAR VAGA DE ESTACIONAMENTO, USO INTERNO OU EXTERNO, COM O SIMBOLO "CADEIRANTE", NA MEDIDA DE (1,20 X 1,20)M</t>
  </si>
  <si>
    <t>PINTURA E DEMARCACAO NO PISO PARA COMPLEMENTAR A VAGA DE ESTACIONAMENTO ACESSIVEL, NA MEDIDA DE (5,20 X 1,20)M</t>
  </si>
  <si>
    <t>PINTURA E DEMARCACAO NO PISO PARA SINALIZAR VAGA DE ESTACIONAMENTO, USO INTERNO OU EXTERNO, COM O SIMBOLO "IDOSO", NA MEDIDA DE (1,50 X 0,40)M</t>
  </si>
  <si>
    <t>GUIA (MEIO-FIO) CONCRETO, MOLDADA  IN LOCO  EM TRECHO RETO COM EXTRUSORA, 15 CM BASE X 30 CM ALTURA. AF_06/2016</t>
  </si>
  <si>
    <t>43,64</t>
  </si>
  <si>
    <t>PINTURA DE MEIO-FIO COM TINTA BRANCA A BASE DE CAL (CAIAÇÃO). AF_05/2021</t>
  </si>
  <si>
    <t>1,29</t>
  </si>
  <si>
    <t>PLANTIO DE ARBUSTO OU  CERCA VIVA. AF_05/2018</t>
  </si>
  <si>
    <t>44,94</t>
  </si>
  <si>
    <t>SINALIZACAO VISUAL VERTICAL DE VAGAS CADEIRANTES/IDOSO/GESTANTE COM PLACA EM ACO INOX 180 COM TAMANHO DE (50X70)CM COM ADESIVO REFLETIVO E SIMBOLO, POSTE DE ACO GALV. C/3M ALT. E 2" DIAM. AMBOS DA ANLIK OU SIMILAR</t>
  </si>
  <si>
    <t>PLANTIO DE GRAMA ESMERALDA OU SÃO CARLOS OU CURITIBANA, EM PLACAS. AF_05/2022</t>
  </si>
  <si>
    <t>12,02</t>
  </si>
  <si>
    <t>APLICAÇÃO DE ADUBO EM SOLO. AF_05/2018</t>
  </si>
  <si>
    <t>7,64</t>
  </si>
  <si>
    <t>PINTURA COM TINTA ALQUÍDICA DE FUNDO E ACABAMENTO (ESMALTE SINTÉTICO GRAFITE) PULVERIZADA SOBRE SUPERFÍCIES METÁLICAS (EXCETO PERFIL) EXECUTADO EM OBRA (POR DEMÃO). AF_01/2020_P</t>
  </si>
  <si>
    <t>20,63</t>
  </si>
  <si>
    <t>PINTURA TINTA DE ACABAMENTO (PIGMENTADA) ESMALTE SINTÉTICO ACETINADO EM MADEIRA, 3 DEMÃOS. AF_01/2021</t>
  </si>
  <si>
    <t>20,47</t>
  </si>
  <si>
    <t>APLICAÇÃO DE FUNDO SELADOR ACRÍLICO EM PAREDES, UMA DEMÃO. AF_06/2014</t>
  </si>
  <si>
    <t>3,36</t>
  </si>
  <si>
    <t>APLICACAO E LIXAMENTO DE MASSA ACRILICA EM PAREDES EM DUAS DEMAOS</t>
  </si>
  <si>
    <t>APLICAÇÃO MANUAL DE PINTURA COM TINTA LÁTEX ACRÍLICA EM PAREDES, DUAS DEMÃOS. AF_06/2014</t>
  </si>
  <si>
    <t>10,83</t>
  </si>
  <si>
    <t>REVESTIMENTO DE ACABAMENTO ARRANHADO, APLICADO COM DESEMPENADEIRA MALHA MEDIA, INCLUSIVE FUNDO PREPARADOR</t>
  </si>
  <si>
    <t>APLICAÇÃO DE FUNDO SELADOR ACRÍLICO EM TETO, UMA DEMÃO. AF_06/2014</t>
  </si>
  <si>
    <t>4,09</t>
  </si>
  <si>
    <t>APLICAÇÃO E LIXAMENTO DE MASSA LÁTEX EM TETO, DUAS DEMÃOS. AF_06/2014</t>
  </si>
  <si>
    <t>11,29</t>
  </si>
  <si>
    <t>APLICAÇÃO MANUAL DE PINTURA COM TINTA LÁTEX ACRÍLICA EM TETO, DUAS DEMÃOS. AF_06/2014</t>
  </si>
  <si>
    <t>12,62</t>
  </si>
  <si>
    <t>SOLEIRA EM GRANITO, LARGURA 15 CM, ESPESSURA 2,0 CM. AF_09/2020</t>
  </si>
  <si>
    <t>114,25</t>
  </si>
  <si>
    <t>PEITORIL LINEAR EM GRANITO OU MÁRMORE, L = 15CM, COMPRIMENTO DE ATÉ 2M, ASSENTADO COM ARGAMASSA 1:6 COM ADITIVO. AF_11/2020</t>
  </si>
  <si>
    <t>178,26</t>
  </si>
  <si>
    <t>BANCADA DE GRANITO CINZA ANDORINHA, COM ACABAMENTO RETO SIMPLES, ESPESSURA DE 2,5CM</t>
  </si>
  <si>
    <t>SUPORTE MÃO FRANCESA EM ACO, ABAS IGUAIS 40 CM, CAPACIDADE MINIMA 70 KG, BRANCO - FORNECIMENTO E INSTALAÇÃO. AF_01/2020</t>
  </si>
  <si>
    <t>38,63</t>
  </si>
  <si>
    <t>FRONTAO/ESPELHO EM GRANITO CINZA ANDORINHA COM H=10CM, ESP=2CM</t>
  </si>
  <si>
    <t>DIVISORIA SANITÁRIA, TIPO CABINE, EM GRANITO CINZA POLIDO, ESP = 3CM, ASSENTADO COM ARGAMASSA COLANTE AC III-E, EXCLUSIVE FERRAGENS. AF_01/2021</t>
  </si>
  <si>
    <t>891,53</t>
  </si>
  <si>
    <t>CORDOALHA DE COBRE NU 16 MM², NÃO ENTERRADA, COM ISOLADOR - FORNECIMENTO E INSTALAÇÃO. AF_12/2017</t>
  </si>
  <si>
    <t>32,28</t>
  </si>
  <si>
    <t>CORDOALHA DE COBRE NU 35 MM², NÃO ENTERRADA, COM ISOLADOR - FORNECIMENTO E INSTALAÇÃO. AF_12/2017</t>
  </si>
  <si>
    <t>56,62</t>
  </si>
  <si>
    <t>CORDOALHA DE COBRE NU 50 MM², ENTERRADA, SEM ISOLADOR - FORNECIMENTO E INSTALAÇÃO. AF_12/2017</t>
  </si>
  <si>
    <t>51,45</t>
  </si>
  <si>
    <t>CAIXA DE INSPEÇÃO PARA ATERRAMENTO, CIRCULAR, EM POLIETILENO, DIÂMETRO INTERNO = 0,3 M. AF_12/2020</t>
  </si>
  <si>
    <t>55,68</t>
  </si>
  <si>
    <t>HASTE DE ATERRAMENTO 5/8  PARA SPDA - FORNECIMENTO E INSTALAÇÃO. AF_12/2017</t>
  </si>
  <si>
    <t>88,04</t>
  </si>
  <si>
    <t>CAPTOR TIPO FRANKLIN PARA SPDA - FORNECIMENTO E INSTALAÇÃO. AF_12/2017</t>
  </si>
  <si>
    <t>178,71</t>
  </si>
  <si>
    <t>PARAFUSO, AUTO ATARRACHANTE, CABECA CHATA, FENDA SIMPLES, 1/4 (6,35 MM) X 25 MM</t>
  </si>
  <si>
    <t xml:space="preserve">CENTO </t>
  </si>
  <si>
    <t>58,44</t>
  </si>
  <si>
    <t>PARAFUSO DE FERRO POLIDO, SEXTAVADO, COM ROSCA PARCIAL, DIAMETRO 5/8", COMPRIMENTO 6", COM PORCA E ARRUELA DE PRESSAO MEDIA</t>
  </si>
  <si>
    <t>12,65</t>
  </si>
  <si>
    <t>PARAFUSO DE LATAO COM ROSCA SOBERBA, CABECA CHATA E FENDA SIMPLES, DIAMETRO 4,8 MM, COMPRIMENTO 65 MM</t>
  </si>
  <si>
    <t>2,53</t>
  </si>
  <si>
    <t>CONEXAO ATRAVES DE SOLDA EXOTERMICA, INCLUSO MOLDE, PALITO IGNITOR E ALICATE - FORNECIMENTO E INSTALACAO /UN</t>
  </si>
  <si>
    <t>SUPORTE ISOLADOR PARA CORDOALHA DE COBRE - FORNECIMENTO E INSTALAÇÃO. AF_12/2017</t>
  </si>
  <si>
    <t>24,38</t>
  </si>
  <si>
    <t>ESPELHO CRISTAL, ESPESSURA 4MM FIXADO COM BOTAO FRANCES DE PLASTICO CROMADO, PARAFUSO E BUCHA, SEM MOLDURA - FORNECIMENTO E INSTALACAO</t>
  </si>
  <si>
    <t>PLACA DE SINALIZACAO EM ACRILICO ATE 240 CM2 COM 10 LETRAS, PARA PORTAS</t>
  </si>
  <si>
    <t>TESTEIRA EM CHAPA METALICA N. 16 SEM SUSTENTACAO (CONSIDERANDO DESENVOLVIMENTO TOTAL DA CHAPA)</t>
  </si>
  <si>
    <t>ENGENHEIRO CIVIL DE OBRA JUNIOR COM ENCARGOS COMPLEMENTARES</t>
  </si>
  <si>
    <t>H</t>
  </si>
  <si>
    <t>96,58</t>
  </si>
  <si>
    <t>MESTRE DE OBRAS COM ENCARGOS COMPLEMENTARES</t>
  </si>
  <si>
    <t>29,76</t>
  </si>
  <si>
    <t>VIGIA NOTURNO COM ENCARGOS COMPLEMENTARES</t>
  </si>
  <si>
    <t>21,08</t>
  </si>
  <si>
    <t>LIMPEZA DE SUPERFÍCIE COM JATO DE ALTA PRESSÃO. AF_04/2019</t>
  </si>
  <si>
    <t>1,58</t>
  </si>
  <si>
    <t>LOCACAO DE CACAMBA (4M3) (7 DIAS)</t>
  </si>
  <si>
    <t>EXECUÇÃO DE ALMOXARIFADO EM CANTEIRO DE OBRA EM CHAPA DE MADEIRA COMPENSADA, INCLUSO PRATELEIRAS. AF_02/2016</t>
  </si>
  <si>
    <t>929,77</t>
  </si>
  <si>
    <t>EXECUÇÃO DE REFEITÓRIO EM CANTEIRO DE OBRA EM ALVENARIA, NÃO INCLUSO MOBILIÁRIO E EQUIPAMENTOS. AF_02/2016</t>
  </si>
  <si>
    <t>590,38</t>
  </si>
  <si>
    <t>EXECUÇÃO DE SANITÁRIO E VESTIÁRIO EM CANTEIRO DE OBRA EM ALVENARIA, NÃO INCLUSO MOBILIÁRIO. AF_02/2016</t>
  </si>
  <si>
    <t>1.001,39</t>
  </si>
  <si>
    <t>EXECUÇÃO DE RESERVATÓRIO ELEVADO DE ÁGUA (2000 LITROS) EM CANTEIRO DE OBRA, APOIADO EM ESTRUTURA DE MADEIRA. AF_02/2016</t>
  </si>
  <si>
    <t>10.575,54</t>
  </si>
  <si>
    <t>EXECUÇÃO DE DEPÓSITO EM CANTEIRO DE OBRA EM CHAPA DE MADEIRA COMPENSADA, NÃO INCLUSO MOBILIÁRIO. AF_04/2016</t>
  </si>
  <si>
    <t>904,80</t>
  </si>
  <si>
    <t>EXECUÇÃO DE GUARITA EM CANTEIRO DE OBRA EM CHAPA DE MADEIRA COMPENSADA, NÃO INCLUSO MOBILIÁRIO. AF_04/2016</t>
  </si>
  <si>
    <t>1.251,25</t>
  </si>
  <si>
    <t>MONTAGEM E DESMONTAGEM DE ANDAIME TUBULAR TIPO TORRE (EXCLUSIVE ANDAIME E LIMPEZA). AF_11/2017</t>
  </si>
  <si>
    <t>16,51</t>
  </si>
  <si>
    <t>LOCACAO MENSAL DE ANDAIME TUBULAR METALICO TIPO TORRE, COM LARGURA DE 1,00 ATE 1,50M E H=1,00M, INCLUSO A PRIMEIRA MONTAGEM E DESMONTAGEM</t>
  </si>
  <si>
    <t>TRANSPORTE COM CAMINHÃO CARROCERIA 9T, EM VIA URBANA PAVIMENTADA, DMT ATÉ 30KM (UNIDADE: TXKM). AF_07/2020</t>
  </si>
  <si>
    <t>2,08</t>
  </si>
  <si>
    <t>TRANSPORTE COM CAMINHÃO CARROCERIA 9T, EM VIA URBANA PAVIMENTADA, ADICIONAL PARA DMT EXCEDENTE A 30 KM (UNIDADE: TXKM). AF_07/2020</t>
  </si>
  <si>
    <t>0,83</t>
  </si>
  <si>
    <t>TANQUE SÉPTICO CIRCULAR, EM CONCRETO PRÉ-MOLDADO, DIÂMETRO INTERNO = 1,88 M, ALTURA INTERNA = 2,50 M, VOLUME ÚTIL: 6245,8 L (PARA 32 CONTRIBUINTES). AF_12/2020</t>
  </si>
  <si>
    <t>4.411,90</t>
  </si>
  <si>
    <t>SUMIDOURO CIRCULAR, EM CONCRETO PRÉ-MOLDADO, DIÂMETRO INTERNO = 2,88 M, ALTURA INTERNA = 3,0 M, ÁREA DE INFILTRAÇÃO: 31,4 M² (PARA 12 CONTRIBUINTES). AF_12/2020</t>
  </si>
  <si>
    <t>7.200,28</t>
  </si>
  <si>
    <t>QUADRO PARA CANTEIRO DE OBRAS DE 3X40A, STECK OU SIMILAR, CONTENDO: 2 TOMADAS N4049, 3P+T 16A 220/250V, 4 TOMADAS NBR 20A 127V, 1 DISJUNTOR SDD63C40 E PRENSA CABO PG21 (REAPROVEITAMENTO DE 5X) - FORNECIMENTO E INSTALACAO</t>
  </si>
  <si>
    <t>CABO MULTIPLEXADO DE ALUMINIO CA/CAL 3X1X25+25MM2 (REAPROVEITAMENTO 3X) - FORNECIMENTO E INSTALACAO</t>
  </si>
  <si>
    <t>LUMINARIA FECHADA PARA ILUMINACAO PUBLICA (REAPROVEITAMENTO DE 5X), TIPO ABL 50/F PARA LAMPADA VAPOR DE MERCURIO DE 250W, INCLUSO REATOR E LAMPADA - FORNECIMENTO E INSTALACAO</t>
  </si>
  <si>
    <t>BRACO PARA LUMINARIA PUBLICA 1 X 1,50M ROMAGNOLE OU EQUIV (REAPROVEITAMENTO DE 5X), FIXADO EM POSTE OU PAREDE - FORNECIMENTO E INSTALACAO</t>
  </si>
  <si>
    <t>PADRAO PROVISORIO TRIFASICO ATE 75 KW</t>
  </si>
  <si>
    <t>PORTAO PARA TAPUME COM TELHA TRAPEZOIDAL EM ACO GALVANIZADO,  ESP=0,5MM, EM ESTRUTURA DE MADEIRA, INCLUSIVE FERRAGENS</t>
  </si>
  <si>
    <t>CABO PP 4X25MM2 DE 1KV (REAPROVEITAMENTO DE 3X) - FORNECIMENTO E INSTALACAO</t>
  </si>
  <si>
    <t>BAIA DE RESIDUOS P/ COLETA SELETIVA CONST. COBERTA-3 CELULAS - SENDO INTERNAMENTE 1,50X1,50M CADA CELULA -PAREDES EM CH. DE MADEIRA COMPENSADA 12MM H=1,10M, PISO EM TERRENO NATURAL FORTEMENTE APILOADO, PILARETE EM EUCALIPTO TRAT. 15CM, CONF. PROJ</t>
  </si>
  <si>
    <t>MADEIRA ROLICA, EUCALIPTO OU EQUIVALENTE DA REGIAO, H = 6,00M, D = 16 A 20 CM, ENTERRADO 60CM (REAPROVEITAMENTO DE 5X) - FORNECIMENTO E INSTALACAO</t>
  </si>
  <si>
    <t>AR CONDICIONADO SPLIT INVERTER, HI-WALL (PAREDE), 24000 BTU/H, CICLO FRIO - FORNECIMENTO E INSTALAÇÃO. AF_11/2021_P</t>
  </si>
  <si>
    <t>5.434,87</t>
  </si>
  <si>
    <t>CAMINHÃO PIPA 6.000 L, PESO BRUTO TOTAL 13.000 KG, DISTÂNCIA ENTRE EIXOS 4,80 M, POTÊNCIA 189 CV INCLUSIVE TANQUE DE AÇO PARA TRANSPORTE DE ÁGUA, CAPACIDADE 6 M3 - MATERIAIS NA OPERAÇÃO. AF_06/2014</t>
  </si>
  <si>
    <t>151,44</t>
  </si>
  <si>
    <t>CONCRETO FCK = 15MPA, TRAÇO 1:3,4:3,4 (EM MASSA SECA DE CIMENTO/ AREIA MÉDIA/ SEIXO ROLADO) - PREPARO MANUAL. AF_05/2021</t>
  </si>
  <si>
    <t>552,99</t>
  </si>
  <si>
    <t>563,34</t>
  </si>
  <si>
    <t>EXECUÇÃO DE PASSEIO (CALÇADA) OU PISO DE CONCRETO COM CONCRETO MOLDADO IN LOCO, USINADO, ACABAMENTO CONVENCIONAL, NÃO ARMADO. AF_07/2016</t>
  </si>
  <si>
    <t>673,88</t>
  </si>
  <si>
    <t>17,20</t>
  </si>
  <si>
    <t>18,93</t>
  </si>
  <si>
    <t>23,43</t>
  </si>
  <si>
    <t>20,15</t>
  </si>
  <si>
    <t>16,30</t>
  </si>
  <si>
    <t>220,05</t>
  </si>
  <si>
    <t>CHAPA/PAINEL DE MADEIRA COMPENSADA PLASTIFICADA (MADEIRITE PLASTIFICADO) PARA FORMA DE CONCRETO, DE 2200 x 1100 MM, E = 10 MM</t>
  </si>
  <si>
    <t xml:space="preserve">M2    </t>
  </si>
  <si>
    <t>53,30</t>
  </si>
  <si>
    <t xml:space="preserve">CJ    </t>
  </si>
  <si>
    <t>0,26</t>
  </si>
  <si>
    <t>DISJUNTOR TIPO NEMA, MONOPOLAR 10 ATE 30A, TENSAO MAXIMA DE 240 V</t>
  </si>
  <si>
    <t>12,49</t>
  </si>
  <si>
    <t>VIGA *7,5 X 15 CM EM PINUS, MISTA OU EQUIVALENTE DA REGIAO - BRUTA</t>
  </si>
  <si>
    <t xml:space="preserve">M     </t>
  </si>
  <si>
    <t>19,80</t>
  </si>
  <si>
    <t>PONTALETE *7,5 X 7,5* CM EM PINUS, MISTA OU EQUIVALENTE DA REGIAO - BRUTA</t>
  </si>
  <si>
    <t>7,48</t>
  </si>
  <si>
    <t xml:space="preserve">KG    </t>
  </si>
  <si>
    <t>25,43</t>
  </si>
  <si>
    <t>CADEADO SIMPLES, CORPO EM LATAO MACICO, COM LARGURA DE 35 MM E ALTURA DE APROX 30 MM, HASTE CEMENTADA (NAO LONGA), EM ACO TEMPERADO COM DIAMETRO DE APROX 6,0 MM, INCLUINDO 2 CHAVES</t>
  </si>
  <si>
    <t>PORTA CADEADO EM ACO GALVANIZADO, COMPRIMENTO DE 3  1/2"</t>
  </si>
  <si>
    <t>6,67</t>
  </si>
  <si>
    <t>TELHA DE FIBROCIMENTO ONDULADA E = 6 MM, DE 2,44 X 1,10 M (SEM AMIANTO)</t>
  </si>
  <si>
    <t>35,54</t>
  </si>
  <si>
    <t>VIDRO LISO INCOLOR 2 A 3 MM - SEM COLOCACAO</t>
  </si>
  <si>
    <t>130,00</t>
  </si>
  <si>
    <t>PORTA DE MADEIRA, FOLHA MEDIA (NBR 15930) DE 800 X 2100 MM, DE 35 MM A 40 MM DE ESPESSURA, NUCLEO SEMI-SOLIDO (SARRAFEADO), CAPA LISA EM HDF, ACABAMENTO EM PRIMER PARA PINTURA</t>
  </si>
  <si>
    <t>283,89</t>
  </si>
  <si>
    <t>TABUA *2,5 X 23* CM EM PINUS, MISTA OU EQUIVALENTE DA REGIAO - BRUTA</t>
  </si>
  <si>
    <t>8,45</t>
  </si>
  <si>
    <t>CANTONEIRA ALUMINIO ABAS IGUAIS 2 ", E = 1/8 "</t>
  </si>
  <si>
    <t>70,71</t>
  </si>
  <si>
    <t>0,08</t>
  </si>
  <si>
    <t>DOBRADICA EM ACO/FERRO, 3 1/2" X  3", E= 1,9  A 2 MM, COM ANEL,  CROMADO OU ZINCADO, TAMPA BOLA, COM PARAFUSOS</t>
  </si>
  <si>
    <t>18,49</t>
  </si>
  <si>
    <t>FECHADURA DE SOBREPOR TIPO CAIXAO, EM FERRO COM ACABAMENTO RESINADO, SEM MACANETA, SEM CILINDRO, INCLUINDO CHAVE TIPO SIMPLES</t>
  </si>
  <si>
    <t>19,84</t>
  </si>
  <si>
    <t>CORDAO DE COBRE, FLEXIVEL, TORCIDO, CLASSE 4 OU 5, ISOLACAO EM PVC/D, 300 V, 2 CONDUTORES DE 2,5 MM2</t>
  </si>
  <si>
    <t>4,43</t>
  </si>
  <si>
    <t>INTERRUPTOR SIMPLES 10A, 250V, CONJUNTO MONTADO PARA SOBREPOR 4" X 2" (CAIXA + MODULO)</t>
  </si>
  <si>
    <t>9,13</t>
  </si>
  <si>
    <t>TOMADA 2P+T 10A, 250V, CONJUNTO MONTADO PARA SOBREPOR 4" X 2" (CAIXA + MODULO)</t>
  </si>
  <si>
    <t>13,57</t>
  </si>
  <si>
    <t>4,67</t>
  </si>
  <si>
    <t>3,19</t>
  </si>
  <si>
    <t>ACO CA-25, 10,0 MM, OU 12,5 MM, OU 16,0 MM, OU 20,0 MM, OU 25,0 MM, VERGALHAO</t>
  </si>
  <si>
    <t>11,34</t>
  </si>
  <si>
    <t>ACO CA-60, 4,2 MM OU 5,0 MM, DOBRADO E CORTADO</t>
  </si>
  <si>
    <t>10,46</t>
  </si>
  <si>
    <t>ARAME RECOZIDO 16 BWG, D = 1,65 MM (0,016 KG/M) OU 18 BWG, D = 1,25 MM (0,01 KG/M)</t>
  </si>
  <si>
    <t>25,50</t>
  </si>
  <si>
    <t>AREIA MEDIA - POSTO JAZIDA/FORNECEDOR (RETIRADO NA JAZIDA, SEM TRANSPORTE)</t>
  </si>
  <si>
    <t xml:space="preserve">M3    </t>
  </si>
  <si>
    <t>78,00</t>
  </si>
  <si>
    <t>PEDRA BRITADA N. 0, OU PEDRISCO (4,8 A 9,5 MM) POSTO PEDREIRA/FORNECEDOR, SEM FRETE</t>
  </si>
  <si>
    <t>87,56</t>
  </si>
  <si>
    <t>PEDRA BRITADA N. 2 (19 A 38 MM) POSTO PEDREIRA/FORNECEDOR, SEM FRETE</t>
  </si>
  <si>
    <t>76,24</t>
  </si>
  <si>
    <t>CAL HIDRATADA CH-I PARA ARGAMASSAS</t>
  </si>
  <si>
    <t>1,00</t>
  </si>
  <si>
    <t>CIMENTO PORTLAND COMPOSTO CP II-32</t>
  </si>
  <si>
    <t>0,84</t>
  </si>
  <si>
    <t>PREGO DE ACO POLIDO COM CABECA 15 X 15 (1 1/4 X 13)</t>
  </si>
  <si>
    <t>28,16</t>
  </si>
  <si>
    <t>SARRAFO *2,5 X 10* CM EM PINUS, MISTA OU EQUIVALENTE DA REGIAO - BRUTA</t>
  </si>
  <si>
    <t>3,79</t>
  </si>
  <si>
    <t>TABUA NAO APARELHADA *2,5 X 30* CM, EM MACARANDUBA, ANGELIM OU EQUIVALENTE DA REGIAO - BRUTA</t>
  </si>
  <si>
    <t>30,52</t>
  </si>
  <si>
    <t>BLOCO CERAMICO / TIJOLO VAZADO PARA ALVENARIA DE VEDACAO, 8 FUROS NA HORIZONTAL, DE 9 X 19 X 19 CM (L XA X C)</t>
  </si>
  <si>
    <t>0,91</t>
  </si>
  <si>
    <t>BETONEIRA CAPACIDADE NOMINAL DE 400 L, CAPACIDADE DE MISTURA 280 L, MOTOR ELÉTRICO TRIFÁSICO POTÊNCIA DE 2 CV, SEM CARREGADOR - CHP DIURNO. AF_10/2014</t>
  </si>
  <si>
    <t>CHP</t>
  </si>
  <si>
    <t>1,93</t>
  </si>
  <si>
    <t>TINTA LATEX ACRILICA PREMIUM, COR BRANCO FOSCO</t>
  </si>
  <si>
    <t xml:space="preserve">L     </t>
  </si>
  <si>
    <t>24,05</t>
  </si>
  <si>
    <t>ARMADOR COM ENCARGOS COMPLEMENTARES</t>
  </si>
  <si>
    <t>19,83</t>
  </si>
  <si>
    <t>CARPINTEIRO DE FORMAS COM ENCARGOS COMPLEMENTARES</t>
  </si>
  <si>
    <t>19,71</t>
  </si>
  <si>
    <t>PEDREIRO COM ENCARGOS COMPLEMENTARES</t>
  </si>
  <si>
    <t>19,94</t>
  </si>
  <si>
    <t>PINTOR COM ENCARGOS COMPLEMENTARES</t>
  </si>
  <si>
    <t>TELHADISTA COM ENCARGOS COMPLEMENTARES</t>
  </si>
  <si>
    <t>19,54</t>
  </si>
  <si>
    <t>GUINCHO ELÉTRICO DE COLUNA, CAPACIDADE 400 KG, COM MOTO FREIO, MOTOR TRIFÁSICO DE 1,25 CV - CHP DIURNO. AF_03/2016</t>
  </si>
  <si>
    <t>21,99</t>
  </si>
  <si>
    <t>GUINCHO ELÉTRICO DE COLUNA, CAPACIDADE 400 KG, COM MOTO FREIO, MOTOR TRIFÁSICO DE 1,25 CV - CHI DIURNO. AF_03/2016</t>
  </si>
  <si>
    <t>CHI</t>
  </si>
  <si>
    <t>20,88</t>
  </si>
  <si>
    <t>HASTE RETA PARA GANCHO DE FERRO GALVANIZADO, COM ROSCA 1/4 " X 30 CM PARA FIXACAO DE TELHA METALICA, INCLUI PORCA E ARRUELAS DE VEDACAO</t>
  </si>
  <si>
    <t>1,97</t>
  </si>
  <si>
    <t>22,40</t>
  </si>
  <si>
    <t>VIDRACEIRO COM ENCARGOS COMPLEMENTARES</t>
  </si>
  <si>
    <t>17,97</t>
  </si>
  <si>
    <t>19,88</t>
  </si>
  <si>
    <t>AJUDANTE ESPECIALIZADO COM ENCARGOS COMPLEMENTARES</t>
  </si>
  <si>
    <t>17,08</t>
  </si>
  <si>
    <t>18,85</t>
  </si>
  <si>
    <t>18,97</t>
  </si>
  <si>
    <t>AREIA GROSSA - POSTO JAZIDA/FORNECEDOR (RETIRADO NA JAZIDA, SEM TRANSPORTE)</t>
  </si>
  <si>
    <t>79,01</t>
  </si>
  <si>
    <t>INSTALAÇÃO DE VIDRO LISO INCOLOR, E = 6 MM, EM ESQUADRIA DE ALUMÍNIO OU PVC, FIXADO COM BAGUETE. AF_01/2021_P</t>
  </si>
  <si>
    <t>323,65</t>
  </si>
  <si>
    <t>325,34</t>
  </si>
  <si>
    <t>MOLA HIDRAULICA DE PISO, PARA PORTAS DE ATE 1100 MM E PESO DE ATE 120 KG, COM CORPO EM ACO INOX</t>
  </si>
  <si>
    <t>800,54</t>
  </si>
  <si>
    <t>VIDRO TEMPERADO INCOLOR PARA PORTA DE ABRIR, E = 10 MM (SEM FERRAGENS E SEM COLOCACAO)</t>
  </si>
  <si>
    <t>437,00</t>
  </si>
  <si>
    <t>CONJ. DE FERRAGENS PARA PORTA DE VIDRO TEMPERADO, EM ZAMAC CROMADO, CONTEMPLANDO DOBRADICA INF., DOBRADICA SUP., PIVO PARA DOBRADICA INF., PIVO PARA DOBRADICA SUP., FECHADURA CENTRAL EM ZAMC. CROMADO, CONTRA FECHADURA DE PRESSAO</t>
  </si>
  <si>
    <t>148,55</t>
  </si>
  <si>
    <t>17,96</t>
  </si>
  <si>
    <t>MARMORISTA/GRANITEIRO COM ENCARGOS COMPLEMENTARES</t>
  </si>
  <si>
    <t>19,87</t>
  </si>
  <si>
    <t>22,07</t>
  </si>
  <si>
    <t>MASSA PLASTICA PARA MARMORE/GRANITO</t>
  </si>
  <si>
    <t>41,89</t>
  </si>
  <si>
    <t>DISPOSITIVO DR, 2 POLOS, SENSIBILIDADE DE 30 MA, CORRENTE DE 25 A, TIPO AC</t>
  </si>
  <si>
    <t>148,49</t>
  </si>
  <si>
    <t>AUXILIAR DE ELETRICISTA COM ENCARGOS COMPLEMENTARES</t>
  </si>
  <si>
    <t>20,09</t>
  </si>
  <si>
    <t>22,34</t>
  </si>
  <si>
    <t>26,20</t>
  </si>
  <si>
    <t>DISPOSITIVO DR, 2 POLOS, SENSIBILIDADE DE 30 MA, CORRENTE DE 40 A, TIPO AC</t>
  </si>
  <si>
    <t>151,13</t>
  </si>
  <si>
    <t>DISPOSITIVO DR, 4 POLOS, SENSIBILIDADE DE 30 MA, CORRENTE DE 25 A, TIPO AC</t>
  </si>
  <si>
    <t>169,18</t>
  </si>
  <si>
    <t>PLACA DE SINALIZACAO DE SEGURANCA CONTRA INCENDIO, FOTOLUMINESCENTE, QUADRADA, *14 X 14* CM, EM PVC *2* MM ANTI-CHAMAS (SIMBOLOS, CORES E PICTOGRAMAS CONFORME NBR 16820)</t>
  </si>
  <si>
    <t>13,39</t>
  </si>
  <si>
    <t>AJUDANTE DE PEDREIRO COM ENCARGOS COMPLEMENTARES</t>
  </si>
  <si>
    <t>16,35</t>
  </si>
  <si>
    <t>18,00</t>
  </si>
  <si>
    <t>PLACA DE SINALIZACAO EM CHAPA DE ACO NUM 16 COM PINTURA REFLETIVA</t>
  </si>
  <si>
    <t>993,30</t>
  </si>
  <si>
    <t>PLACA DE SINALIZACAO DE SEGURANCA CONTRA INCENDIO - ALERTA, TRIANGULAR, BASE DE *30* CM, EM PVC *2* MM ANTI-CHAMAS (SIMBOLOS, CORES E PICTOGRAMAS CONFORME NBR 16820)</t>
  </si>
  <si>
    <t>44,09</t>
  </si>
  <si>
    <t>AREIA FINA - POSTO JAZIDA/FORNECEDOR (RETIRADO NA JAZIDA, SEM TRANSPORTE)</t>
  </si>
  <si>
    <t>CAL VIRGEM COMUM PARA ARGAMASSAS (NBR 6453)</t>
  </si>
  <si>
    <t>0,85</t>
  </si>
  <si>
    <t>22,16</t>
  </si>
  <si>
    <t>23,22</t>
  </si>
  <si>
    <t>TINTA LATEX ACRILICA SUPER PREMIUM, COR BRANCO FOSCO</t>
  </si>
  <si>
    <t>29,31</t>
  </si>
  <si>
    <t>TINTA EPOXI BASE AGUA PREMIUM, BRANCA</t>
  </si>
  <si>
    <t>68,72</t>
  </si>
  <si>
    <t>BUCHA DE NYLON SEM ABA S10, COM PARAFUSO DE 6,10 X 65 MM EM ACO ZINCADO COM ROSCA SOBERBA, CABECA CHATA E FENDA PHILLIPS</t>
  </si>
  <si>
    <t>0,36</t>
  </si>
  <si>
    <t>PARAFUSO ROSCA SOBERBA ZINCADO CABECA CHATA FENDA SIMPLES 4,8 X 40 MM (1.1/2 ")</t>
  </si>
  <si>
    <t>0,17</t>
  </si>
  <si>
    <t>MINICAPTOR, EM ACO GALVANIZADO A FOGO, FIXACAO HORIZONTAL DE 2 FUROS, SEM BANDEIRA, H=600 MM X DN=10 MM</t>
  </si>
  <si>
    <t>16,97</t>
  </si>
  <si>
    <t>AUXILIAR DE SERVIÇOS GERAIS COM ENCARGOS COMPLEMENTARES</t>
  </si>
  <si>
    <t>17,45</t>
  </si>
  <si>
    <t>SILICONE ACETICO USO GERAL INCOLOR 280 G</t>
  </si>
  <si>
    <t>19,11</t>
  </si>
  <si>
    <t>CANTONEIRA ACO ABAS IGUAIS (QUALQUER BITOLA), ESPESSURA ENTRE 1/8" E 1/4"</t>
  </si>
  <si>
    <t>9,16</t>
  </si>
  <si>
    <t>AJUDANTE DE ESTRUTURA METÁLICA COM ENCARGOS COMPLEMENTARES</t>
  </si>
  <si>
    <t>MONTADOR DE ESTRUTURA METÁLICA COM ENCARGOS COMPLEMENTARES</t>
  </si>
  <si>
    <t>20,72</t>
  </si>
  <si>
    <t>PARAFUSO ZINCADO, AUTOBROCANTE, FLANGEADO, 4,2 MM X 19 MM</t>
  </si>
  <si>
    <t>34,09</t>
  </si>
  <si>
    <t>LETRA ACO INOX (AISI 304), CHAPA NUM. 22, RECORTADO, H= 20 CM (SEM RELEVO)</t>
  </si>
  <si>
    <t>101,79</t>
  </si>
  <si>
    <t>19,55</t>
  </si>
  <si>
    <t>PINTOR DE LETREIROS COM ENCARGOS COMPLEMENTARES</t>
  </si>
  <si>
    <t>20,60</t>
  </si>
  <si>
    <t>22,75</t>
  </si>
  <si>
    <t>PLACA DE INAUGURACAO METALICA, *40* CM X *60* CM</t>
  </si>
  <si>
    <t>1.296,46</t>
  </si>
  <si>
    <t>484,25</t>
  </si>
  <si>
    <t>509,62</t>
  </si>
  <si>
    <t>GRELHA DE FERRO FUNDIDO SIMPLES COM REQUADRO, 300 X 1000 MM, ASSENTADA COM ARGAMASSA 1 : 3 CIMENTO: AREIA - FORNECIMENTO E INSTALAÇÃO. AF_08/2021</t>
  </si>
  <si>
    <t>359,53</t>
  </si>
  <si>
    <t>361,61</t>
  </si>
  <si>
    <t>AUXILIAR DE ENCANADOR OU BOMBEIRO HIDRÁULICO COM ENCARGOS COMPLEMENTARES</t>
  </si>
  <si>
    <t>16,69</t>
  </si>
  <si>
    <t>ENCANADOR OU BOMBEIRO HIDRÁULICO COM ENCARGOS COMPLEMENTARES</t>
  </si>
  <si>
    <t>19,33</t>
  </si>
  <si>
    <t>ADESIVO PLASTICO PARA PVC, FRASCO COM *850* GR</t>
  </si>
  <si>
    <t>61,55</t>
  </si>
  <si>
    <t>BUCHA DE REDUCAO DE PVC, SOLDAVEL, CURTA, COM 50 X 40 MM, PARA AGUA FRIA PREDIAL</t>
  </si>
  <si>
    <t>5,06</t>
  </si>
  <si>
    <t>SOLUCAO PREPARADORA / LIMPADORA PARA PVC, FRASCO COM 1000 CM3</t>
  </si>
  <si>
    <t>69,74</t>
  </si>
  <si>
    <t>LIXA D'AGUA EM FOLHA, GRAO 100</t>
  </si>
  <si>
    <t>2,40</t>
  </si>
  <si>
    <t>BUCHA DE REDUCAO DE PVC, SOLDAVEL, CURTA, COM 60 X 50 MM, PARA AGUA FRIA PREDIAL</t>
  </si>
  <si>
    <t>8,51</t>
  </si>
  <si>
    <t>21,55</t>
  </si>
  <si>
    <t>JUNCAO SIMPLES, PVC, DN 75 X 50 MM, SERIE NORMAL PARA ESGOTO PREDIAL</t>
  </si>
  <si>
    <t>17,80</t>
  </si>
  <si>
    <t>ANEL BORRACHA PARA TUBO ESGOTO PREDIAL, DN 75 MM (NBR 5688)</t>
  </si>
  <si>
    <t>3,14</t>
  </si>
  <si>
    <t>JUNCAO SIMPLES, PVC, DN 75 X 75 MM, SERIE NORMAL PARA ESGOTO PREDIAL</t>
  </si>
  <si>
    <t>22,66</t>
  </si>
  <si>
    <t>PASTA LUBRIFICANTE PARA TUBOS E CONEXOES COM JUNTA ELASTICA, EMBALAGEM DE *400* GR (USO EM PVC, ACO, POLIETILENO E OUTROS)</t>
  </si>
  <si>
    <t>25,40</t>
  </si>
  <si>
    <t>ASSENTADOR DE TUBOS COM ENCARGOS COMPLEMENTARES</t>
  </si>
  <si>
    <t>25,41</t>
  </si>
  <si>
    <t>ANEL BORRACHA, PARA TUBO PVC, REDE COLETOR ESGOTO, DN 100 MM (NBR 7362)</t>
  </si>
  <si>
    <t>4,19</t>
  </si>
  <si>
    <t>ANEL BORRACHA, PARA TUBO PVC, REDE COLETOR ESGOTO, DN 150 MM (NBR 7362)</t>
  </si>
  <si>
    <t>13,17</t>
  </si>
  <si>
    <t>REDUCAO EXCENTRICA PVC P/ ESG PREDIAL DN 100 X 50MM</t>
  </si>
  <si>
    <t>10,14</t>
  </si>
  <si>
    <t>17,91</t>
  </si>
  <si>
    <t>17,26</t>
  </si>
  <si>
    <t>16,46</t>
  </si>
  <si>
    <t>14,86</t>
  </si>
  <si>
    <t>FABRICAÇÃO, MONTAGEM E DESMONTAGEM DE FÔRMA PARA BLOCO DE COROAMENTO, EM MADEIRA SERRADA, E=25 MM, 1 UTILIZAÇÃO. AF_06/2017</t>
  </si>
  <si>
    <t>199,59</t>
  </si>
  <si>
    <t>CONCRETO MAGRO PARA LASTRO, TRAÇO 1:4,5:4,5 (EM MASSA SECA DE CIMENTO/ AREIA MÉDIA/ BRITA 1) - PREPARO MANUAL. AF_05/2021</t>
  </si>
  <si>
    <t>398,22</t>
  </si>
  <si>
    <t>VIBRADOR DE IMERSÃO, DIÂMETRO DE PONTEIRA 45MM, MOTOR ELÉTRICO TRIFÁSICO POTÊNCIA DE 2 CV - CHP DIURNO. AF_06/2015</t>
  </si>
  <si>
    <t>1,47</t>
  </si>
  <si>
    <t>VIBRADOR DE IMERSÃO, DIÂMETRO DE PONTEIRA 45MM, MOTOR ELÉTRICO TRIFÁSICO POTÊNCIA DE 2 CV - CHI DIURNO. AF_06/2015</t>
  </si>
  <si>
    <t>0,56</t>
  </si>
  <si>
    <t>473,35</t>
  </si>
  <si>
    <t>480,47</t>
  </si>
  <si>
    <t>CASA DE BOMBA - ANEXO H.S.-030 (A.F.)</t>
  </si>
  <si>
    <t>CONJUNTO MOTO-BOMBA SCHNEIDER OU SIMILAR, BPI-21R/5,0 CV TR 220V</t>
  </si>
  <si>
    <t>CAIXA DE GORDURA ESPECIAL (CAPACIDADE: 312 L - PARA ATÉ 146 PESSOAS SERVIDAS NO PICO), RETANGULAR, EM ALVENARIA COM BLOCOS DE CONCRETO, DIMENSÕES INTERNAS = 0,4X1,2 M, ALTURA INTERNA = 1 M. AF_12/2020</t>
  </si>
  <si>
    <t>648,33</t>
  </si>
  <si>
    <t>CHAPA ACO INOX AISI 304 NUMERO 9 (E = 4 MM), ACABAMENTO NUMERO 1 (LAMINADO A QUENTE, FOSCO)</t>
  </si>
  <si>
    <t>968,76</t>
  </si>
  <si>
    <t>SOLDADOR COM ENCARGOS COMPLEMENTARES</t>
  </si>
  <si>
    <t>22,01</t>
  </si>
  <si>
    <t>ENCANADOR OU BOMBEIRO HIDRAULICO (HORISTA)</t>
  </si>
  <si>
    <t xml:space="preserve">H     </t>
  </si>
  <si>
    <t>SERVENTE DE OBRAS</t>
  </si>
  <si>
    <t>VARIADOR DE VELOCIDADE PARA VENTILADOR 127 V, 150 W (APENAS MODULO)</t>
  </si>
  <si>
    <t>28,49</t>
  </si>
  <si>
    <t>MANTA GEOTEXTIL TECIDO DE LAMINETES DE POLIPROPILENO, RESISTENCIA A TRACAO = *25* KN/M</t>
  </si>
  <si>
    <t>32,96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</si>
</sst>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R$&quot;\ * #,##0.00_-;\-&quot;R$&quot;\ * #,##0.00_-;_-&quot;R$&quot;\ * &quot;-&quot;??_-;_-@_-"/>
    <numFmt numFmtId="43" formatCode="_-* #,##0.00_-;\-* #,##0.00_-;_-* &quot;-&quot;??_-;_-@_-"/>
    <numFmt numFmtId="164" formatCode="#,##0.000_);\(#,##0.000\)"/>
    <numFmt numFmtId="165" formatCode="&quot;R$&quot;\ #,##0.00"/>
    <numFmt numFmtId="166" formatCode="_(* #,##0.00_);_(* \(#,##0.00\);_(* &quot;-&quot;??_);_(@_)"/>
    <numFmt numFmtId="167" formatCode="_-* #,##0.000_-;\-* #,##0.000_-;_-* &quot;-&quot;??_-;_-@_-"/>
    <numFmt numFmtId="168" formatCode="_-* #,##0.0000_-;\-* #,##0.0000_-;_-* &quot;-&quot;??_-;_-@_-"/>
    <numFmt numFmtId="169" formatCode="_(* #,##0.000_);_(* \(#,##0.000\);_(* &quot;-&quot;??_);_(@_)"/>
  </numFmts>
  <fonts count="63" x14ac:knownFonts="1">
    <font>
      <sz val="11"/>
      <color theme="1"/>
      <name val="Calibri"/>
      <family val="2"/>
      <scheme val="minor"/>
    </font>
    <font>
      <sz val="10"/>
      <name val="Courier"/>
      <family val="3"/>
    </font>
    <font>
      <sz val="8"/>
      <name val="Calibri"/>
      <family val="2"/>
      <scheme val="minor"/>
    </font>
    <font>
      <sz val="11"/>
      <color theme="1"/>
      <name val="Calibri"/>
      <family val="2"/>
      <scheme val="minor"/>
    </font>
    <font>
      <sz val="11"/>
      <color indexed="8"/>
      <name val="Calibri"/>
      <family val="2"/>
      <scheme val="minor"/>
    </font>
    <font>
      <sz val="8"/>
      <color rgb="FF000000"/>
      <name val="Arial"/>
      <family val="2"/>
    </font>
    <font>
      <sz val="10"/>
      <name val="Arial"/>
      <family val="2"/>
    </font>
    <font>
      <b/>
      <sz val="10"/>
      <name val="Cambria"/>
      <family val="1"/>
    </font>
    <font>
      <sz val="11"/>
      <color theme="1"/>
      <name val="Cambria"/>
      <family val="1"/>
    </font>
    <font>
      <sz val="10"/>
      <name val="Cambria"/>
      <family val="1"/>
    </font>
    <font>
      <sz val="8"/>
      <name val="Cambria"/>
      <family val="1"/>
    </font>
    <font>
      <b/>
      <sz val="9"/>
      <name val="Cambria"/>
      <family val="1"/>
    </font>
    <font>
      <b/>
      <sz val="8"/>
      <name val="Cambria"/>
      <family val="1"/>
    </font>
    <font>
      <b/>
      <sz val="7"/>
      <name val="Cambria"/>
      <family val="1"/>
    </font>
    <font>
      <b/>
      <sz val="11"/>
      <name val="Cambria"/>
      <family val="1"/>
    </font>
    <font>
      <b/>
      <sz val="12"/>
      <name val="Cambria"/>
      <family val="1"/>
    </font>
    <font>
      <b/>
      <sz val="14"/>
      <name val="Cambria"/>
      <family val="1"/>
    </font>
    <font>
      <b/>
      <sz val="16"/>
      <name val="Cambria"/>
      <family val="1"/>
    </font>
    <font>
      <b/>
      <sz val="8"/>
      <color rgb="FF000000"/>
      <name val="Cambria"/>
      <family val="1"/>
    </font>
    <font>
      <b/>
      <sz val="10"/>
      <color rgb="FF000000"/>
      <name val="Cambria"/>
      <family val="1"/>
    </font>
    <font>
      <sz val="8"/>
      <color rgb="FF000000"/>
      <name val="Cambria"/>
      <family val="1"/>
    </font>
    <font>
      <sz val="9"/>
      <color rgb="FF000000"/>
      <name val="Cambria"/>
      <family val="1"/>
    </font>
    <font>
      <b/>
      <sz val="6"/>
      <name val="Cambria"/>
      <family val="1"/>
    </font>
    <font>
      <b/>
      <sz val="5"/>
      <name val="Cambria"/>
      <family val="1"/>
    </font>
    <font>
      <sz val="9"/>
      <name val="Cambria"/>
      <family val="1"/>
    </font>
    <font>
      <sz val="10"/>
      <color rgb="FF000000"/>
      <name val="Arial"/>
      <family val="2"/>
    </font>
    <font>
      <sz val="10"/>
      <color rgb="FF000000"/>
      <name val="Cambria"/>
      <family val="1"/>
    </font>
    <font>
      <b/>
      <sz val="11"/>
      <color indexed="8"/>
      <name val="Courier New"/>
      <family val="3"/>
    </font>
    <font>
      <b/>
      <sz val="9"/>
      <color indexed="8"/>
      <name val="Courier New"/>
      <family val="3"/>
    </font>
    <font>
      <sz val="9"/>
      <color indexed="8"/>
      <name val="Courier New"/>
      <family val="3"/>
    </font>
    <font>
      <b/>
      <sz val="9"/>
      <color rgb="FF000000"/>
      <name val="Courier New"/>
      <family val="3"/>
    </font>
    <font>
      <sz val="9"/>
      <color rgb="FF000000"/>
      <name val="Courier New"/>
      <family val="3"/>
    </font>
    <font>
      <sz val="10"/>
      <color rgb="FF000000"/>
      <name val="Courier New"/>
      <family val="3"/>
    </font>
    <font>
      <b/>
      <sz val="10"/>
      <color indexed="8"/>
      <name val="Courier New"/>
      <family val="3"/>
    </font>
    <font>
      <sz val="10"/>
      <color rgb="FF000000"/>
      <name val="Arial"/>
      <family val="2"/>
    </font>
    <font>
      <sz val="9"/>
      <name val="Courier New"/>
      <family val="3"/>
    </font>
    <font>
      <sz val="11"/>
      <name val="Calibri"/>
      <family val="2"/>
      <scheme val="minor"/>
    </font>
    <font>
      <b/>
      <sz val="9"/>
      <color rgb="FF000000"/>
      <name val="Cambria"/>
      <family val="1"/>
    </font>
    <font>
      <b/>
      <sz val="10"/>
      <color rgb="FFFF0000"/>
      <name val="Cambria"/>
      <family val="1"/>
    </font>
    <font>
      <b/>
      <sz val="16"/>
      <color theme="1"/>
      <name val="Bahnschrift SemiBold Condensed"/>
      <family val="2"/>
    </font>
    <font>
      <sz val="16"/>
      <color theme="1"/>
      <name val="Bahnschrift SemiBold Condensed"/>
      <family val="2"/>
    </font>
    <font>
      <b/>
      <sz val="11"/>
      <color theme="1"/>
      <name val="Calibri"/>
      <family val="2"/>
      <scheme val="minor"/>
    </font>
    <font>
      <sz val="10"/>
      <color theme="1"/>
      <name val="Calibri"/>
      <family val="2"/>
      <scheme val="minor"/>
    </font>
    <font>
      <b/>
      <sz val="10"/>
      <color rgb="FF000000"/>
      <name val="Arial"/>
      <family val="2"/>
    </font>
    <font>
      <b/>
      <sz val="10"/>
      <color theme="1"/>
      <name val="Calibri"/>
      <family val="2"/>
      <scheme val="minor"/>
    </font>
    <font>
      <b/>
      <sz val="9"/>
      <color theme="1"/>
      <name val="Calibri"/>
      <family val="2"/>
      <scheme val="minor"/>
    </font>
    <font>
      <b/>
      <sz val="8"/>
      <color rgb="FFFF0000"/>
      <name val="Cambria"/>
      <family val="1"/>
    </font>
    <font>
      <sz val="8"/>
      <color theme="0"/>
      <name val="Cambria"/>
      <family val="1"/>
    </font>
    <font>
      <b/>
      <sz val="9"/>
      <color theme="0"/>
      <name val="Cambria"/>
      <family val="1"/>
    </font>
    <font>
      <sz val="9"/>
      <name val="Calibri"/>
      <family val="2"/>
      <scheme val="minor"/>
    </font>
    <font>
      <sz val="10"/>
      <name val="Calibri"/>
      <family val="2"/>
      <scheme val="minor"/>
    </font>
    <font>
      <sz val="10"/>
      <color theme="1"/>
      <name val="Cambria"/>
      <family val="1"/>
    </font>
    <font>
      <sz val="10"/>
      <color rgb="FFC00000"/>
      <name val="Cambria"/>
      <family val="1"/>
    </font>
    <font>
      <sz val="11"/>
      <color rgb="FFC00000"/>
      <name val="Calibri"/>
      <family val="2"/>
      <scheme val="minor"/>
    </font>
    <font>
      <b/>
      <sz val="11"/>
      <color rgb="FFC00000"/>
      <name val="Calibri"/>
      <family val="2"/>
      <scheme val="minor"/>
    </font>
    <font>
      <sz val="11"/>
      <color rgb="FFC00000"/>
      <name val="Cambria"/>
      <family val="1"/>
    </font>
    <font>
      <b/>
      <sz val="8"/>
      <color rgb="FFC00000"/>
      <name val="Cambria"/>
      <family val="1"/>
    </font>
    <font>
      <b/>
      <sz val="10"/>
      <color rgb="FFC00000"/>
      <name val="Cambria"/>
      <family val="1"/>
    </font>
    <font>
      <b/>
      <sz val="10"/>
      <color theme="0" tint="-4.9989318521683403E-2"/>
      <name val="Cambria"/>
      <family val="1"/>
    </font>
    <font>
      <sz val="10"/>
      <color rgb="FFC00000"/>
      <name val="Calibri"/>
      <family val="2"/>
      <scheme val="minor"/>
    </font>
    <font>
      <b/>
      <sz val="10"/>
      <name val="Calibri"/>
      <family val="2"/>
      <scheme val="minor"/>
    </font>
    <font>
      <b/>
      <sz val="10"/>
      <name val="Arial"/>
      <family val="2"/>
    </font>
    <font>
      <sz val="11"/>
      <name val="Cambria"/>
      <family val="1"/>
    </font>
  </fonts>
  <fills count="16">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gray0625"/>
    </fill>
    <fill>
      <patternFill patternType="solid">
        <fgColor theme="4" tint="0.7999816888943144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5" tint="0.59999389629810485"/>
        <bgColor indexed="64"/>
      </patternFill>
    </fill>
  </fills>
  <borders count="61">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style="thin">
        <color rgb="FF000000"/>
      </left>
      <right style="thin">
        <color rgb="FF000000"/>
      </right>
      <top/>
      <bottom style="thin">
        <color rgb="FF000000"/>
      </bottom>
      <diagonal/>
    </border>
    <border>
      <left style="thin">
        <color rgb="FF000000"/>
      </left>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indexed="64"/>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right style="thin">
        <color indexed="64"/>
      </right>
      <top style="thin">
        <color auto="1"/>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right style="thin">
        <color indexed="64"/>
      </right>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auto="1"/>
      </left>
      <right style="thin">
        <color auto="1"/>
      </right>
      <top/>
      <bottom style="thin">
        <color auto="1"/>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rgb="FF000000"/>
      </left>
      <right style="thin">
        <color indexed="64"/>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style="thin">
        <color indexed="64"/>
      </right>
      <top style="hair">
        <color indexed="64"/>
      </top>
      <bottom/>
      <diagonal/>
    </border>
    <border>
      <left style="thin">
        <color indexed="64"/>
      </left>
      <right/>
      <top style="thin">
        <color rgb="FF000000"/>
      </top>
      <bottom style="thin">
        <color rgb="FF000000"/>
      </bottom>
      <diagonal/>
    </border>
    <border>
      <left style="thin">
        <color rgb="FF000000"/>
      </left>
      <right/>
      <top/>
      <bottom/>
      <diagonal/>
    </border>
    <border>
      <left style="thin">
        <color rgb="FF000000"/>
      </left>
      <right/>
      <top/>
      <bottom style="thin">
        <color indexed="64"/>
      </bottom>
      <diagonal/>
    </border>
  </borders>
  <cellStyleXfs count="43">
    <xf numFmtId="0" fontId="0" fillId="0" borderId="0"/>
    <xf numFmtId="164" fontId="1" fillId="0" borderId="0"/>
    <xf numFmtId="164" fontId="1" fillId="0" borderId="0"/>
    <xf numFmtId="9" fontId="3" fillId="0" borderId="0" applyFont="0" applyFill="0" applyBorder="0" applyAlignment="0" applyProtection="0"/>
    <xf numFmtId="0" fontId="4" fillId="0" borderId="0"/>
    <xf numFmtId="0" fontId="3" fillId="0" borderId="0"/>
    <xf numFmtId="0" fontId="6" fillId="0" borderId="0"/>
    <xf numFmtId="166" fontId="6" fillId="0" borderId="0" applyFont="0" applyFill="0" applyBorder="0" applyAlignment="0" applyProtection="0"/>
    <xf numFmtId="43" fontId="3" fillId="0" borderId="0" applyFont="0" applyFill="0" applyBorder="0" applyAlignment="0" applyProtection="0"/>
    <xf numFmtId="0" fontId="6" fillId="0" borderId="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0" fontId="25" fillId="0" borderId="0"/>
    <xf numFmtId="0" fontId="34" fillId="0" borderId="0"/>
    <xf numFmtId="44" fontId="25" fillId="0" borderId="0" applyFont="0" applyFill="0" applyBorder="0" applyAlignment="0" applyProtection="0"/>
    <xf numFmtId="0" fontId="25"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5" fillId="0" borderId="0" applyFont="0" applyFill="0" applyBorder="0" applyAlignment="0" applyProtection="0"/>
  </cellStyleXfs>
  <cellXfs count="1227">
    <xf numFmtId="0" fontId="0" fillId="0" borderId="0" xfId="0"/>
    <xf numFmtId="9" fontId="0" fillId="0" borderId="0" xfId="0" applyNumberFormat="1"/>
    <xf numFmtId="0" fontId="0" fillId="0" borderId="0" xfId="0" applyAlignment="1">
      <alignment vertical="center"/>
    </xf>
    <xf numFmtId="0" fontId="8" fillId="0" borderId="0" xfId="0" applyFont="1" applyAlignment="1">
      <alignment vertical="center"/>
    </xf>
    <xf numFmtId="0" fontId="18" fillId="2" borderId="6" xfId="0" applyFont="1" applyFill="1" applyBorder="1" applyAlignment="1">
      <alignment horizontal="center" vertical="center"/>
    </xf>
    <xf numFmtId="0" fontId="20" fillId="2" borderId="1" xfId="0" applyFont="1" applyFill="1" applyBorder="1" applyAlignment="1">
      <alignment horizontal="center" vertical="center"/>
    </xf>
    <xf numFmtId="0" fontId="20" fillId="2" borderId="6" xfId="0" applyFont="1" applyFill="1" applyBorder="1" applyAlignment="1">
      <alignment horizontal="center" vertical="center"/>
    </xf>
    <xf numFmtId="0" fontId="0" fillId="0" borderId="11" xfId="0" applyBorder="1"/>
    <xf numFmtId="0" fontId="0" fillId="0" borderId="8" xfId="0" applyBorder="1"/>
    <xf numFmtId="0" fontId="6" fillId="0" borderId="0" xfId="6"/>
    <xf numFmtId="0" fontId="6" fillId="0" borderId="11" xfId="6" applyBorder="1"/>
    <xf numFmtId="0" fontId="7" fillId="0" borderId="3" xfId="6" applyFont="1" applyBorder="1" applyAlignment="1">
      <alignment vertical="center" wrapText="1"/>
    </xf>
    <xf numFmtId="0" fontId="9" fillId="0" borderId="12" xfId="6" applyFont="1" applyBorder="1"/>
    <xf numFmtId="0" fontId="9" fillId="0" borderId="11" xfId="6" applyFont="1" applyBorder="1"/>
    <xf numFmtId="0" fontId="9" fillId="0" borderId="12" xfId="6" applyFont="1" applyBorder="1" applyAlignment="1">
      <alignment horizontal="center" vertical="center"/>
    </xf>
    <xf numFmtId="10" fontId="7" fillId="0" borderId="3" xfId="3" applyNumberFormat="1" applyFont="1" applyFill="1" applyBorder="1" applyAlignment="1">
      <alignment horizontal="center" vertical="center"/>
    </xf>
    <xf numFmtId="0" fontId="7" fillId="0" borderId="11" xfId="6" applyFont="1" applyBorder="1" applyAlignment="1">
      <alignment horizontal="left"/>
    </xf>
    <xf numFmtId="43" fontId="7" fillId="0" borderId="0" xfId="8" applyFont="1" applyBorder="1"/>
    <xf numFmtId="0" fontId="6" fillId="0" borderId="6" xfId="6" applyBorder="1"/>
    <xf numFmtId="0" fontId="5" fillId="2" borderId="11" xfId="0" applyFont="1" applyFill="1" applyBorder="1" applyAlignment="1">
      <alignment horizontal="center" vertical="center"/>
    </xf>
    <xf numFmtId="0" fontId="0" fillId="0" borderId="6" xfId="0" applyBorder="1"/>
    <xf numFmtId="0" fontId="9" fillId="0" borderId="7" xfId="0" applyFont="1" applyBorder="1" applyAlignment="1">
      <alignment vertical="center" wrapText="1"/>
    </xf>
    <xf numFmtId="0" fontId="15" fillId="0" borderId="12" xfId="0" applyFont="1" applyBorder="1" applyAlignment="1">
      <alignment vertical="center" wrapText="1"/>
    </xf>
    <xf numFmtId="0" fontId="9" fillId="0" borderId="9" xfId="0" applyFont="1" applyBorder="1" applyAlignment="1">
      <alignment vertical="center" wrapText="1"/>
    </xf>
    <xf numFmtId="0" fontId="0" fillId="0" borderId="9" xfId="0" applyBorder="1"/>
    <xf numFmtId="0" fontId="0" fillId="0" borderId="6" xfId="0" applyBorder="1" applyAlignment="1">
      <alignment vertical="center"/>
    </xf>
    <xf numFmtId="0" fontId="0" fillId="0" borderId="11" xfId="0" applyBorder="1" applyAlignment="1">
      <alignment vertical="center"/>
    </xf>
    <xf numFmtId="0" fontId="0" fillId="0" borderId="8" xfId="0" applyBorder="1" applyAlignment="1">
      <alignment vertical="center"/>
    </xf>
    <xf numFmtId="0" fontId="22" fillId="0" borderId="10" xfId="0" applyFont="1" applyBorder="1" applyAlignment="1">
      <alignment vertical="top" wrapText="1"/>
    </xf>
    <xf numFmtId="0" fontId="22" fillId="0" borderId="7" xfId="0" applyFont="1" applyBorder="1" applyAlignment="1">
      <alignment vertical="top" wrapText="1"/>
    </xf>
    <xf numFmtId="0" fontId="22" fillId="0" borderId="12" xfId="0" applyFont="1" applyBorder="1" applyAlignment="1">
      <alignment vertical="top" wrapText="1"/>
    </xf>
    <xf numFmtId="0" fontId="10" fillId="0" borderId="1" xfId="0" applyFont="1" applyBorder="1" applyAlignment="1">
      <alignment vertical="center"/>
    </xf>
    <xf numFmtId="0" fontId="10" fillId="0" borderId="1" xfId="0" applyFont="1" applyBorder="1" applyAlignment="1">
      <alignment vertical="center" wrapText="1"/>
    </xf>
    <xf numFmtId="0" fontId="0" fillId="0" borderId="7" xfId="0" applyBorder="1"/>
    <xf numFmtId="0" fontId="0" fillId="0" borderId="12" xfId="0" applyBorder="1"/>
    <xf numFmtId="0" fontId="22" fillId="0" borderId="11" xfId="0" applyFont="1" applyBorder="1" applyAlignment="1">
      <alignment wrapText="1"/>
    </xf>
    <xf numFmtId="0" fontId="22" fillId="0" borderId="0" xfId="0" applyFont="1" applyAlignment="1">
      <alignment wrapText="1"/>
    </xf>
    <xf numFmtId="43" fontId="24" fillId="2" borderId="4" xfId="8" applyFont="1" applyFill="1" applyBorder="1" applyAlignment="1" applyProtection="1">
      <alignment horizontal="right" vertical="center" wrapText="1"/>
    </xf>
    <xf numFmtId="0" fontId="24" fillId="2" borderId="13" xfId="0" applyFont="1" applyFill="1" applyBorder="1" applyAlignment="1">
      <alignment horizontal="center" vertical="center" wrapText="1"/>
    </xf>
    <xf numFmtId="0" fontId="10" fillId="0" borderId="6" xfId="0" applyFont="1" applyBorder="1" applyAlignment="1">
      <alignment vertical="center" wrapText="1"/>
    </xf>
    <xf numFmtId="0" fontId="10" fillId="0" borderId="10" xfId="0" applyFont="1" applyBorder="1" applyAlignment="1">
      <alignment vertical="center"/>
    </xf>
    <xf numFmtId="0" fontId="11" fillId="2" borderId="4" xfId="0" applyFont="1" applyFill="1" applyBorder="1" applyAlignment="1">
      <alignment vertical="center"/>
    </xf>
    <xf numFmtId="0" fontId="11" fillId="2" borderId="4"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26" fillId="0" borderId="0" xfId="14" applyFont="1"/>
    <xf numFmtId="0" fontId="15" fillId="0" borderId="0" xfId="14" applyFont="1" applyAlignment="1">
      <alignment vertical="center"/>
    </xf>
    <xf numFmtId="0" fontId="26" fillId="0" borderId="0" xfId="14" applyFont="1" applyAlignment="1">
      <alignment vertical="center"/>
    </xf>
    <xf numFmtId="49" fontId="26" fillId="0" borderId="0" xfId="14" applyNumberFormat="1" applyFont="1"/>
    <xf numFmtId="0" fontId="26" fillId="9" borderId="0" xfId="14" applyFont="1" applyFill="1"/>
    <xf numFmtId="0" fontId="25" fillId="0" borderId="0" xfId="14" applyAlignment="1">
      <alignment wrapText="1"/>
    </xf>
    <xf numFmtId="0" fontId="25" fillId="0" borderId="0" xfId="14"/>
    <xf numFmtId="4" fontId="6" fillId="0" borderId="0" xfId="14" applyNumberFormat="1" applyFont="1"/>
    <xf numFmtId="49" fontId="11" fillId="2" borderId="4" xfId="0" applyNumberFormat="1" applyFont="1" applyFill="1" applyBorder="1" applyAlignment="1">
      <alignment vertical="center"/>
    </xf>
    <xf numFmtId="0" fontId="28" fillId="7" borderId="35" xfId="14" applyFont="1" applyFill="1" applyBorder="1" applyAlignment="1" applyProtection="1">
      <alignment horizontal="left" vertical="center"/>
      <protection locked="0"/>
    </xf>
    <xf numFmtId="0" fontId="29" fillId="8" borderId="36" xfId="14" applyFont="1" applyFill="1" applyBorder="1" applyAlignment="1" applyProtection="1">
      <alignment horizontal="left" vertical="center"/>
      <protection locked="0"/>
    </xf>
    <xf numFmtId="0" fontId="30" fillId="7" borderId="37" xfId="14" applyFont="1" applyFill="1" applyBorder="1" applyAlignment="1" applyProtection="1">
      <alignment vertical="center"/>
      <protection locked="0"/>
    </xf>
    <xf numFmtId="49" fontId="31" fillId="8" borderId="38" xfId="14" applyNumberFormat="1" applyFont="1" applyFill="1" applyBorder="1" applyAlignment="1" applyProtection="1">
      <alignment vertical="center"/>
      <protection locked="0"/>
    </xf>
    <xf numFmtId="0" fontId="30" fillId="7" borderId="39" xfId="14" applyFont="1" applyFill="1" applyBorder="1" applyAlignment="1" applyProtection="1">
      <alignment vertical="center"/>
      <protection locked="0"/>
    </xf>
    <xf numFmtId="49" fontId="31" fillId="8" borderId="40" xfId="14" applyNumberFormat="1" applyFont="1" applyFill="1" applyBorder="1" applyAlignment="1" applyProtection="1">
      <alignment vertical="center"/>
      <protection locked="0"/>
    </xf>
    <xf numFmtId="0" fontId="28" fillId="7" borderId="37" xfId="14" applyFont="1" applyFill="1" applyBorder="1" applyAlignment="1" applyProtection="1">
      <alignment horizontal="left" vertical="center"/>
      <protection locked="0"/>
    </xf>
    <xf numFmtId="0" fontId="30" fillId="7" borderId="35" xfId="14" applyFont="1" applyFill="1" applyBorder="1" applyAlignment="1" applyProtection="1">
      <alignment vertical="center"/>
      <protection locked="0"/>
    </xf>
    <xf numFmtId="0" fontId="31" fillId="8" borderId="36" xfId="14" applyFont="1" applyFill="1" applyBorder="1" applyAlignment="1" applyProtection="1">
      <alignment vertical="center"/>
      <protection locked="0"/>
    </xf>
    <xf numFmtId="0" fontId="31" fillId="8" borderId="38" xfId="14" applyFont="1" applyFill="1" applyBorder="1" applyAlignment="1" applyProtection="1">
      <alignment vertical="center"/>
      <protection locked="0"/>
    </xf>
    <xf numFmtId="14" fontId="31" fillId="8" borderId="40" xfId="14" applyNumberFormat="1" applyFont="1" applyFill="1" applyBorder="1" applyAlignment="1" applyProtection="1">
      <alignment horizontal="left" vertical="center"/>
      <protection locked="0"/>
    </xf>
    <xf numFmtId="0" fontId="31" fillId="8" borderId="40" xfId="14" applyFont="1" applyFill="1" applyBorder="1" applyAlignment="1" applyProtection="1">
      <alignment vertical="center"/>
      <protection locked="0"/>
    </xf>
    <xf numFmtId="0" fontId="7" fillId="5" borderId="0" xfId="0" applyFont="1" applyFill="1" applyAlignment="1">
      <alignment horizontal="center" vertical="center" wrapText="1"/>
    </xf>
    <xf numFmtId="49" fontId="7" fillId="5" borderId="4" xfId="0" applyNumberFormat="1" applyFont="1" applyFill="1" applyBorder="1" applyAlignment="1">
      <alignment horizontal="center" vertical="center" wrapText="1"/>
    </xf>
    <xf numFmtId="0" fontId="7" fillId="5" borderId="4" xfId="0" applyFont="1" applyFill="1" applyBorder="1" applyAlignment="1">
      <alignment horizontal="left" vertical="center" wrapText="1"/>
    </xf>
    <xf numFmtId="0" fontId="10" fillId="5" borderId="4" xfId="0" applyFont="1" applyFill="1" applyBorder="1" applyAlignment="1">
      <alignment horizontal="center" vertical="center" wrapText="1"/>
    </xf>
    <xf numFmtId="43" fontId="10" fillId="5" borderId="4" xfId="8" applyFont="1" applyFill="1" applyBorder="1" applyAlignment="1" applyProtection="1">
      <alignment horizontal="right" vertical="center" wrapText="1"/>
    </xf>
    <xf numFmtId="49" fontId="7" fillId="5" borderId="13" xfId="0" applyNumberFormat="1" applyFont="1" applyFill="1" applyBorder="1" applyAlignment="1">
      <alignment horizontal="center" vertical="center" wrapText="1"/>
    </xf>
    <xf numFmtId="0" fontId="7" fillId="5" borderId="13" xfId="0" applyFont="1" applyFill="1" applyBorder="1" applyAlignment="1">
      <alignment horizontal="left" vertical="center" wrapText="1"/>
    </xf>
    <xf numFmtId="2" fontId="7" fillId="5" borderId="3" xfId="8" applyNumberFormat="1" applyFont="1" applyFill="1" applyBorder="1" applyAlignment="1">
      <alignment horizontal="center"/>
    </xf>
    <xf numFmtId="43" fontId="24" fillId="2" borderId="13" xfId="8" applyFont="1" applyFill="1" applyBorder="1" applyAlignment="1" applyProtection="1">
      <alignment horizontal="right" vertical="center" wrapText="1"/>
    </xf>
    <xf numFmtId="49" fontId="7" fillId="7" borderId="13" xfId="0" applyNumberFormat="1" applyFont="1" applyFill="1" applyBorder="1" applyAlignment="1">
      <alignment horizontal="center" vertical="center" wrapText="1"/>
    </xf>
    <xf numFmtId="0" fontId="7" fillId="7" borderId="13" xfId="0" applyFont="1" applyFill="1" applyBorder="1" applyAlignment="1">
      <alignment horizontal="left" vertical="center" wrapText="1"/>
    </xf>
    <xf numFmtId="49" fontId="7" fillId="7" borderId="4" xfId="0" applyNumberFormat="1" applyFont="1" applyFill="1" applyBorder="1" applyAlignment="1">
      <alignment horizontal="center" vertical="center" wrapText="1"/>
    </xf>
    <xf numFmtId="0" fontId="7" fillId="7" borderId="4" xfId="0" applyFont="1" applyFill="1" applyBorder="1" applyAlignment="1">
      <alignment horizontal="left" vertical="center" wrapText="1"/>
    </xf>
    <xf numFmtId="4" fontId="10" fillId="5" borderId="4" xfId="8" applyNumberFormat="1" applyFont="1" applyFill="1" applyBorder="1" applyAlignment="1" applyProtection="1">
      <alignment horizontal="right" vertical="center" wrapText="1"/>
    </xf>
    <xf numFmtId="4" fontId="10" fillId="5" borderId="13" xfId="8" applyNumberFormat="1" applyFont="1" applyFill="1" applyBorder="1" applyAlignment="1" applyProtection="1">
      <alignment horizontal="right" vertical="center" wrapText="1"/>
    </xf>
    <xf numFmtId="4" fontId="10" fillId="7" borderId="13" xfId="8" applyNumberFormat="1" applyFont="1" applyFill="1" applyBorder="1" applyAlignment="1" applyProtection="1">
      <alignment horizontal="right" vertical="center" wrapText="1"/>
    </xf>
    <xf numFmtId="4" fontId="10" fillId="7" borderId="4" xfId="8" applyNumberFormat="1" applyFont="1" applyFill="1" applyBorder="1" applyAlignment="1" applyProtection="1">
      <alignment horizontal="right" vertical="center" wrapText="1"/>
    </xf>
    <xf numFmtId="49" fontId="35" fillId="8" borderId="38" xfId="14" applyNumberFormat="1" applyFont="1" applyFill="1" applyBorder="1" applyAlignment="1" applyProtection="1">
      <alignment vertical="center"/>
      <protection locked="0"/>
    </xf>
    <xf numFmtId="43" fontId="11" fillId="2" borderId="4" xfId="8" applyFont="1" applyFill="1" applyBorder="1" applyAlignment="1" applyProtection="1">
      <alignment vertical="center"/>
    </xf>
    <xf numFmtId="0" fontId="0" fillId="2" borderId="12" xfId="0" applyFill="1" applyBorder="1"/>
    <xf numFmtId="0" fontId="0" fillId="2" borderId="2" xfId="0" applyFill="1" applyBorder="1"/>
    <xf numFmtId="49" fontId="10" fillId="0" borderId="43" xfId="14" applyNumberFormat="1" applyFont="1" applyBorder="1" applyAlignment="1">
      <alignment horizontal="center"/>
    </xf>
    <xf numFmtId="0" fontId="12" fillId="0" borderId="0" xfId="14" applyFont="1" applyAlignment="1">
      <alignment horizontal="center"/>
    </xf>
    <xf numFmtId="49" fontId="12" fillId="5" borderId="3" xfId="14" applyNumberFormat="1" applyFont="1" applyFill="1" applyBorder="1" applyAlignment="1">
      <alignment horizontal="center"/>
    </xf>
    <xf numFmtId="0" fontId="18" fillId="5" borderId="3" xfId="14" applyFont="1" applyFill="1" applyBorder="1" applyAlignment="1">
      <alignment horizontal="center" vertical="center"/>
    </xf>
    <xf numFmtId="0" fontId="12" fillId="5" borderId="3" xfId="14" applyFont="1" applyFill="1" applyBorder="1" applyAlignment="1">
      <alignment horizontal="center" vertical="center"/>
    </xf>
    <xf numFmtId="49" fontId="12" fillId="0" borderId="3" xfId="14" applyNumberFormat="1" applyFont="1" applyBorder="1" applyAlignment="1">
      <alignment horizontal="center" vertical="center"/>
    </xf>
    <xf numFmtId="0" fontId="18" fillId="0" borderId="3" xfId="14" applyFont="1" applyBorder="1" applyAlignment="1">
      <alignment horizontal="left" vertical="center" wrapText="1"/>
    </xf>
    <xf numFmtId="0" fontId="12" fillId="0" borderId="3" xfId="14" applyFont="1" applyBorder="1" applyAlignment="1">
      <alignment horizontal="center" vertical="center"/>
    </xf>
    <xf numFmtId="14" fontId="12" fillId="0" borderId="3" xfId="14" applyNumberFormat="1" applyFont="1" applyBorder="1" applyAlignment="1">
      <alignment horizontal="center" vertical="center"/>
    </xf>
    <xf numFmtId="44" fontId="12" fillId="0" borderId="3" xfId="16" applyFont="1" applyFill="1" applyBorder="1" applyAlignment="1">
      <alignment horizontal="center" vertical="center"/>
    </xf>
    <xf numFmtId="49" fontId="12" fillId="5" borderId="3" xfId="14" applyNumberFormat="1" applyFont="1" applyFill="1" applyBorder="1" applyAlignment="1">
      <alignment horizontal="center" vertical="center"/>
    </xf>
    <xf numFmtId="49" fontId="10" fillId="0" borderId="1" xfId="14" applyNumberFormat="1" applyFont="1" applyBorder="1" applyAlignment="1">
      <alignment horizontal="center" vertical="center"/>
    </xf>
    <xf numFmtId="0" fontId="20" fillId="0" borderId="4" xfId="14" applyFont="1" applyBorder="1" applyAlignment="1">
      <alignment horizontal="left" vertical="center"/>
    </xf>
    <xf numFmtId="44" fontId="10" fillId="0" borderId="4" xfId="16" applyFont="1" applyFill="1" applyBorder="1" applyAlignment="1">
      <alignment horizontal="center"/>
    </xf>
    <xf numFmtId="44" fontId="10" fillId="0" borderId="2" xfId="16" applyFont="1" applyFill="1" applyBorder="1" applyAlignment="1">
      <alignment horizontal="center"/>
    </xf>
    <xf numFmtId="0" fontId="26" fillId="0" borderId="0" xfId="14" applyFont="1" applyAlignment="1">
      <alignment horizontal="center"/>
    </xf>
    <xf numFmtId="0" fontId="24" fillId="2" borderId="4" xfId="0" applyFont="1" applyFill="1" applyBorder="1" applyAlignment="1">
      <alignment horizontal="center" vertical="center" wrapText="1"/>
    </xf>
    <xf numFmtId="0" fontId="36" fillId="2" borderId="0" xfId="0" applyFont="1" applyFill="1" applyAlignment="1">
      <alignment vertical="center"/>
    </xf>
    <xf numFmtId="0" fontId="0" fillId="2" borderId="0" xfId="0" applyFill="1" applyAlignment="1">
      <alignment vertical="center"/>
    </xf>
    <xf numFmtId="0" fontId="8" fillId="0" borderId="6" xfId="17" applyFont="1" applyBorder="1" applyAlignment="1">
      <alignment horizontal="center" vertical="center"/>
    </xf>
    <xf numFmtId="0" fontId="9" fillId="0" borderId="7" xfId="17" applyFont="1" applyBorder="1" applyAlignment="1">
      <alignment vertical="center" wrapText="1"/>
    </xf>
    <xf numFmtId="0" fontId="26" fillId="0" borderId="0" xfId="17" applyFont="1"/>
    <xf numFmtId="0" fontId="8" fillId="0" borderId="11" xfId="17" applyFont="1" applyBorder="1" applyAlignment="1">
      <alignment horizontal="center" vertical="center"/>
    </xf>
    <xf numFmtId="0" fontId="15" fillId="0" borderId="12" xfId="17" applyFont="1" applyBorder="1" applyAlignment="1">
      <alignment vertical="center" wrapText="1"/>
    </xf>
    <xf numFmtId="0" fontId="8" fillId="0" borderId="8" xfId="17" applyFont="1" applyBorder="1" applyAlignment="1">
      <alignment horizontal="center" vertical="center"/>
    </xf>
    <xf numFmtId="0" fontId="9" fillId="0" borderId="9" xfId="17" applyFont="1" applyBorder="1" applyAlignment="1">
      <alignment vertical="center" wrapText="1"/>
    </xf>
    <xf numFmtId="0" fontId="10" fillId="0" borderId="3" xfId="17" applyFont="1" applyBorder="1" applyAlignment="1">
      <alignment horizontal="left" vertical="center" wrapText="1"/>
    </xf>
    <xf numFmtId="0" fontId="11" fillId="0" borderId="6" xfId="17" applyFont="1" applyBorder="1" applyAlignment="1">
      <alignment vertical="center"/>
    </xf>
    <xf numFmtId="0" fontId="22" fillId="0" borderId="7" xfId="17" applyFont="1" applyBorder="1" applyAlignment="1">
      <alignment vertical="center" wrapText="1"/>
    </xf>
    <xf numFmtId="0" fontId="22" fillId="0" borderId="11" xfId="17" applyFont="1" applyBorder="1" applyAlignment="1">
      <alignment vertical="center" wrapText="1"/>
    </xf>
    <xf numFmtId="0" fontId="22" fillId="0" borderId="12" xfId="17" applyFont="1" applyBorder="1" applyAlignment="1">
      <alignment vertical="center" wrapText="1"/>
    </xf>
    <xf numFmtId="0" fontId="10" fillId="0" borderId="5" xfId="17" applyFont="1" applyBorder="1" applyAlignment="1">
      <alignment horizontal="left" vertical="center" wrapText="1"/>
    </xf>
    <xf numFmtId="0" fontId="7" fillId="0" borderId="1" xfId="17" applyFont="1" applyBorder="1" applyAlignment="1">
      <alignment horizontal="center" vertical="center"/>
    </xf>
    <xf numFmtId="49" fontId="7" fillId="0" borderId="4" xfId="17" applyNumberFormat="1" applyFont="1" applyBorder="1" applyAlignment="1">
      <alignment horizontal="center" vertical="center"/>
    </xf>
    <xf numFmtId="4" fontId="7" fillId="0" borderId="4" xfId="17" applyNumberFormat="1" applyFont="1" applyBorder="1" applyAlignment="1">
      <alignment horizontal="center" vertical="center" wrapText="1"/>
    </xf>
    <xf numFmtId="4" fontId="7" fillId="0" borderId="2" xfId="17" applyNumberFormat="1" applyFont="1" applyBorder="1" applyAlignment="1">
      <alignment horizontal="center" vertical="center" wrapText="1"/>
    </xf>
    <xf numFmtId="0" fontId="7" fillId="6" borderId="6" xfId="17" applyFont="1" applyFill="1" applyBorder="1" applyAlignment="1">
      <alignment horizontal="center" vertical="center"/>
    </xf>
    <xf numFmtId="0" fontId="7" fillId="6" borderId="10" xfId="17" applyFont="1" applyFill="1" applyBorder="1" applyAlignment="1">
      <alignment vertical="center"/>
    </xf>
    <xf numFmtId="0" fontId="7" fillId="6" borderId="7" xfId="17" applyFont="1" applyFill="1" applyBorder="1" applyAlignment="1">
      <alignment vertical="center"/>
    </xf>
    <xf numFmtId="0" fontId="19" fillId="5" borderId="5" xfId="17" applyFont="1" applyFill="1" applyBorder="1" applyAlignment="1">
      <alignment horizontal="center" vertical="center" wrapText="1"/>
    </xf>
    <xf numFmtId="0" fontId="26" fillId="2" borderId="3" xfId="17" applyFont="1" applyFill="1" applyBorder="1" applyAlignment="1">
      <alignment horizontal="center" vertical="center" wrapText="1"/>
    </xf>
    <xf numFmtId="0" fontId="19" fillId="2" borderId="3" xfId="17" applyFont="1" applyFill="1" applyBorder="1" applyAlignment="1">
      <alignment horizontal="center" vertical="center" wrapText="1"/>
    </xf>
    <xf numFmtId="0" fontId="26" fillId="0" borderId="0" xfId="17" applyFont="1" applyAlignment="1">
      <alignment horizontal="center" vertical="center"/>
    </xf>
    <xf numFmtId="0" fontId="7" fillId="8" borderId="1" xfId="17" applyFont="1" applyFill="1" applyBorder="1" applyAlignment="1">
      <alignment horizontal="center" vertical="center"/>
    </xf>
    <xf numFmtId="0" fontId="26" fillId="8" borderId="4" xfId="17" applyFont="1" applyFill="1" applyBorder="1" applyAlignment="1">
      <alignment vertical="center"/>
    </xf>
    <xf numFmtId="0" fontId="7" fillId="8" borderId="4" xfId="17" applyFont="1" applyFill="1" applyBorder="1" applyAlignment="1">
      <alignment vertical="center"/>
    </xf>
    <xf numFmtId="0" fontId="7" fillId="8" borderId="2" xfId="17" applyFont="1" applyFill="1" applyBorder="1" applyAlignment="1">
      <alignment vertical="center"/>
    </xf>
    <xf numFmtId="0" fontId="7" fillId="7" borderId="1" xfId="17" applyFont="1" applyFill="1" applyBorder="1" applyAlignment="1">
      <alignment horizontal="center" vertical="center"/>
    </xf>
    <xf numFmtId="0" fontId="26" fillId="7" borderId="4" xfId="17" applyFont="1" applyFill="1" applyBorder="1" applyAlignment="1">
      <alignment vertical="center"/>
    </xf>
    <xf numFmtId="0" fontId="7" fillId="7" borderId="4" xfId="17" applyFont="1" applyFill="1" applyBorder="1" applyAlignment="1">
      <alignment vertical="center"/>
    </xf>
    <xf numFmtId="0" fontId="7" fillId="7" borderId="2" xfId="17" applyFont="1" applyFill="1" applyBorder="1" applyAlignment="1">
      <alignment vertical="center"/>
    </xf>
    <xf numFmtId="0" fontId="26" fillId="0" borderId="11" xfId="17" applyFont="1" applyBorder="1"/>
    <xf numFmtId="2" fontId="26" fillId="10" borderId="3" xfId="17" applyNumberFormat="1" applyFont="1" applyFill="1" applyBorder="1" applyAlignment="1">
      <alignment horizontal="center" vertical="center" wrapText="1"/>
    </xf>
    <xf numFmtId="0" fontId="26" fillId="0" borderId="1" xfId="17" applyFont="1" applyBorder="1"/>
    <xf numFmtId="0" fontId="26" fillId="0" borderId="4" xfId="17" applyFont="1" applyBorder="1" applyAlignment="1">
      <alignment vertical="center"/>
    </xf>
    <xf numFmtId="0" fontId="26" fillId="0" borderId="2" xfId="17" applyFont="1" applyBorder="1" applyAlignment="1">
      <alignment vertical="center"/>
    </xf>
    <xf numFmtId="0" fontId="19" fillId="5" borderId="44" xfId="17" applyFont="1" applyFill="1" applyBorder="1" applyAlignment="1">
      <alignment horizontal="center" vertical="center" wrapText="1"/>
    </xf>
    <xf numFmtId="2" fontId="19" fillId="3" borderId="8" xfId="17" applyNumberFormat="1" applyFont="1" applyFill="1" applyBorder="1" applyAlignment="1">
      <alignment horizontal="center" vertical="center" wrapText="1"/>
    </xf>
    <xf numFmtId="0" fontId="26" fillId="2" borderId="44" xfId="17" applyFont="1" applyFill="1" applyBorder="1" applyAlignment="1">
      <alignment horizontal="center" vertical="center" wrapText="1"/>
    </xf>
    <xf numFmtId="0" fontId="26" fillId="0" borderId="1" xfId="17" applyFont="1" applyBorder="1" applyAlignment="1">
      <alignment vertical="center"/>
    </xf>
    <xf numFmtId="0" fontId="26" fillId="0" borderId="11" xfId="17" applyFont="1" applyBorder="1" applyAlignment="1">
      <alignment horizontal="center" vertical="center"/>
    </xf>
    <xf numFmtId="2" fontId="9" fillId="0" borderId="3" xfId="17" applyNumberFormat="1" applyFont="1" applyBorder="1" applyAlignment="1">
      <alignment horizontal="center" vertical="center"/>
    </xf>
    <xf numFmtId="0" fontId="26" fillId="0" borderId="3" xfId="17" applyFont="1" applyBorder="1" applyAlignment="1">
      <alignment vertical="center" wrapText="1"/>
    </xf>
    <xf numFmtId="2" fontId="21" fillId="3" borderId="3" xfId="17" applyNumberFormat="1" applyFont="1" applyFill="1" applyBorder="1" applyAlignment="1">
      <alignment horizontal="center" vertical="center" wrapText="1"/>
    </xf>
    <xf numFmtId="0" fontId="19" fillId="2" borderId="11" xfId="17" applyFont="1" applyFill="1" applyBorder="1" applyAlignment="1">
      <alignment vertical="center" wrapText="1"/>
    </xf>
    <xf numFmtId="49" fontId="19" fillId="2" borderId="12" xfId="17" applyNumberFormat="1" applyFont="1" applyFill="1" applyBorder="1" applyAlignment="1">
      <alignment vertical="center" wrapText="1"/>
    </xf>
    <xf numFmtId="0" fontId="26" fillId="0" borderId="12" xfId="17" applyFont="1" applyBorder="1" applyAlignment="1">
      <alignment horizontal="center" vertical="center"/>
    </xf>
    <xf numFmtId="0" fontId="19" fillId="2" borderId="1" xfId="17" applyFont="1" applyFill="1" applyBorder="1" applyAlignment="1">
      <alignment horizontal="center" vertical="center" wrapText="1"/>
    </xf>
    <xf numFmtId="0" fontId="19" fillId="2" borderId="4" xfId="17" applyFont="1" applyFill="1" applyBorder="1" applyAlignment="1">
      <alignment horizontal="center" vertical="center" wrapText="1"/>
    </xf>
    <xf numFmtId="0" fontId="19" fillId="2" borderId="2" xfId="17" applyFont="1" applyFill="1" applyBorder="1" applyAlignment="1">
      <alignment horizontal="center" vertical="center" wrapText="1"/>
    </xf>
    <xf numFmtId="0" fontId="26" fillId="0" borderId="0" xfId="17" applyFont="1" applyAlignment="1">
      <alignment vertical="center"/>
    </xf>
    <xf numFmtId="0" fontId="7" fillId="8" borderId="4" xfId="8" applyNumberFormat="1" applyFont="1" applyFill="1" applyBorder="1" applyAlignment="1">
      <alignment vertical="center"/>
    </xf>
    <xf numFmtId="2" fontId="21" fillId="10" borderId="3" xfId="17" applyNumberFormat="1" applyFont="1" applyFill="1" applyBorder="1" applyAlignment="1">
      <alignment horizontal="center" vertical="center" wrapText="1"/>
    </xf>
    <xf numFmtId="0" fontId="26" fillId="0" borderId="10" xfId="17" applyFont="1" applyBorder="1" applyAlignment="1">
      <alignment horizontal="center" vertical="center"/>
    </xf>
    <xf numFmtId="0" fontId="26" fillId="0" borderId="7" xfId="17" applyFont="1" applyBorder="1" applyAlignment="1">
      <alignment horizontal="center" vertical="center"/>
    </xf>
    <xf numFmtId="0" fontId="26" fillId="0" borderId="2" xfId="17" applyFont="1" applyBorder="1" applyAlignment="1">
      <alignment horizontal="left" vertical="center" wrapText="1"/>
    </xf>
    <xf numFmtId="0" fontId="7" fillId="0" borderId="0" xfId="17" applyFont="1" applyAlignment="1">
      <alignment horizontal="right" vertical="center"/>
    </xf>
    <xf numFmtId="4" fontId="7" fillId="3" borderId="0" xfId="17" applyNumberFormat="1" applyFont="1" applyFill="1" applyAlignment="1">
      <alignment horizontal="center" vertical="center" wrapText="1"/>
    </xf>
    <xf numFmtId="4" fontId="7" fillId="3" borderId="3" xfId="17" applyNumberFormat="1" applyFont="1" applyFill="1" applyBorder="1" applyAlignment="1">
      <alignment horizontal="center" vertical="center" wrapText="1"/>
    </xf>
    <xf numFmtId="4" fontId="7" fillId="0" borderId="0" xfId="17" applyNumberFormat="1" applyFont="1" applyAlignment="1">
      <alignment horizontal="center" vertical="center" wrapText="1"/>
    </xf>
    <xf numFmtId="0" fontId="19" fillId="0" borderId="1" xfId="17" applyFont="1" applyBorder="1" applyAlignment="1">
      <alignment horizontal="center" vertical="center" wrapText="1"/>
    </xf>
    <xf numFmtId="0" fontId="19" fillId="0" borderId="4" xfId="17" applyFont="1" applyBorder="1" applyAlignment="1">
      <alignment horizontal="center" vertical="center" wrapText="1"/>
    </xf>
    <xf numFmtId="0" fontId="19" fillId="0" borderId="2" xfId="17" applyFont="1" applyBorder="1" applyAlignment="1">
      <alignment horizontal="center" vertical="center" wrapText="1"/>
    </xf>
    <xf numFmtId="0" fontId="21" fillId="0" borderId="0" xfId="17" applyFont="1" applyAlignment="1">
      <alignment vertical="center" wrapText="1"/>
    </xf>
    <xf numFmtId="0" fontId="21" fillId="0" borderId="11" xfId="17" applyFont="1" applyBorder="1" applyAlignment="1">
      <alignment vertical="center" wrapText="1"/>
    </xf>
    <xf numFmtId="0" fontId="7" fillId="10" borderId="3" xfId="17" applyFont="1" applyFill="1" applyBorder="1" applyAlignment="1">
      <alignment horizontal="center" vertical="center"/>
    </xf>
    <xf numFmtId="49" fontId="7" fillId="7" borderId="6" xfId="17" applyNumberFormat="1" applyFont="1" applyFill="1" applyBorder="1" applyAlignment="1">
      <alignment horizontal="center" vertical="center"/>
    </xf>
    <xf numFmtId="49" fontId="19" fillId="2" borderId="0" xfId="17" applyNumberFormat="1" applyFont="1" applyFill="1" applyAlignment="1">
      <alignment vertical="center" wrapText="1"/>
    </xf>
    <xf numFmtId="2" fontId="9" fillId="0" borderId="0" xfId="17" applyNumberFormat="1" applyFont="1" applyAlignment="1">
      <alignment horizontal="center" vertical="center"/>
    </xf>
    <xf numFmtId="0" fontId="7" fillId="7" borderId="10" xfId="17" applyFont="1" applyFill="1" applyBorder="1" applyAlignment="1">
      <alignment vertical="center"/>
    </xf>
    <xf numFmtId="49" fontId="7" fillId="8" borderId="6" xfId="17" applyNumberFormat="1" applyFont="1" applyFill="1" applyBorder="1" applyAlignment="1">
      <alignment horizontal="center" vertical="center"/>
    </xf>
    <xf numFmtId="0" fontId="26" fillId="8" borderId="10" xfId="17" applyFont="1" applyFill="1" applyBorder="1" applyAlignment="1">
      <alignment vertical="center"/>
    </xf>
    <xf numFmtId="0" fontId="7" fillId="8" borderId="10" xfId="17" applyFont="1" applyFill="1" applyBorder="1" applyAlignment="1">
      <alignment vertical="center"/>
    </xf>
    <xf numFmtId="0" fontId="7" fillId="8" borderId="7" xfId="17" applyFont="1" applyFill="1" applyBorder="1" applyAlignment="1">
      <alignment vertical="center"/>
    </xf>
    <xf numFmtId="0" fontId="19" fillId="5" borderId="48" xfId="17" applyFont="1" applyFill="1" applyBorder="1" applyAlignment="1">
      <alignment horizontal="center" vertical="center" wrapText="1"/>
    </xf>
    <xf numFmtId="0" fontId="26" fillId="0" borderId="3" xfId="0" applyFont="1" applyBorder="1" applyAlignment="1">
      <alignment horizontal="center" vertical="center" wrapText="1"/>
    </xf>
    <xf numFmtId="0" fontId="26" fillId="0" borderId="6" xfId="0" applyFont="1" applyBorder="1" applyAlignment="1">
      <alignment horizontal="center" vertical="center"/>
    </xf>
    <xf numFmtId="2" fontId="9" fillId="0" borderId="10" xfId="0" applyNumberFormat="1" applyFont="1" applyBorder="1" applyAlignment="1">
      <alignment horizontal="center" vertical="center"/>
    </xf>
    <xf numFmtId="0" fontId="26" fillId="0" borderId="7" xfId="0" applyFont="1" applyBorder="1"/>
    <xf numFmtId="2" fontId="26" fillId="3" borderId="3" xfId="0" applyNumberFormat="1" applyFont="1" applyFill="1" applyBorder="1" applyAlignment="1">
      <alignment horizontal="center" vertical="center" wrapText="1"/>
    </xf>
    <xf numFmtId="0" fontId="26" fillId="0" borderId="11" xfId="0" applyFont="1" applyBorder="1" applyAlignment="1">
      <alignment horizontal="center" vertical="center"/>
    </xf>
    <xf numFmtId="0" fontId="26" fillId="0" borderId="12" xfId="0" applyFont="1" applyBorder="1"/>
    <xf numFmtId="0" fontId="26" fillId="7" borderId="10" xfId="17" applyFont="1" applyFill="1" applyBorder="1" applyAlignment="1">
      <alignment vertical="center"/>
    </xf>
    <xf numFmtId="0" fontId="7" fillId="7" borderId="7" xfId="17" applyFont="1" applyFill="1" applyBorder="1" applyAlignment="1">
      <alignment vertical="center"/>
    </xf>
    <xf numFmtId="2" fontId="26" fillId="10" borderId="3" xfId="0" applyNumberFormat="1" applyFont="1" applyFill="1" applyBorder="1" applyAlignment="1">
      <alignment horizontal="center" vertical="center"/>
    </xf>
    <xf numFmtId="2" fontId="26" fillId="10" borderId="3" xfId="0" applyNumberFormat="1" applyFont="1" applyFill="1" applyBorder="1" applyAlignment="1">
      <alignment horizontal="center" vertical="center" wrapText="1"/>
    </xf>
    <xf numFmtId="0" fontId="19" fillId="7" borderId="8" xfId="17" applyFont="1" applyFill="1" applyBorder="1" applyAlignment="1">
      <alignment horizontal="center" vertical="center" wrapText="1"/>
    </xf>
    <xf numFmtId="0" fontId="19" fillId="7" borderId="13" xfId="17" applyFont="1" applyFill="1" applyBorder="1" applyAlignment="1">
      <alignment horizontal="center" vertical="center" wrapText="1"/>
    </xf>
    <xf numFmtId="0" fontId="19" fillId="7" borderId="9" xfId="17" applyFont="1" applyFill="1" applyBorder="1" applyAlignment="1">
      <alignment horizontal="center" vertical="center" wrapText="1"/>
    </xf>
    <xf numFmtId="0" fontId="19" fillId="8" borderId="1" xfId="17" applyFont="1" applyFill="1" applyBorder="1" applyAlignment="1">
      <alignment horizontal="center" vertical="center" wrapText="1"/>
    </xf>
    <xf numFmtId="0" fontId="19" fillId="8" borderId="4" xfId="17" applyFont="1" applyFill="1" applyBorder="1" applyAlignment="1">
      <alignment horizontal="center" vertical="center" wrapText="1"/>
    </xf>
    <xf numFmtId="0" fontId="19" fillId="8" borderId="2" xfId="17" applyFont="1" applyFill="1" applyBorder="1" applyAlignment="1">
      <alignment horizontal="center" vertical="center" wrapText="1"/>
    </xf>
    <xf numFmtId="2" fontId="9" fillId="10" borderId="3" xfId="0" applyNumberFormat="1" applyFont="1" applyFill="1" applyBorder="1" applyAlignment="1">
      <alignment horizontal="center" vertical="center"/>
    </xf>
    <xf numFmtId="0" fontId="19" fillId="7" borderId="1" xfId="17" applyFont="1" applyFill="1" applyBorder="1" applyAlignment="1">
      <alignment horizontal="left" vertical="center" wrapText="1"/>
    </xf>
    <xf numFmtId="0" fontId="26" fillId="7" borderId="4" xfId="17" applyFont="1" applyFill="1" applyBorder="1"/>
    <xf numFmtId="2" fontId="26" fillId="10" borderId="3" xfId="17" applyNumberFormat="1" applyFont="1" applyFill="1" applyBorder="1" applyAlignment="1">
      <alignment horizontal="center" vertical="center"/>
    </xf>
    <xf numFmtId="0" fontId="40" fillId="0" borderId="0" xfId="0" applyFont="1"/>
    <xf numFmtId="0" fontId="39" fillId="8" borderId="1" xfId="0" applyFont="1" applyFill="1" applyBorder="1"/>
    <xf numFmtId="0" fontId="39" fillId="8" borderId="4" xfId="0" applyFont="1" applyFill="1" applyBorder="1"/>
    <xf numFmtId="0" fontId="40" fillId="8" borderId="4" xfId="0" applyFont="1" applyFill="1" applyBorder="1"/>
    <xf numFmtId="0" fontId="40" fillId="8" borderId="2" xfId="0" applyFont="1" applyFill="1" applyBorder="1"/>
    <xf numFmtId="49" fontId="19" fillId="8" borderId="1" xfId="17" applyNumberFormat="1" applyFont="1" applyFill="1" applyBorder="1" applyAlignment="1">
      <alignment horizontal="center" vertical="center" wrapText="1"/>
    </xf>
    <xf numFmtId="0" fontId="38" fillId="0" borderId="4" xfId="17" applyFont="1" applyBorder="1" applyAlignment="1">
      <alignment vertical="center"/>
    </xf>
    <xf numFmtId="0" fontId="38" fillId="0" borderId="2" xfId="17" applyFont="1" applyBorder="1" applyAlignment="1">
      <alignment vertical="center"/>
    </xf>
    <xf numFmtId="2" fontId="26" fillId="0" borderId="0" xfId="17" applyNumberFormat="1" applyFont="1"/>
    <xf numFmtId="4" fontId="7" fillId="5" borderId="10" xfId="0" applyNumberFormat="1" applyFont="1" applyFill="1" applyBorder="1" applyAlignment="1">
      <alignment vertical="center"/>
    </xf>
    <xf numFmtId="165" fontId="7" fillId="5" borderId="10" xfId="0" applyNumberFormat="1" applyFont="1" applyFill="1" applyBorder="1" applyAlignment="1">
      <alignment horizontal="right" vertical="center"/>
    </xf>
    <xf numFmtId="0" fontId="7" fillId="5" borderId="0" xfId="0" applyFont="1" applyFill="1" applyAlignment="1">
      <alignment horizontal="left" vertical="center" wrapText="1"/>
    </xf>
    <xf numFmtId="0" fontId="37" fillId="0" borderId="3" xfId="17" applyFont="1" applyBorder="1" applyAlignment="1">
      <alignment horizontal="center" vertical="center" wrapText="1"/>
    </xf>
    <xf numFmtId="0" fontId="19" fillId="0" borderId="48" xfId="17" applyFont="1" applyBorder="1" applyAlignment="1">
      <alignment horizontal="center" vertical="center" wrapText="1"/>
    </xf>
    <xf numFmtId="0" fontId="11" fillId="0" borderId="4" xfId="0" applyFont="1" applyBorder="1" applyAlignment="1">
      <alignment vertical="center"/>
    </xf>
    <xf numFmtId="0" fontId="10" fillId="0" borderId="5" xfId="0" applyFont="1" applyBorder="1" applyAlignment="1">
      <alignment vertical="center" wrapText="1"/>
    </xf>
    <xf numFmtId="0" fontId="10" fillId="0" borderId="3" xfId="0" applyFont="1" applyBorder="1" applyAlignment="1">
      <alignment vertical="center"/>
    </xf>
    <xf numFmtId="0" fontId="12" fillId="0" borderId="6" xfId="0" applyFont="1" applyBorder="1" applyAlignment="1">
      <alignment vertical="top"/>
    </xf>
    <xf numFmtId="44" fontId="10" fillId="0" borderId="43" xfId="16" applyFont="1" applyFill="1" applyBorder="1" applyAlignment="1"/>
    <xf numFmtId="0" fontId="20" fillId="0" borderId="43" xfId="14" applyFont="1" applyBorder="1" applyAlignment="1">
      <alignment horizontal="center" vertical="center"/>
    </xf>
    <xf numFmtId="0" fontId="20" fillId="0" borderId="43" xfId="14" applyFont="1" applyBorder="1" applyAlignment="1">
      <alignment horizontal="center" vertical="center" wrapText="1"/>
    </xf>
    <xf numFmtId="49" fontId="7" fillId="8" borderId="8" xfId="17" applyNumberFormat="1" applyFont="1" applyFill="1" applyBorder="1" applyAlignment="1">
      <alignment horizontal="center" vertical="center"/>
    </xf>
    <xf numFmtId="0" fontId="26" fillId="8" borderId="13" xfId="17" applyFont="1" applyFill="1" applyBorder="1" applyAlignment="1">
      <alignment vertical="center"/>
    </xf>
    <xf numFmtId="0" fontId="7" fillId="8" borderId="13" xfId="17" applyFont="1" applyFill="1" applyBorder="1" applyAlignment="1">
      <alignment vertical="center"/>
    </xf>
    <xf numFmtId="2" fontId="26" fillId="3" borderId="3" xfId="17" applyNumberFormat="1" applyFont="1" applyFill="1" applyBorder="1" applyAlignment="1">
      <alignment horizontal="center" vertical="center"/>
    </xf>
    <xf numFmtId="2" fontId="26" fillId="0" borderId="44" xfId="17" applyNumberFormat="1" applyFont="1" applyBorder="1" applyAlignment="1">
      <alignment horizontal="center" vertical="center"/>
    </xf>
    <xf numFmtId="0" fontId="26" fillId="0" borderId="6" xfId="17" applyFont="1" applyBorder="1" applyAlignment="1">
      <alignment horizontal="center" vertical="center"/>
    </xf>
    <xf numFmtId="0" fontId="19" fillId="2" borderId="22" xfId="0" applyFont="1" applyFill="1" applyBorder="1" applyAlignment="1">
      <alignment horizontal="center" vertical="center"/>
    </xf>
    <xf numFmtId="0" fontId="19" fillId="5" borderId="3" xfId="17" applyFont="1" applyFill="1" applyBorder="1" applyAlignment="1">
      <alignment horizontal="center" vertical="center" wrapText="1"/>
    </xf>
    <xf numFmtId="0" fontId="19" fillId="0" borderId="3" xfId="0" applyFont="1" applyBorder="1" applyAlignment="1">
      <alignment horizontal="center" vertical="center" wrapText="1"/>
    </xf>
    <xf numFmtId="0" fontId="19" fillId="0" borderId="3" xfId="17" applyFont="1" applyBorder="1" applyAlignment="1">
      <alignment horizontal="center"/>
    </xf>
    <xf numFmtId="2" fontId="0" fillId="0" borderId="0" xfId="0" applyNumberFormat="1"/>
    <xf numFmtId="0" fontId="26" fillId="2" borderId="3" xfId="0" applyFont="1" applyFill="1" applyBorder="1" applyAlignment="1">
      <alignment horizontal="center" vertical="center"/>
    </xf>
    <xf numFmtId="0" fontId="41" fillId="5" borderId="3" xfId="0" applyFont="1" applyFill="1" applyBorder="1" applyAlignment="1">
      <alignment horizontal="center"/>
    </xf>
    <xf numFmtId="0" fontId="0" fillId="0" borderId="3" xfId="0" applyBorder="1"/>
    <xf numFmtId="0" fontId="19" fillId="2" borderId="21" xfId="0" applyFont="1" applyFill="1" applyBorder="1" applyAlignment="1">
      <alignment vertical="center"/>
    </xf>
    <xf numFmtId="0" fontId="19" fillId="2" borderId="29" xfId="0" applyFont="1" applyFill="1" applyBorder="1" applyAlignment="1">
      <alignment vertical="center"/>
    </xf>
    <xf numFmtId="10" fontId="26" fillId="2" borderId="22" xfId="0" applyNumberFormat="1" applyFont="1" applyFill="1" applyBorder="1" applyAlignment="1">
      <alignment horizontal="center" vertical="center"/>
    </xf>
    <xf numFmtId="165" fontId="26" fillId="2" borderId="18" xfId="0" applyNumberFormat="1" applyFont="1" applyFill="1" applyBorder="1" applyAlignment="1">
      <alignment horizontal="center" vertical="center"/>
    </xf>
    <xf numFmtId="165" fontId="26" fillId="2" borderId="18" xfId="0" applyNumberFormat="1" applyFont="1" applyFill="1" applyBorder="1" applyAlignment="1">
      <alignment horizontal="right" vertical="center"/>
    </xf>
    <xf numFmtId="10" fontId="26" fillId="2" borderId="18" xfId="0" applyNumberFormat="1" applyFont="1" applyFill="1" applyBorder="1" applyAlignment="1">
      <alignment horizontal="center" vertical="center"/>
    </xf>
    <xf numFmtId="10" fontId="26" fillId="2" borderId="31" xfId="0" applyNumberFormat="1" applyFont="1" applyFill="1" applyBorder="1" applyAlignment="1">
      <alignment horizontal="center" vertical="center"/>
    </xf>
    <xf numFmtId="10" fontId="42" fillId="0" borderId="3" xfId="0" applyNumberFormat="1" applyFont="1" applyBorder="1"/>
    <xf numFmtId="0" fontId="19" fillId="2" borderId="27" xfId="0" applyFont="1" applyFill="1" applyBorder="1" applyAlignment="1">
      <alignment vertical="center"/>
    </xf>
    <xf numFmtId="0" fontId="19" fillId="2" borderId="10" xfId="0" applyFont="1" applyFill="1" applyBorder="1" applyAlignment="1">
      <alignment vertical="center"/>
    </xf>
    <xf numFmtId="10" fontId="19" fillId="2" borderId="10" xfId="0" applyNumberFormat="1" applyFont="1" applyFill="1" applyBorder="1" applyAlignment="1">
      <alignment horizontal="center" vertical="center"/>
    </xf>
    <xf numFmtId="165" fontId="19" fillId="2" borderId="10" xfId="0" applyNumberFormat="1" applyFont="1" applyFill="1" applyBorder="1" applyAlignment="1">
      <alignment horizontal="center" vertical="center"/>
    </xf>
    <xf numFmtId="165" fontId="26" fillId="2" borderId="1" xfId="0" applyNumberFormat="1" applyFont="1" applyFill="1" applyBorder="1" applyAlignment="1">
      <alignment horizontal="center" vertical="center"/>
    </xf>
    <xf numFmtId="10" fontId="26" fillId="2" borderId="4" xfId="0" applyNumberFormat="1" applyFont="1" applyFill="1" applyBorder="1" applyAlignment="1">
      <alignment horizontal="center" vertical="center"/>
    </xf>
    <xf numFmtId="10" fontId="26" fillId="2" borderId="2" xfId="0" applyNumberFormat="1" applyFont="1" applyFill="1" applyBorder="1" applyAlignment="1">
      <alignment horizontal="center" vertical="center"/>
    </xf>
    <xf numFmtId="9" fontId="26" fillId="2" borderId="31" xfId="0" applyNumberFormat="1" applyFont="1" applyFill="1" applyBorder="1" applyAlignment="1">
      <alignment horizontal="center" vertical="center"/>
    </xf>
    <xf numFmtId="9" fontId="26" fillId="2" borderId="1" xfId="0" applyNumberFormat="1" applyFont="1" applyFill="1" applyBorder="1" applyAlignment="1">
      <alignment horizontal="center" vertical="center"/>
    </xf>
    <xf numFmtId="9" fontId="26" fillId="2" borderId="4" xfId="0" applyNumberFormat="1" applyFont="1" applyFill="1" applyBorder="1" applyAlignment="1">
      <alignment horizontal="center" vertical="center"/>
    </xf>
    <xf numFmtId="9" fontId="26" fillId="2" borderId="2" xfId="0" applyNumberFormat="1" applyFont="1" applyFill="1" applyBorder="1" applyAlignment="1">
      <alignment horizontal="center" vertical="center"/>
    </xf>
    <xf numFmtId="0" fontId="42" fillId="0" borderId="1" xfId="0" applyFont="1" applyBorder="1"/>
    <xf numFmtId="0" fontId="42" fillId="0" borderId="4" xfId="0" applyFont="1" applyBorder="1"/>
    <xf numFmtId="0" fontId="42" fillId="0" borderId="2" xfId="0" applyFont="1" applyBorder="1"/>
    <xf numFmtId="0" fontId="42" fillId="0" borderId="3" xfId="0" applyFont="1" applyBorder="1"/>
    <xf numFmtId="165" fontId="26" fillId="2" borderId="24" xfId="0" applyNumberFormat="1" applyFont="1" applyFill="1" applyBorder="1" applyAlignment="1">
      <alignment horizontal="center" vertical="center"/>
    </xf>
    <xf numFmtId="0" fontId="26" fillId="2" borderId="14" xfId="0" applyFont="1" applyFill="1" applyBorder="1" applyAlignment="1">
      <alignment horizontal="center" vertical="center"/>
    </xf>
    <xf numFmtId="0" fontId="26" fillId="2" borderId="32" xfId="0" applyFont="1" applyFill="1" applyBorder="1" applyAlignment="1">
      <alignment horizontal="center" vertical="center"/>
    </xf>
    <xf numFmtId="165" fontId="19" fillId="2" borderId="23" xfId="0" applyNumberFormat="1" applyFont="1" applyFill="1" applyBorder="1" applyAlignment="1">
      <alignment horizontal="center" vertical="center"/>
    </xf>
    <xf numFmtId="10" fontId="19" fillId="2" borderId="18" xfId="3" applyNumberFormat="1" applyFont="1" applyFill="1" applyBorder="1" applyAlignment="1">
      <alignment horizontal="center" vertical="center"/>
    </xf>
    <xf numFmtId="10" fontId="19" fillId="2" borderId="31" xfId="3" applyNumberFormat="1" applyFont="1" applyFill="1" applyBorder="1" applyAlignment="1">
      <alignment horizontal="center" vertical="center"/>
    </xf>
    <xf numFmtId="0" fontId="43" fillId="2" borderId="0" xfId="0" applyFont="1" applyFill="1" applyAlignment="1">
      <alignment horizontal="center" vertical="center"/>
    </xf>
    <xf numFmtId="0" fontId="25" fillId="2" borderId="0" xfId="0" applyFont="1" applyFill="1" applyAlignment="1">
      <alignment horizontal="center" vertical="center"/>
    </xf>
    <xf numFmtId="165" fontId="25" fillId="2" borderId="0" xfId="0" applyNumberFormat="1" applyFont="1" applyFill="1" applyAlignment="1">
      <alignment horizontal="center" vertical="center"/>
    </xf>
    <xf numFmtId="0" fontId="25" fillId="2" borderId="27" xfId="0" applyFont="1" applyFill="1" applyBorder="1" applyAlignment="1">
      <alignment horizontal="center" vertical="center"/>
    </xf>
    <xf numFmtId="0" fontId="25" fillId="2" borderId="33" xfId="0" applyFont="1" applyFill="1" applyBorder="1" applyAlignment="1">
      <alignment horizontal="center" vertical="center"/>
    </xf>
    <xf numFmtId="0" fontId="44" fillId="5" borderId="3" xfId="0" applyFont="1" applyFill="1" applyBorder="1" applyAlignment="1">
      <alignment horizontal="center"/>
    </xf>
    <xf numFmtId="0" fontId="37" fillId="2" borderId="18" xfId="0" applyFont="1" applyFill="1" applyBorder="1" applyAlignment="1">
      <alignment horizontal="center" vertical="center"/>
    </xf>
    <xf numFmtId="0" fontId="37" fillId="2" borderId="31" xfId="0" applyFont="1" applyFill="1" applyBorder="1" applyAlignment="1">
      <alignment horizontal="center" vertical="center"/>
    </xf>
    <xf numFmtId="0" fontId="45" fillId="0" borderId="3" xfId="0" applyFont="1" applyBorder="1"/>
    <xf numFmtId="0" fontId="42" fillId="0" borderId="0" xfId="0" applyFont="1"/>
    <xf numFmtId="0" fontId="42" fillId="0" borderId="12" xfId="0" applyFont="1" applyBorder="1"/>
    <xf numFmtId="165" fontId="18" fillId="2" borderId="54" xfId="0" applyNumberFormat="1" applyFont="1" applyFill="1" applyBorder="1" applyAlignment="1">
      <alignment horizontal="center" vertical="center"/>
    </xf>
    <xf numFmtId="10" fontId="18" fillId="2" borderId="47" xfId="3" applyNumberFormat="1" applyFont="1" applyFill="1" applyBorder="1" applyAlignment="1">
      <alignment horizontal="center" vertical="center"/>
    </xf>
    <xf numFmtId="10" fontId="18" fillId="2" borderId="53" xfId="3" applyNumberFormat="1" applyFont="1" applyFill="1" applyBorder="1" applyAlignment="1">
      <alignment horizontal="center" vertical="center"/>
    </xf>
    <xf numFmtId="0" fontId="7" fillId="0" borderId="1" xfId="0" applyFont="1" applyBorder="1" applyAlignment="1">
      <alignment horizontal="left" vertical="center"/>
    </xf>
    <xf numFmtId="0" fontId="15" fillId="0" borderId="1" xfId="0" applyFont="1" applyBorder="1" applyAlignment="1">
      <alignment horizontal="left" vertical="center"/>
    </xf>
    <xf numFmtId="0" fontId="15" fillId="0" borderId="4" xfId="0" applyFont="1" applyBorder="1" applyAlignment="1">
      <alignment horizontal="left" vertical="center"/>
    </xf>
    <xf numFmtId="0" fontId="15" fillId="0" borderId="2" xfId="0" applyFont="1" applyBorder="1" applyAlignment="1">
      <alignment horizontal="left" vertical="center"/>
    </xf>
    <xf numFmtId="0" fontId="22" fillId="0" borderId="0" xfId="0" applyFont="1" applyAlignment="1">
      <alignment vertical="top" wrapText="1"/>
    </xf>
    <xf numFmtId="0" fontId="22" fillId="0" borderId="0" xfId="0" applyFont="1" applyAlignment="1">
      <alignment horizontal="center" wrapText="1"/>
    </xf>
    <xf numFmtId="49" fontId="10" fillId="0" borderId="45" xfId="14" applyNumberFormat="1" applyFont="1" applyBorder="1" applyAlignment="1">
      <alignment horizontal="center"/>
    </xf>
    <xf numFmtId="49" fontId="10" fillId="0" borderId="46" xfId="14" applyNumberFormat="1" applyFont="1" applyBorder="1" applyAlignment="1">
      <alignment horizontal="center"/>
    </xf>
    <xf numFmtId="49" fontId="12" fillId="2" borderId="3" xfId="14" applyNumberFormat="1" applyFont="1" applyFill="1" applyBorder="1" applyAlignment="1">
      <alignment horizontal="center" vertical="center"/>
    </xf>
    <xf numFmtId="0" fontId="12" fillId="0" borderId="3" xfId="14" applyFont="1" applyBorder="1" applyAlignment="1">
      <alignment horizontal="left" vertical="center" wrapText="1"/>
    </xf>
    <xf numFmtId="2" fontId="9" fillId="0" borderId="4" xfId="17" applyNumberFormat="1" applyFont="1" applyBorder="1" applyAlignment="1">
      <alignment horizontal="left" vertical="center" wrapText="1"/>
    </xf>
    <xf numFmtId="2" fontId="9" fillId="0" borderId="2" xfId="17" applyNumberFormat="1" applyFont="1" applyBorder="1" applyAlignment="1">
      <alignment horizontal="left" vertical="center" wrapText="1"/>
    </xf>
    <xf numFmtId="0" fontId="26" fillId="0" borderId="11" xfId="14" applyFont="1" applyBorder="1"/>
    <xf numFmtId="0" fontId="26" fillId="0" borderId="12" xfId="14" applyFont="1" applyBorder="1"/>
    <xf numFmtId="49" fontId="11" fillId="0" borderId="10" xfId="0" applyNumberFormat="1" applyFont="1" applyBorder="1" applyAlignment="1">
      <alignment vertical="center"/>
    </xf>
    <xf numFmtId="0" fontId="11" fillId="0" borderId="6" xfId="0" applyFont="1" applyBorder="1" applyAlignment="1">
      <alignment vertical="top"/>
    </xf>
    <xf numFmtId="0" fontId="23" fillId="0" borderId="6" xfId="0" applyFont="1" applyBorder="1" applyAlignment="1">
      <alignment vertical="top"/>
    </xf>
    <xf numFmtId="0" fontId="9" fillId="0" borderId="0" xfId="6" applyFont="1"/>
    <xf numFmtId="0" fontId="9" fillId="0" borderId="0" xfId="6" applyFont="1" applyAlignment="1">
      <alignment horizontal="center" vertical="center"/>
    </xf>
    <xf numFmtId="0" fontId="7" fillId="0" borderId="0" xfId="6" applyFont="1"/>
    <xf numFmtId="0" fontId="9" fillId="0" borderId="0" xfId="6" applyFont="1" applyAlignment="1">
      <alignment horizontal="left" vertical="center"/>
    </xf>
    <xf numFmtId="2" fontId="7" fillId="0" borderId="0" xfId="6" applyNumberFormat="1" applyFont="1"/>
    <xf numFmtId="0" fontId="7" fillId="0" borderId="0" xfId="6" applyFont="1" applyAlignment="1">
      <alignment horizontal="right"/>
    </xf>
    <xf numFmtId="2" fontId="7" fillId="3" borderId="0" xfId="6" applyNumberFormat="1" applyFont="1" applyFill="1"/>
    <xf numFmtId="0" fontId="7" fillId="0" borderId="0" xfId="6" applyFont="1" applyAlignment="1">
      <alignment horizontal="left" vertical="center"/>
    </xf>
    <xf numFmtId="0" fontId="7" fillId="0" borderId="0" xfId="6" applyFont="1" applyAlignment="1">
      <alignment horizontal="center" vertical="center"/>
    </xf>
    <xf numFmtId="0" fontId="7" fillId="0" borderId="0" xfId="6" applyFont="1" applyAlignment="1">
      <alignment horizontal="center"/>
    </xf>
    <xf numFmtId="10" fontId="9" fillId="0" borderId="0" xfId="3" applyNumberFormat="1" applyFont="1" applyBorder="1" applyAlignment="1">
      <alignment horizontal="center"/>
    </xf>
    <xf numFmtId="0" fontId="9" fillId="0" borderId="48" xfId="6" applyFont="1" applyBorder="1" applyAlignment="1">
      <alignment horizontal="center" vertical="center"/>
    </xf>
    <xf numFmtId="0" fontId="19" fillId="2" borderId="5" xfId="17" applyFont="1" applyFill="1" applyBorder="1" applyAlignment="1">
      <alignment horizontal="center" vertical="center" wrapText="1"/>
    </xf>
    <xf numFmtId="2" fontId="26" fillId="5" borderId="3" xfId="17" applyNumberFormat="1" applyFont="1" applyFill="1" applyBorder="1" applyAlignment="1">
      <alignment horizontal="center" vertical="center"/>
    </xf>
    <xf numFmtId="2" fontId="19" fillId="2" borderId="4" xfId="17" applyNumberFormat="1" applyFont="1" applyFill="1" applyBorder="1" applyAlignment="1">
      <alignment horizontal="center" vertical="center" wrapText="1"/>
    </xf>
    <xf numFmtId="2" fontId="19" fillId="0" borderId="3" xfId="0" applyNumberFormat="1" applyFont="1" applyBorder="1" applyAlignment="1">
      <alignment horizontal="center" vertical="center" wrapText="1"/>
    </xf>
    <xf numFmtId="0" fontId="19" fillId="0" borderId="3" xfId="17" applyFont="1" applyBorder="1" applyAlignment="1">
      <alignment horizontal="center" vertical="center"/>
    </xf>
    <xf numFmtId="0" fontId="7" fillId="5" borderId="4" xfId="0" applyFont="1" applyFill="1" applyBorder="1" applyAlignment="1">
      <alignment horizontal="center" vertical="center" wrapText="1"/>
    </xf>
    <xf numFmtId="4" fontId="10" fillId="5" borderId="4" xfId="8" applyNumberFormat="1" applyFont="1" applyFill="1" applyBorder="1" applyAlignment="1" applyProtection="1">
      <alignment vertical="center" wrapText="1"/>
    </xf>
    <xf numFmtId="0" fontId="12" fillId="5" borderId="3" xfId="14" applyFont="1" applyFill="1" applyBorder="1" applyAlignment="1">
      <alignment horizontal="center"/>
    </xf>
    <xf numFmtId="44" fontId="10" fillId="0" borderId="43" xfId="16" applyFont="1" applyFill="1" applyBorder="1" applyAlignment="1">
      <alignment horizontal="center"/>
    </xf>
    <xf numFmtId="0" fontId="9" fillId="0" borderId="4" xfId="0" applyFont="1" applyBorder="1" applyAlignment="1">
      <alignment horizontal="left" vertical="center"/>
    </xf>
    <xf numFmtId="0" fontId="9" fillId="0" borderId="2" xfId="0" applyFont="1" applyBorder="1" applyAlignment="1">
      <alignment horizontal="left" vertical="center"/>
    </xf>
    <xf numFmtId="0" fontId="10" fillId="0" borderId="4" xfId="0" applyFont="1" applyBorder="1" applyAlignment="1">
      <alignment vertical="center"/>
    </xf>
    <xf numFmtId="0" fontId="10" fillId="0" borderId="2" xfId="0" applyFont="1" applyBorder="1" applyAlignment="1">
      <alignment vertical="center"/>
    </xf>
    <xf numFmtId="0" fontId="10" fillId="0" borderId="0" xfId="0" applyFont="1" applyAlignment="1">
      <alignment vertical="center"/>
    </xf>
    <xf numFmtId="49" fontId="10" fillId="0" borderId="44" xfId="14" applyNumberFormat="1" applyFont="1" applyBorder="1" applyAlignment="1">
      <alignment horizontal="center"/>
    </xf>
    <xf numFmtId="0" fontId="20" fillId="0" borderId="8" xfId="14" applyFont="1" applyBorder="1" applyAlignment="1">
      <alignment horizontal="left" vertical="center"/>
    </xf>
    <xf numFmtId="0" fontId="20" fillId="0" borderId="9" xfId="14" applyFont="1" applyBorder="1" applyAlignment="1">
      <alignment horizontal="left" vertical="center"/>
    </xf>
    <xf numFmtId="44" fontId="10" fillId="0" borderId="48" xfId="16" applyFont="1" applyFill="1" applyBorder="1" applyAlignment="1">
      <alignment horizontal="center"/>
    </xf>
    <xf numFmtId="49" fontId="46" fillId="2" borderId="3" xfId="14" applyNumberFormat="1" applyFont="1" applyFill="1" applyBorder="1" applyAlignment="1">
      <alignment horizontal="center" vertical="center"/>
    </xf>
    <xf numFmtId="0" fontId="46" fillId="0" borderId="3" xfId="14" applyFont="1" applyBorder="1" applyAlignment="1">
      <alignment horizontal="left" vertical="center" wrapText="1"/>
    </xf>
    <xf numFmtId="0" fontId="46" fillId="0" borderId="3" xfId="14" applyFont="1" applyBorder="1" applyAlignment="1">
      <alignment horizontal="center" vertical="center"/>
    </xf>
    <xf numFmtId="14" fontId="46" fillId="0" borderId="3" xfId="14" applyNumberFormat="1" applyFont="1" applyBorder="1" applyAlignment="1">
      <alignment horizontal="center" vertical="center"/>
    </xf>
    <xf numFmtId="44" fontId="46" fillId="0" borderId="3" xfId="16" applyFont="1" applyFill="1" applyBorder="1" applyAlignment="1">
      <alignment horizontal="center" vertical="center"/>
    </xf>
    <xf numFmtId="49" fontId="46" fillId="0" borderId="3" xfId="14" applyNumberFormat="1" applyFont="1" applyBorder="1" applyAlignment="1">
      <alignment horizontal="center" vertical="center"/>
    </xf>
    <xf numFmtId="0" fontId="19" fillId="0" borderId="3" xfId="0" applyFont="1" applyBorder="1" applyAlignment="1">
      <alignment vertical="center" wrapText="1"/>
    </xf>
    <xf numFmtId="0" fontId="19" fillId="0" borderId="4" xfId="0" applyFont="1" applyBorder="1" applyAlignment="1">
      <alignment horizontal="center" vertical="center" wrapText="1"/>
    </xf>
    <xf numFmtId="0" fontId="19" fillId="0" borderId="2" xfId="0" applyFont="1" applyBorder="1" applyAlignment="1">
      <alignment horizontal="center" vertical="center" wrapText="1"/>
    </xf>
    <xf numFmtId="0" fontId="19" fillId="2" borderId="3" xfId="0" applyFont="1" applyFill="1" applyBorder="1" applyAlignment="1">
      <alignment horizontal="center" vertical="center" wrapText="1"/>
    </xf>
    <xf numFmtId="2" fontId="19" fillId="3" borderId="1" xfId="17" applyNumberFormat="1" applyFont="1" applyFill="1" applyBorder="1" applyAlignment="1">
      <alignment horizontal="center" vertical="center" wrapText="1"/>
    </xf>
    <xf numFmtId="2" fontId="19" fillId="3" borderId="2" xfId="17" applyNumberFormat="1" applyFont="1" applyFill="1" applyBorder="1" applyAlignment="1">
      <alignment horizontal="center" vertical="center" wrapText="1"/>
    </xf>
    <xf numFmtId="0" fontId="19" fillId="0" borderId="1" xfId="17" applyFont="1" applyBorder="1" applyAlignment="1">
      <alignment horizontal="center" vertical="center"/>
    </xf>
    <xf numFmtId="0" fontId="19" fillId="0" borderId="3" xfId="17" applyFont="1" applyBorder="1" applyAlignment="1">
      <alignment horizontal="center" vertical="center" wrapText="1"/>
    </xf>
    <xf numFmtId="2" fontId="26" fillId="3" borderId="3" xfId="17" applyNumberFormat="1" applyFont="1" applyFill="1" applyBorder="1" applyAlignment="1">
      <alignment horizontal="center" vertical="center" wrapText="1"/>
    </xf>
    <xf numFmtId="0" fontId="37" fillId="0" borderId="1" xfId="17" applyFont="1" applyBorder="1" applyAlignment="1">
      <alignment horizontal="center" vertical="center"/>
    </xf>
    <xf numFmtId="2" fontId="26" fillId="3" borderId="1" xfId="17" applyNumberFormat="1" applyFont="1" applyFill="1" applyBorder="1" applyAlignment="1">
      <alignment horizontal="center" vertical="center"/>
    </xf>
    <xf numFmtId="2" fontId="9" fillId="0" borderId="4" xfId="17" applyNumberFormat="1" applyFont="1" applyBorder="1" applyAlignment="1">
      <alignment horizontal="center" vertical="center"/>
    </xf>
    <xf numFmtId="2" fontId="19" fillId="0" borderId="2" xfId="0" applyNumberFormat="1" applyFont="1" applyBorder="1" applyAlignment="1">
      <alignment horizontal="center" vertical="center" wrapText="1"/>
    </xf>
    <xf numFmtId="2" fontId="9" fillId="10" borderId="3" xfId="17" applyNumberFormat="1" applyFont="1" applyFill="1" applyBorder="1" applyAlignment="1">
      <alignment horizontal="center" vertical="center"/>
    </xf>
    <xf numFmtId="2" fontId="26" fillId="0" borderId="3" xfId="0" applyNumberFormat="1" applyFont="1" applyBorder="1" applyAlignment="1">
      <alignment horizontal="center" vertical="center"/>
    </xf>
    <xf numFmtId="49" fontId="7" fillId="0" borderId="4" xfId="17" applyNumberFormat="1" applyFont="1" applyBorder="1" applyAlignment="1">
      <alignment horizontal="center" vertical="center" wrapText="1"/>
    </xf>
    <xf numFmtId="49" fontId="7" fillId="8" borderId="1" xfId="17" applyNumberFormat="1" applyFont="1" applyFill="1" applyBorder="1" applyAlignment="1">
      <alignment horizontal="center" vertical="center"/>
    </xf>
    <xf numFmtId="0" fontId="7" fillId="0" borderId="3" xfId="17" applyFont="1" applyBorder="1" applyAlignment="1">
      <alignment horizontal="center" vertical="center" wrapText="1"/>
    </xf>
    <xf numFmtId="0" fontId="9" fillId="0" borderId="3" xfId="17" applyFont="1" applyBorder="1" applyAlignment="1">
      <alignment horizontal="center" vertical="center"/>
    </xf>
    <xf numFmtId="0" fontId="26" fillId="0" borderId="3" xfId="17" applyFont="1" applyBorder="1" applyAlignment="1">
      <alignment horizontal="center" vertical="center" wrapText="1"/>
    </xf>
    <xf numFmtId="0" fontId="26" fillId="0" borderId="2" xfId="17" applyFont="1" applyBorder="1" applyAlignment="1">
      <alignment horizontal="center" vertical="center" wrapText="1"/>
    </xf>
    <xf numFmtId="0" fontId="19" fillId="0" borderId="4" xfId="17" applyFont="1" applyBorder="1" applyAlignment="1">
      <alignment horizontal="left" vertical="center" wrapText="1"/>
    </xf>
    <xf numFmtId="0" fontId="19" fillId="0" borderId="2" xfId="17" applyFont="1" applyBorder="1" applyAlignment="1">
      <alignment horizontal="left" vertical="center" wrapText="1"/>
    </xf>
    <xf numFmtId="0" fontId="19" fillId="7" borderId="4" xfId="17" applyFont="1" applyFill="1" applyBorder="1" applyAlignment="1">
      <alignment horizontal="left" vertical="center" wrapText="1"/>
    </xf>
    <xf numFmtId="0" fontId="19" fillId="0" borderId="48" xfId="17" applyFont="1" applyBorder="1" applyAlignment="1">
      <alignment horizontal="center" vertical="center"/>
    </xf>
    <xf numFmtId="2" fontId="9" fillId="0" borderId="1" xfId="17" applyNumberFormat="1" applyFont="1" applyBorder="1" applyAlignment="1">
      <alignment horizontal="center" vertical="center"/>
    </xf>
    <xf numFmtId="0" fontId="37" fillId="0" borderId="3" xfId="17" applyFont="1" applyBorder="1" applyAlignment="1">
      <alignment horizontal="center" vertical="center"/>
    </xf>
    <xf numFmtId="0" fontId="26" fillId="0" borderId="3" xfId="17" applyFont="1" applyBorder="1" applyAlignment="1">
      <alignment horizontal="center" vertical="center"/>
    </xf>
    <xf numFmtId="0" fontId="19" fillId="7" borderId="1" xfId="17" applyFont="1" applyFill="1" applyBorder="1" applyAlignment="1">
      <alignment horizontal="center" vertical="center" wrapText="1"/>
    </xf>
    <xf numFmtId="0" fontId="19" fillId="7" borderId="4" xfId="17" applyFont="1" applyFill="1" applyBorder="1" applyAlignment="1">
      <alignment horizontal="center" vertical="center" wrapText="1"/>
    </xf>
    <xf numFmtId="0" fontId="19" fillId="7" borderId="2" xfId="17" applyFont="1" applyFill="1" applyBorder="1" applyAlignment="1">
      <alignment horizontal="center" vertical="center" wrapText="1"/>
    </xf>
    <xf numFmtId="2" fontId="7" fillId="0" borderId="4" xfId="17" applyNumberFormat="1" applyFont="1" applyBorder="1" applyAlignment="1">
      <alignment horizontal="center" vertical="center" wrapText="1"/>
    </xf>
    <xf numFmtId="4" fontId="9" fillId="3" borderId="3" xfId="17" applyNumberFormat="1" applyFont="1" applyFill="1" applyBorder="1" applyAlignment="1">
      <alignment horizontal="center" vertical="center" wrapText="1"/>
    </xf>
    <xf numFmtId="49" fontId="7" fillId="7" borderId="1" xfId="17" applyNumberFormat="1" applyFont="1" applyFill="1" applyBorder="1" applyAlignment="1">
      <alignment horizontal="center" vertical="center"/>
    </xf>
    <xf numFmtId="49" fontId="19" fillId="2" borderId="6" xfId="17" applyNumberFormat="1" applyFont="1" applyFill="1" applyBorder="1" applyAlignment="1">
      <alignment horizontal="right" vertical="center" wrapText="1"/>
    </xf>
    <xf numFmtId="49" fontId="19" fillId="2" borderId="10" xfId="17" applyNumberFormat="1" applyFont="1" applyFill="1" applyBorder="1" applyAlignment="1">
      <alignment horizontal="right" vertical="center" wrapText="1"/>
    </xf>
    <xf numFmtId="0" fontId="26" fillId="0" borderId="48" xfId="17" applyFont="1" applyBorder="1" applyAlignment="1">
      <alignment horizontal="center" vertical="center"/>
    </xf>
    <xf numFmtId="2" fontId="19" fillId="0" borderId="3" xfId="0" applyNumberFormat="1" applyFont="1" applyBorder="1" applyAlignment="1">
      <alignment horizontal="center" vertical="center"/>
    </xf>
    <xf numFmtId="2" fontId="19" fillId="3" borderId="1" xfId="0" applyNumberFormat="1" applyFont="1" applyFill="1" applyBorder="1" applyAlignment="1">
      <alignment horizontal="center" vertical="center"/>
    </xf>
    <xf numFmtId="0" fontId="19" fillId="0" borderId="3" xfId="0" applyFont="1" applyBorder="1" applyAlignment="1">
      <alignment horizontal="center" vertical="center"/>
    </xf>
    <xf numFmtId="0" fontId="9" fillId="0" borderId="3" xfId="17" applyFont="1" applyBorder="1" applyAlignment="1">
      <alignment horizontal="center" vertical="center" wrapText="1"/>
    </xf>
    <xf numFmtId="49" fontId="19" fillId="2" borderId="11" xfId="17" applyNumberFormat="1" applyFont="1" applyFill="1" applyBorder="1" applyAlignment="1">
      <alignment horizontal="center" vertical="center" wrapText="1"/>
    </xf>
    <xf numFmtId="49" fontId="19" fillId="2" borderId="12" xfId="17" applyNumberFormat="1" applyFont="1" applyFill="1" applyBorder="1" applyAlignment="1">
      <alignment horizontal="center" vertical="center" wrapText="1"/>
    </xf>
    <xf numFmtId="0" fontId="7" fillId="0" borderId="11" xfId="17" applyFont="1" applyBorder="1" applyAlignment="1">
      <alignment horizontal="right" vertical="center"/>
    </xf>
    <xf numFmtId="4" fontId="7" fillId="0" borderId="12" xfId="17" applyNumberFormat="1" applyFont="1" applyBorder="1" applyAlignment="1">
      <alignment horizontal="center" vertical="center" wrapText="1"/>
    </xf>
    <xf numFmtId="0" fontId="26" fillId="6" borderId="0" xfId="17" applyFont="1" applyFill="1" applyAlignment="1">
      <alignment vertical="center"/>
    </xf>
    <xf numFmtId="0" fontId="38" fillId="0" borderId="0" xfId="17" applyFont="1" applyAlignment="1">
      <alignment vertical="center"/>
    </xf>
    <xf numFmtId="2" fontId="9" fillId="0" borderId="0" xfId="0" applyNumberFormat="1" applyFont="1" applyAlignment="1">
      <alignment horizontal="center" vertical="center"/>
    </xf>
    <xf numFmtId="49" fontId="10" fillId="0" borderId="11" xfId="14" applyNumberFormat="1" applyFont="1" applyBorder="1" applyAlignment="1">
      <alignment horizontal="center"/>
    </xf>
    <xf numFmtId="0" fontId="20" fillId="0" borderId="0" xfId="14" applyFont="1" applyAlignment="1">
      <alignment horizontal="left" vertical="center"/>
    </xf>
    <xf numFmtId="44" fontId="10" fillId="0" borderId="0" xfId="16" applyFont="1" applyFill="1" applyBorder="1" applyAlignment="1">
      <alignment horizontal="center"/>
    </xf>
    <xf numFmtId="44" fontId="10" fillId="0" borderId="12" xfId="16" applyFont="1" applyFill="1" applyBorder="1" applyAlignment="1">
      <alignment horizontal="center"/>
    </xf>
    <xf numFmtId="0" fontId="24" fillId="2" borderId="3" xfId="0" applyFont="1" applyFill="1" applyBorder="1" applyAlignment="1">
      <alignment vertical="center" wrapText="1"/>
    </xf>
    <xf numFmtId="0" fontId="24" fillId="2" borderId="3" xfId="0" applyFont="1" applyFill="1" applyBorder="1" applyAlignment="1">
      <alignment horizontal="center" vertical="center" wrapText="1"/>
    </xf>
    <xf numFmtId="0" fontId="41" fillId="0" borderId="48" xfId="0" applyFont="1" applyBorder="1"/>
    <xf numFmtId="0" fontId="41" fillId="3" borderId="0" xfId="0" applyFont="1" applyFill="1"/>
    <xf numFmtId="0" fontId="0" fillId="3" borderId="0" xfId="0" applyFill="1"/>
    <xf numFmtId="167" fontId="9" fillId="2" borderId="3" xfId="8" applyNumberFormat="1" applyFont="1" applyFill="1" applyBorder="1" applyAlignment="1">
      <alignment horizontal="center" vertical="center"/>
    </xf>
    <xf numFmtId="0" fontId="9" fillId="2" borderId="3" xfId="0" applyFont="1" applyFill="1" applyBorder="1" applyAlignment="1">
      <alignment horizontal="center" vertical="center"/>
    </xf>
    <xf numFmtId="0" fontId="9" fillId="2" borderId="1" xfId="0" applyFont="1" applyFill="1" applyBorder="1" applyAlignment="1">
      <alignment vertical="center"/>
    </xf>
    <xf numFmtId="0" fontId="9" fillId="2" borderId="4" xfId="0" applyFont="1" applyFill="1" applyBorder="1" applyAlignment="1">
      <alignment vertical="center"/>
    </xf>
    <xf numFmtId="0" fontId="9" fillId="2" borderId="4" xfId="0" applyFont="1" applyFill="1" applyBorder="1" applyAlignment="1">
      <alignment vertical="center" wrapText="1"/>
    </xf>
    <xf numFmtId="43" fontId="9" fillId="2" borderId="4" xfId="8" applyFont="1" applyFill="1" applyBorder="1" applyAlignment="1" applyProtection="1">
      <alignment vertical="center" wrapText="1"/>
    </xf>
    <xf numFmtId="4" fontId="9" fillId="2" borderId="4" xfId="8" applyNumberFormat="1" applyFont="1" applyFill="1" applyBorder="1" applyAlignment="1" applyProtection="1">
      <alignment vertical="center" wrapText="1"/>
    </xf>
    <xf numFmtId="0" fontId="15" fillId="2" borderId="6" xfId="0" applyFont="1" applyFill="1" applyBorder="1" applyAlignment="1">
      <alignment vertical="center"/>
    </xf>
    <xf numFmtId="0" fontId="15" fillId="2" borderId="10" xfId="0" applyFont="1" applyFill="1" applyBorder="1" applyAlignment="1">
      <alignment vertical="center"/>
    </xf>
    <xf numFmtId="0" fontId="15" fillId="2" borderId="10" xfId="0" applyFont="1" applyFill="1" applyBorder="1" applyAlignment="1">
      <alignment vertical="center" wrapText="1"/>
    </xf>
    <xf numFmtId="43" fontId="15" fillId="2" borderId="10" xfId="8" applyFont="1" applyFill="1" applyBorder="1" applyAlignment="1" applyProtection="1">
      <alignment vertical="center" wrapText="1"/>
    </xf>
    <xf numFmtId="4" fontId="15" fillId="2" borderId="10" xfId="8" applyNumberFormat="1" applyFont="1" applyFill="1" applyBorder="1" applyAlignment="1" applyProtection="1">
      <alignment vertical="center" wrapText="1"/>
    </xf>
    <xf numFmtId="0" fontId="10" fillId="2" borderId="4" xfId="0" applyFont="1" applyFill="1" applyBorder="1" applyAlignment="1">
      <alignment horizontal="right" vertical="center" wrapText="1"/>
    </xf>
    <xf numFmtId="0" fontId="10" fillId="2" borderId="4" xfId="0" applyFont="1" applyFill="1" applyBorder="1" applyAlignment="1">
      <alignment horizontal="right" vertical="center"/>
    </xf>
    <xf numFmtId="4" fontId="12" fillId="2" borderId="4" xfId="8" applyNumberFormat="1" applyFont="1" applyFill="1" applyBorder="1" applyAlignment="1" applyProtection="1">
      <alignment vertical="center"/>
    </xf>
    <xf numFmtId="0" fontId="12" fillId="2" borderId="4" xfId="0" applyFont="1" applyFill="1" applyBorder="1" applyAlignment="1">
      <alignment wrapText="1"/>
    </xf>
    <xf numFmtId="0" fontId="12" fillId="2" borderId="11" xfId="0" applyFont="1" applyFill="1" applyBorder="1" applyAlignment="1">
      <alignment wrapText="1"/>
    </xf>
    <xf numFmtId="0" fontId="12" fillId="2" borderId="0" xfId="0" applyFont="1" applyFill="1" applyAlignment="1">
      <alignment wrapText="1"/>
    </xf>
    <xf numFmtId="0" fontId="12" fillId="2" borderId="12" xfId="0" applyFont="1" applyFill="1" applyBorder="1" applyAlignment="1">
      <alignment wrapText="1"/>
    </xf>
    <xf numFmtId="0" fontId="10" fillId="2" borderId="13" xfId="0" applyFont="1" applyFill="1" applyBorder="1" applyAlignment="1">
      <alignment horizontal="right" vertical="center" wrapText="1"/>
    </xf>
    <xf numFmtId="49" fontId="11" fillId="2" borderId="13" xfId="0" applyNumberFormat="1" applyFont="1" applyFill="1" applyBorder="1" applyAlignment="1">
      <alignment vertical="center"/>
    </xf>
    <xf numFmtId="0" fontId="10" fillId="2" borderId="13" xfId="0" applyFont="1" applyFill="1" applyBorder="1" applyAlignment="1">
      <alignment horizontal="right" vertical="center"/>
    </xf>
    <xf numFmtId="0" fontId="11" fillId="2" borderId="13" xfId="0" applyFont="1" applyFill="1" applyBorder="1" applyAlignment="1">
      <alignment vertical="center"/>
    </xf>
    <xf numFmtId="43" fontId="11" fillId="2" borderId="13" xfId="8" applyFont="1" applyFill="1" applyBorder="1" applyAlignment="1" applyProtection="1">
      <alignment vertical="center"/>
    </xf>
    <xf numFmtId="0" fontId="12" fillId="2" borderId="13" xfId="0" applyFont="1" applyFill="1" applyBorder="1" applyAlignment="1">
      <alignment wrapText="1"/>
    </xf>
    <xf numFmtId="10" fontId="11" fillId="2" borderId="4" xfId="3" applyNumberFormat="1" applyFont="1" applyFill="1" applyBorder="1" applyAlignment="1" applyProtection="1">
      <alignment horizontal="left" vertical="center" wrapText="1"/>
    </xf>
    <xf numFmtId="10" fontId="11" fillId="2" borderId="13" xfId="3" applyNumberFormat="1" applyFont="1" applyFill="1" applyBorder="1" applyAlignment="1" applyProtection="1">
      <alignment horizontal="left" vertical="center" wrapText="1"/>
    </xf>
    <xf numFmtId="0" fontId="11" fillId="2" borderId="13" xfId="0" applyFont="1" applyFill="1" applyBorder="1" applyAlignment="1">
      <alignment horizontal="left" vertical="center"/>
    </xf>
    <xf numFmtId="10" fontId="13" fillId="2" borderId="13" xfId="3" applyNumberFormat="1" applyFont="1" applyFill="1" applyBorder="1" applyAlignment="1" applyProtection="1">
      <alignment vertical="center" wrapText="1"/>
    </xf>
    <xf numFmtId="10" fontId="13" fillId="2" borderId="13" xfId="3" applyNumberFormat="1" applyFont="1" applyFill="1" applyBorder="1" applyAlignment="1" applyProtection="1">
      <alignment horizontal="left" vertical="center" wrapText="1"/>
    </xf>
    <xf numFmtId="43" fontId="12" fillId="2" borderId="13" xfId="8" applyFont="1" applyFill="1" applyBorder="1" applyAlignment="1" applyProtection="1">
      <alignment vertical="center" wrapText="1"/>
    </xf>
    <xf numFmtId="14" fontId="12" fillId="2" borderId="13" xfId="8" applyNumberFormat="1" applyFont="1" applyFill="1" applyBorder="1" applyAlignment="1" applyProtection="1">
      <alignment horizontal="left" vertical="center" wrapText="1"/>
    </xf>
    <xf numFmtId="0" fontId="10" fillId="2" borderId="10" xfId="0" applyFont="1" applyFill="1" applyBorder="1" applyAlignment="1">
      <alignment horizontal="right" vertical="center" wrapText="1"/>
    </xf>
    <xf numFmtId="49" fontId="11" fillId="2" borderId="10" xfId="0" applyNumberFormat="1" applyFont="1" applyFill="1" applyBorder="1" applyAlignment="1">
      <alignment horizontal="left" vertical="center"/>
    </xf>
    <xf numFmtId="0" fontId="12" fillId="2" borderId="10" xfId="0" applyFont="1" applyFill="1" applyBorder="1" applyAlignment="1">
      <alignment horizontal="left" vertical="center"/>
    </xf>
    <xf numFmtId="0" fontId="12" fillId="2" borderId="10" xfId="0" applyFont="1" applyFill="1" applyBorder="1" applyAlignment="1">
      <alignment horizontal="center" vertical="center" wrapText="1"/>
    </xf>
    <xf numFmtId="4" fontId="12" fillId="2" borderId="10" xfId="8" applyNumberFormat="1" applyFont="1" applyFill="1" applyBorder="1" applyAlignment="1" applyProtection="1">
      <alignment vertical="center" wrapText="1"/>
    </xf>
    <xf numFmtId="0" fontId="12" fillId="2" borderId="13" xfId="0" applyFont="1" applyFill="1" applyBorder="1" applyAlignment="1">
      <alignment horizontal="center" vertical="center" wrapText="1"/>
    </xf>
    <xf numFmtId="4" fontId="12" fillId="2" borderId="13" xfId="8" applyNumberFormat="1" applyFont="1" applyFill="1" applyBorder="1" applyAlignment="1" applyProtection="1">
      <alignment horizontal="center" vertical="center" wrapText="1"/>
    </xf>
    <xf numFmtId="43" fontId="12" fillId="2" borderId="13" xfId="8" applyFont="1" applyFill="1" applyBorder="1" applyAlignment="1" applyProtection="1">
      <alignment horizontal="center" vertical="center" wrapText="1"/>
    </xf>
    <xf numFmtId="0" fontId="24" fillId="2" borderId="4" xfId="0" applyFont="1" applyFill="1" applyBorder="1" applyAlignment="1">
      <alignment vertical="center" wrapText="1"/>
    </xf>
    <xf numFmtId="4" fontId="24" fillId="2" borderId="4" xfId="8" applyNumberFormat="1" applyFont="1" applyFill="1" applyBorder="1" applyAlignment="1">
      <alignment horizontal="right" vertical="center" wrapText="1"/>
    </xf>
    <xf numFmtId="4" fontId="11" fillId="2" borderId="4" xfId="0" applyNumberFormat="1" applyFont="1" applyFill="1" applyBorder="1" applyAlignment="1">
      <alignment horizontal="right" vertical="center"/>
    </xf>
    <xf numFmtId="4" fontId="24" fillId="2" borderId="13" xfId="8" applyNumberFormat="1" applyFont="1" applyFill="1" applyBorder="1" applyAlignment="1">
      <alignment horizontal="right" vertical="center" wrapText="1"/>
    </xf>
    <xf numFmtId="4" fontId="24" fillId="2" borderId="4" xfId="0" applyNumberFormat="1" applyFont="1" applyFill="1" applyBorder="1" applyAlignment="1">
      <alignment horizontal="right" vertical="center" wrapText="1"/>
    </xf>
    <xf numFmtId="0" fontId="8" fillId="2" borderId="0" xfId="0" applyFont="1" applyFill="1" applyAlignment="1">
      <alignment vertical="center"/>
    </xf>
    <xf numFmtId="43" fontId="8" fillId="2" borderId="0" xfId="0" applyNumberFormat="1" applyFont="1" applyFill="1" applyAlignment="1">
      <alignment vertical="center"/>
    </xf>
    <xf numFmtId="165" fontId="8" fillId="2" borderId="0" xfId="0" applyNumberFormat="1" applyFont="1" applyFill="1" applyAlignment="1">
      <alignment vertical="center"/>
    </xf>
    <xf numFmtId="0" fontId="8" fillId="2" borderId="0" xfId="0" applyFont="1" applyFill="1" applyAlignment="1">
      <alignment horizontal="left" vertical="center"/>
    </xf>
    <xf numFmtId="43" fontId="0" fillId="2" borderId="0" xfId="0" applyNumberFormat="1" applyFill="1" applyAlignment="1">
      <alignment vertical="center"/>
    </xf>
    <xf numFmtId="0" fontId="5" fillId="2" borderId="0" xfId="14" applyFont="1" applyFill="1" applyAlignment="1">
      <alignment vertical="center"/>
    </xf>
    <xf numFmtId="0" fontId="25" fillId="2" borderId="0" xfId="14" applyFill="1"/>
    <xf numFmtId="0" fontId="25" fillId="2" borderId="0" xfId="14" applyFill="1" applyAlignment="1">
      <alignment vertical="center"/>
    </xf>
    <xf numFmtId="0" fontId="9" fillId="2" borderId="4" xfId="0" applyFont="1" applyFill="1" applyBorder="1" applyAlignment="1">
      <alignment horizontal="left" vertical="center"/>
    </xf>
    <xf numFmtId="0" fontId="9" fillId="2" borderId="2" xfId="0" applyFont="1" applyFill="1" applyBorder="1" applyAlignment="1">
      <alignment horizontal="left" vertical="center"/>
    </xf>
    <xf numFmtId="0" fontId="15" fillId="2" borderId="1" xfId="0" applyFont="1" applyFill="1" applyBorder="1" applyAlignment="1">
      <alignment horizontal="left" vertical="center"/>
    </xf>
    <xf numFmtId="0" fontId="15" fillId="2" borderId="4" xfId="0" applyFont="1" applyFill="1" applyBorder="1" applyAlignment="1">
      <alignment horizontal="left" vertical="center"/>
    </xf>
    <xf numFmtId="0" fontId="15" fillId="2" borderId="2" xfId="0" applyFont="1" applyFill="1" applyBorder="1" applyAlignment="1">
      <alignment horizontal="left" vertical="center"/>
    </xf>
    <xf numFmtId="49" fontId="11" fillId="2" borderId="10" xfId="0" applyNumberFormat="1" applyFont="1" applyFill="1" applyBorder="1" applyAlignment="1">
      <alignment vertical="center"/>
    </xf>
    <xf numFmtId="0" fontId="10" fillId="2" borderId="10" xfId="0" applyFont="1" applyFill="1" applyBorder="1" applyAlignment="1">
      <alignment vertical="center"/>
    </xf>
    <xf numFmtId="0" fontId="10" fillId="2" borderId="2" xfId="0" applyFont="1" applyFill="1" applyBorder="1" applyAlignment="1">
      <alignment vertical="center"/>
    </xf>
    <xf numFmtId="0" fontId="10" fillId="2" borderId="0" xfId="0" applyFont="1" applyFill="1" applyAlignment="1">
      <alignment vertical="center"/>
    </xf>
    <xf numFmtId="0" fontId="10" fillId="2" borderId="4" xfId="0" applyFont="1" applyFill="1" applyBorder="1" applyAlignment="1">
      <alignment vertical="center"/>
    </xf>
    <xf numFmtId="0" fontId="26" fillId="11" borderId="0" xfId="17" applyFont="1" applyFill="1"/>
    <xf numFmtId="0" fontId="26" fillId="3" borderId="0" xfId="17" applyFont="1" applyFill="1"/>
    <xf numFmtId="0" fontId="26" fillId="3" borderId="0" xfId="17" applyFont="1" applyFill="1" applyAlignment="1">
      <alignment horizontal="center"/>
    </xf>
    <xf numFmtId="2" fontId="26" fillId="3" borderId="3" xfId="0" applyNumberFormat="1" applyFont="1" applyFill="1" applyBorder="1" applyAlignment="1">
      <alignment horizontal="center" vertical="center"/>
    </xf>
    <xf numFmtId="2" fontId="19" fillId="0" borderId="7" xfId="0" applyNumberFormat="1" applyFont="1" applyBorder="1" applyAlignment="1">
      <alignment horizontal="center" vertical="center"/>
    </xf>
    <xf numFmtId="0" fontId="26" fillId="2" borderId="6" xfId="17" applyFont="1" applyFill="1" applyBorder="1" applyAlignment="1">
      <alignment horizontal="center" vertical="center"/>
    </xf>
    <xf numFmtId="0" fontId="26" fillId="2" borderId="10" xfId="17" applyFont="1" applyFill="1" applyBorder="1" applyAlignment="1">
      <alignment horizontal="center" vertical="center"/>
    </xf>
    <xf numFmtId="0" fontId="26" fillId="2" borderId="7" xfId="17" applyFont="1" applyFill="1" applyBorder="1" applyAlignment="1">
      <alignment horizontal="center" vertical="center"/>
    </xf>
    <xf numFmtId="0" fontId="26" fillId="2" borderId="11" xfId="17" applyFont="1" applyFill="1" applyBorder="1" applyAlignment="1">
      <alignment horizontal="center" vertical="center"/>
    </xf>
    <xf numFmtId="0" fontId="26" fillId="2" borderId="0" xfId="17" applyFont="1" applyFill="1" applyAlignment="1">
      <alignment horizontal="center" vertical="center"/>
    </xf>
    <xf numFmtId="0" fontId="26" fillId="2" borderId="12" xfId="17" applyFont="1" applyFill="1" applyBorder="1" applyAlignment="1">
      <alignment horizontal="center" vertical="center"/>
    </xf>
    <xf numFmtId="0" fontId="26" fillId="0" borderId="44" xfId="17" applyFont="1" applyBorder="1" applyAlignment="1">
      <alignment horizontal="left" vertical="center"/>
    </xf>
    <xf numFmtId="0" fontId="24" fillId="0" borderId="4" xfId="0" applyFont="1" applyBorder="1" applyAlignment="1">
      <alignment horizontal="center" vertical="center" wrapText="1"/>
    </xf>
    <xf numFmtId="0" fontId="26" fillId="0" borderId="0" xfId="17" applyFont="1" applyAlignment="1">
      <alignment horizontal="center"/>
    </xf>
    <xf numFmtId="0" fontId="19" fillId="7" borderId="1" xfId="17" applyFont="1" applyFill="1" applyBorder="1" applyAlignment="1">
      <alignment horizontal="left" vertical="center"/>
    </xf>
    <xf numFmtId="0" fontId="26" fillId="0" borderId="0" xfId="0" applyFont="1"/>
    <xf numFmtId="2" fontId="19" fillId="3" borderId="3" xfId="0" applyNumberFormat="1" applyFont="1" applyFill="1" applyBorder="1" applyAlignment="1">
      <alignment horizontal="center" vertical="center"/>
    </xf>
    <xf numFmtId="0" fontId="11" fillId="0" borderId="4" xfId="0" applyFont="1" applyBorder="1" applyAlignment="1">
      <alignment horizontal="center" vertical="center" wrapText="1"/>
    </xf>
    <xf numFmtId="0" fontId="0" fillId="2" borderId="6" xfId="0" applyFill="1" applyBorder="1" applyAlignment="1">
      <alignment vertical="center"/>
    </xf>
    <xf numFmtId="0" fontId="0" fillId="2" borderId="11" xfId="0" applyFill="1" applyBorder="1" applyAlignment="1">
      <alignment vertical="center"/>
    </xf>
    <xf numFmtId="0" fontId="0" fillId="2" borderId="8" xfId="0" applyFill="1" applyBorder="1" applyAlignment="1">
      <alignment vertical="center"/>
    </xf>
    <xf numFmtId="0" fontId="10" fillId="2" borderId="6" xfId="0" applyFont="1" applyFill="1" applyBorder="1" applyAlignment="1">
      <alignment vertical="center" wrapText="1"/>
    </xf>
    <xf numFmtId="0" fontId="10" fillId="2" borderId="1" xfId="0" applyFont="1" applyFill="1" applyBorder="1" applyAlignment="1">
      <alignment vertical="center"/>
    </xf>
    <xf numFmtId="0" fontId="10" fillId="0" borderId="43" xfId="14" applyFont="1" applyBorder="1" applyAlignment="1">
      <alignment horizontal="center"/>
    </xf>
    <xf numFmtId="0" fontId="10" fillId="2" borderId="2"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13" xfId="3" applyNumberFormat="1" applyFont="1" applyFill="1" applyBorder="1" applyAlignment="1" applyProtection="1">
      <alignment horizontal="center" vertical="center" wrapText="1"/>
    </xf>
    <xf numFmtId="0" fontId="47" fillId="2" borderId="4" xfId="0" applyFont="1" applyFill="1" applyBorder="1" applyAlignment="1">
      <alignment horizontal="right" vertical="center" wrapText="1"/>
    </xf>
    <xf numFmtId="10" fontId="48" fillId="2" borderId="4" xfId="3" applyNumberFormat="1" applyFont="1" applyFill="1" applyBorder="1" applyAlignment="1" applyProtection="1">
      <alignment horizontal="left" vertical="center" wrapText="1"/>
    </xf>
    <xf numFmtId="10" fontId="48" fillId="2" borderId="13" xfId="3" applyNumberFormat="1" applyFont="1" applyFill="1" applyBorder="1" applyAlignment="1" applyProtection="1">
      <alignment horizontal="left" vertical="center" wrapText="1"/>
    </xf>
    <xf numFmtId="0" fontId="19" fillId="2" borderId="3" xfId="0" applyFont="1" applyFill="1" applyBorder="1" applyAlignment="1">
      <alignment horizontal="right" vertical="center"/>
    </xf>
    <xf numFmtId="2" fontId="19" fillId="2" borderId="3" xfId="0" applyNumberFormat="1" applyFont="1" applyFill="1" applyBorder="1" applyAlignment="1">
      <alignment horizontal="center" vertical="center"/>
    </xf>
    <xf numFmtId="0" fontId="0" fillId="2" borderId="0" xfId="0" applyFill="1"/>
    <xf numFmtId="4" fontId="24" fillId="2" borderId="3" xfId="8" applyNumberFormat="1" applyFont="1" applyFill="1" applyBorder="1" applyAlignment="1">
      <alignment horizontal="right" vertical="center" wrapText="1"/>
    </xf>
    <xf numFmtId="0" fontId="0" fillId="0" borderId="10" xfId="0" applyBorder="1" applyAlignment="1">
      <alignment vertical="center"/>
    </xf>
    <xf numFmtId="0" fontId="0" fillId="0" borderId="13" xfId="0" applyBorder="1" applyAlignment="1">
      <alignment vertical="center"/>
    </xf>
    <xf numFmtId="0" fontId="19" fillId="2" borderId="3" xfId="0" applyFont="1" applyFill="1" applyBorder="1" applyAlignment="1">
      <alignment horizontal="center" vertical="center"/>
    </xf>
    <xf numFmtId="0" fontId="26" fillId="2" borderId="3" xfId="0" applyFont="1" applyFill="1" applyBorder="1" applyAlignment="1">
      <alignment horizontal="center" vertical="center" wrapText="1"/>
    </xf>
    <xf numFmtId="0" fontId="19" fillId="5" borderId="3" xfId="0" applyFont="1" applyFill="1" applyBorder="1" applyAlignment="1">
      <alignment horizontal="center" vertical="center"/>
    </xf>
    <xf numFmtId="49" fontId="7" fillId="8" borderId="4" xfId="0" applyNumberFormat="1" applyFont="1" applyFill="1" applyBorder="1" applyAlignment="1">
      <alignment horizontal="center" vertical="center" wrapText="1"/>
    </xf>
    <xf numFmtId="0" fontId="7" fillId="8" borderId="4" xfId="0" applyFont="1" applyFill="1" applyBorder="1" applyAlignment="1">
      <alignment horizontal="left" vertical="center" wrapText="1"/>
    </xf>
    <xf numFmtId="4" fontId="10" fillId="8" borderId="4" xfId="8" applyNumberFormat="1" applyFont="1" applyFill="1" applyBorder="1" applyAlignment="1" applyProtection="1">
      <alignment horizontal="right" vertical="center" wrapText="1"/>
    </xf>
    <xf numFmtId="0" fontId="49" fillId="2" borderId="4" xfId="0" applyFont="1" applyFill="1" applyBorder="1" applyAlignment="1">
      <alignment vertical="center" wrapText="1"/>
    </xf>
    <xf numFmtId="0" fontId="24" fillId="2" borderId="4" xfId="0" applyFont="1" applyFill="1" applyBorder="1" applyAlignment="1">
      <alignment vertical="center"/>
    </xf>
    <xf numFmtId="43" fontId="36" fillId="2" borderId="4" xfId="8" applyFont="1" applyFill="1" applyBorder="1" applyAlignment="1">
      <alignment vertical="center"/>
    </xf>
    <xf numFmtId="43" fontId="49" fillId="2" borderId="4" xfId="8" applyFont="1" applyFill="1" applyBorder="1" applyAlignment="1">
      <alignment vertical="center"/>
    </xf>
    <xf numFmtId="10" fontId="26" fillId="0" borderId="0" xfId="17" applyNumberFormat="1" applyFont="1"/>
    <xf numFmtId="0" fontId="12" fillId="2" borderId="13" xfId="0" applyFont="1" applyFill="1" applyBorder="1" applyAlignment="1">
      <alignment horizontal="center" wrapText="1"/>
    </xf>
    <xf numFmtId="0" fontId="36" fillId="0" borderId="0" xfId="0" applyFont="1" applyAlignment="1">
      <alignment vertical="center"/>
    </xf>
    <xf numFmtId="0" fontId="2" fillId="2" borderId="0" xfId="0" applyFont="1" applyFill="1" applyAlignment="1">
      <alignment horizontal="center" vertical="center"/>
    </xf>
    <xf numFmtId="0" fontId="36" fillId="2" borderId="0" xfId="0" applyFont="1" applyFill="1" applyAlignment="1">
      <alignment vertical="center" wrapText="1"/>
    </xf>
    <xf numFmtId="43" fontId="36" fillId="2" borderId="0" xfId="8" applyFont="1" applyFill="1" applyAlignment="1">
      <alignment vertical="center"/>
    </xf>
    <xf numFmtId="4" fontId="36" fillId="2" borderId="0" xfId="8" applyNumberFormat="1" applyFont="1" applyFill="1" applyAlignment="1">
      <alignment vertical="center"/>
    </xf>
    <xf numFmtId="0" fontId="36" fillId="2" borderId="10" xfId="0" applyFont="1" applyFill="1" applyBorder="1" applyAlignment="1">
      <alignment vertical="center"/>
    </xf>
    <xf numFmtId="0" fontId="36" fillId="2" borderId="4" xfId="0" applyFont="1" applyFill="1" applyBorder="1" applyAlignment="1">
      <alignment vertical="center" wrapText="1"/>
    </xf>
    <xf numFmtId="0" fontId="36" fillId="2" borderId="10" xfId="0" applyFont="1" applyFill="1" applyBorder="1" applyAlignment="1">
      <alignment vertical="center" wrapText="1"/>
    </xf>
    <xf numFmtId="0" fontId="36" fillId="2" borderId="13" xfId="0" applyFont="1" applyFill="1" applyBorder="1" applyAlignment="1">
      <alignment vertical="center"/>
    </xf>
    <xf numFmtId="0" fontId="2" fillId="2" borderId="4" xfId="0" applyFont="1" applyFill="1" applyBorder="1" applyAlignment="1">
      <alignment horizontal="center"/>
    </xf>
    <xf numFmtId="0" fontId="2" fillId="2" borderId="4" xfId="0" applyFont="1" applyFill="1" applyBorder="1" applyAlignment="1">
      <alignment horizontal="center" vertical="center"/>
    </xf>
    <xf numFmtId="4" fontId="36" fillId="2" borderId="4" xfId="8" applyNumberFormat="1" applyFont="1" applyFill="1" applyBorder="1" applyAlignment="1">
      <alignment vertical="center"/>
    </xf>
    <xf numFmtId="0" fontId="2" fillId="2" borderId="13" xfId="0" applyFont="1" applyFill="1" applyBorder="1" applyAlignment="1">
      <alignment horizontal="center" vertical="center"/>
    </xf>
    <xf numFmtId="4" fontId="36" fillId="2" borderId="13" xfId="8" applyNumberFormat="1" applyFont="1" applyFill="1" applyBorder="1" applyAlignment="1">
      <alignment vertical="center"/>
    </xf>
    <xf numFmtId="0" fontId="36" fillId="2" borderId="4" xfId="0" applyFont="1" applyFill="1" applyBorder="1" applyAlignment="1">
      <alignment vertical="center"/>
    </xf>
    <xf numFmtId="0" fontId="2" fillId="2" borderId="10" xfId="0" applyFont="1" applyFill="1" applyBorder="1" applyAlignment="1">
      <alignment horizontal="center" vertical="center"/>
    </xf>
    <xf numFmtId="0" fontId="2" fillId="0" borderId="0" xfId="0" applyFont="1" applyAlignment="1">
      <alignment horizontal="center" vertical="center"/>
    </xf>
    <xf numFmtId="0" fontId="36" fillId="0" borderId="0" xfId="0" applyFont="1" applyAlignment="1">
      <alignment vertical="center" wrapText="1"/>
    </xf>
    <xf numFmtId="43" fontId="36" fillId="0" borderId="0" xfId="8" applyFont="1" applyAlignment="1">
      <alignment vertical="center"/>
    </xf>
    <xf numFmtId="4" fontId="36" fillId="0" borderId="0" xfId="8" applyNumberFormat="1" applyFont="1" applyAlignment="1">
      <alignment vertical="center"/>
    </xf>
    <xf numFmtId="0" fontId="20" fillId="0" borderId="44" xfId="14" applyFont="1" applyBorder="1" applyAlignment="1">
      <alignment horizontal="center" vertical="center"/>
    </xf>
    <xf numFmtId="44" fontId="10" fillId="0" borderId="44" xfId="16" applyFont="1" applyFill="1" applyBorder="1" applyAlignment="1">
      <alignment horizontal="center"/>
    </xf>
    <xf numFmtId="0" fontId="12" fillId="2" borderId="3" xfId="14" applyFont="1" applyFill="1" applyBorder="1" applyAlignment="1">
      <alignment horizontal="center" vertical="center"/>
    </xf>
    <xf numFmtId="0" fontId="12" fillId="2" borderId="3" xfId="14" applyFont="1" applyFill="1" applyBorder="1" applyAlignment="1">
      <alignment horizontal="left" vertical="center" wrapText="1"/>
    </xf>
    <xf numFmtId="14" fontId="12" fillId="2" borderId="3" xfId="14" applyNumberFormat="1" applyFont="1" applyFill="1" applyBorder="1" applyAlignment="1">
      <alignment horizontal="center" vertical="center"/>
    </xf>
    <xf numFmtId="44" fontId="12" fillId="2" borderId="3" xfId="16" applyFont="1" applyFill="1" applyBorder="1" applyAlignment="1">
      <alignment horizontal="center" vertical="center"/>
    </xf>
    <xf numFmtId="44" fontId="10" fillId="0" borderId="57" xfId="16" applyFont="1" applyFill="1" applyBorder="1" applyAlignment="1">
      <alignment horizontal="center"/>
    </xf>
    <xf numFmtId="0" fontId="11" fillId="0" borderId="13" xfId="0" applyFont="1" applyBorder="1" applyAlignment="1">
      <alignment horizontal="center" vertical="center" wrapText="1"/>
    </xf>
    <xf numFmtId="2" fontId="26" fillId="3" borderId="8" xfId="17" applyNumberFormat="1" applyFont="1" applyFill="1" applyBorder="1" applyAlignment="1">
      <alignment horizontal="center" vertical="center"/>
    </xf>
    <xf numFmtId="0" fontId="26" fillId="2" borderId="3" xfId="17" applyFont="1" applyFill="1" applyBorder="1" applyAlignment="1">
      <alignment horizontal="center" vertical="center"/>
    </xf>
    <xf numFmtId="0" fontId="26" fillId="10" borderId="3" xfId="17" applyFont="1" applyFill="1" applyBorder="1" applyAlignment="1">
      <alignment horizontal="center" vertical="center" wrapText="1"/>
    </xf>
    <xf numFmtId="0" fontId="26" fillId="2" borderId="58" xfId="0" applyFont="1" applyFill="1" applyBorder="1" applyAlignment="1">
      <alignment horizontal="center" vertical="center"/>
    </xf>
    <xf numFmtId="0" fontId="24" fillId="2" borderId="2" xfId="0" applyFont="1" applyFill="1" applyBorder="1" applyAlignment="1">
      <alignment horizontal="center" vertical="center" wrapText="1"/>
    </xf>
    <xf numFmtId="0" fontId="10" fillId="0" borderId="43" xfId="14" applyFont="1" applyBorder="1" applyAlignment="1">
      <alignment horizontal="center" vertical="center"/>
    </xf>
    <xf numFmtId="0" fontId="10" fillId="0" borderId="57" xfId="14" applyFont="1" applyBorder="1" applyAlignment="1">
      <alignment horizontal="center" vertical="center"/>
    </xf>
    <xf numFmtId="4" fontId="0" fillId="2" borderId="0" xfId="0" applyNumberFormat="1" applyFill="1" applyAlignment="1">
      <alignment vertical="center"/>
    </xf>
    <xf numFmtId="10" fontId="0" fillId="2" borderId="0" xfId="3" applyNumberFormat="1" applyFont="1" applyFill="1" applyAlignment="1">
      <alignment vertical="center"/>
    </xf>
    <xf numFmtId="49" fontId="31" fillId="8" borderId="38" xfId="14" applyNumberFormat="1" applyFont="1" applyFill="1" applyBorder="1" applyAlignment="1" applyProtection="1">
      <alignment vertical="center" wrapText="1"/>
      <protection locked="0"/>
    </xf>
    <xf numFmtId="0" fontId="32" fillId="9" borderId="37" xfId="14" applyFont="1" applyFill="1" applyBorder="1" applyAlignment="1" applyProtection="1">
      <alignment vertical="center"/>
      <protection locked="0"/>
    </xf>
    <xf numFmtId="10" fontId="32" fillId="9" borderId="38" xfId="14" applyNumberFormat="1" applyFont="1" applyFill="1" applyBorder="1" applyAlignment="1" applyProtection="1">
      <alignment horizontal="left" vertical="center"/>
      <protection locked="0"/>
    </xf>
    <xf numFmtId="4" fontId="32" fillId="9" borderId="38" xfId="14" applyNumberFormat="1" applyFont="1" applyFill="1" applyBorder="1" applyAlignment="1" applyProtection="1">
      <alignment vertical="center"/>
      <protection locked="0"/>
    </xf>
    <xf numFmtId="0" fontId="32" fillId="9" borderId="38" xfId="14" applyFont="1" applyFill="1" applyBorder="1" applyAlignment="1" applyProtection="1">
      <alignment vertical="center"/>
      <protection locked="0"/>
    </xf>
    <xf numFmtId="0" fontId="9" fillId="2" borderId="1" xfId="0" applyFont="1" applyFill="1" applyBorder="1" applyAlignment="1">
      <alignment horizontal="left" vertical="center"/>
    </xf>
    <xf numFmtId="0" fontId="9" fillId="0" borderId="5" xfId="17" applyFont="1" applyBorder="1" applyAlignment="1">
      <alignment horizontal="center" vertical="center" wrapText="1"/>
    </xf>
    <xf numFmtId="0" fontId="9" fillId="0" borderId="1" xfId="17" applyFont="1" applyBorder="1" applyAlignment="1">
      <alignment horizontal="center" vertical="center"/>
    </xf>
    <xf numFmtId="0" fontId="9" fillId="0" borderId="4" xfId="17" applyFont="1" applyBorder="1" applyAlignment="1">
      <alignment horizontal="center" vertical="center"/>
    </xf>
    <xf numFmtId="49" fontId="7" fillId="13" borderId="1" xfId="17" applyNumberFormat="1" applyFont="1" applyFill="1" applyBorder="1" applyAlignment="1">
      <alignment horizontal="left" vertical="center"/>
    </xf>
    <xf numFmtId="49" fontId="7" fillId="13" borderId="4" xfId="17" applyNumberFormat="1" applyFont="1" applyFill="1" applyBorder="1" applyAlignment="1">
      <alignment horizontal="left" vertical="center"/>
    </xf>
    <xf numFmtId="49" fontId="7" fillId="13" borderId="2" xfId="17" applyNumberFormat="1" applyFont="1" applyFill="1" applyBorder="1" applyAlignment="1">
      <alignment horizontal="left" vertical="center"/>
    </xf>
    <xf numFmtId="49" fontId="7" fillId="7" borderId="4" xfId="0" applyNumberFormat="1" applyFont="1" applyFill="1" applyBorder="1" applyAlignment="1">
      <alignment horizontal="left" vertical="center"/>
    </xf>
    <xf numFmtId="0" fontId="24" fillId="0" borderId="4" xfId="0" applyFont="1" applyBorder="1" applyAlignment="1">
      <alignment horizontal="right" vertical="center" wrapText="1"/>
    </xf>
    <xf numFmtId="0" fontId="9" fillId="5" borderId="0" xfId="0" applyFont="1" applyFill="1" applyAlignment="1">
      <alignment vertical="center" wrapText="1"/>
    </xf>
    <xf numFmtId="43" fontId="9" fillId="5" borderId="0" xfId="8" applyFont="1" applyFill="1" applyBorder="1" applyAlignment="1" applyProtection="1">
      <alignment vertical="center" wrapText="1"/>
    </xf>
    <xf numFmtId="4" fontId="9" fillId="5" borderId="0" xfId="8" applyNumberFormat="1" applyFont="1" applyFill="1" applyBorder="1" applyAlignment="1" applyProtection="1">
      <alignment vertical="center" wrapText="1"/>
    </xf>
    <xf numFmtId="43" fontId="7" fillId="5" borderId="0" xfId="8" applyFont="1" applyFill="1" applyBorder="1" applyAlignment="1" applyProtection="1">
      <alignment vertical="center" wrapText="1"/>
    </xf>
    <xf numFmtId="0" fontId="9" fillId="5" borderId="4" xfId="0" applyFont="1" applyFill="1" applyBorder="1" applyAlignment="1">
      <alignment vertical="center" wrapText="1"/>
    </xf>
    <xf numFmtId="43" fontId="9" fillId="5" borderId="4" xfId="8" applyFont="1" applyFill="1" applyBorder="1" applyAlignment="1" applyProtection="1">
      <alignment vertical="center" wrapText="1"/>
    </xf>
    <xf numFmtId="43" fontId="7" fillId="5" borderId="4" xfId="8" applyFont="1" applyFill="1" applyBorder="1" applyAlignment="1" applyProtection="1">
      <alignment vertical="center" wrapText="1"/>
    </xf>
    <xf numFmtId="0" fontId="9" fillId="2" borderId="4"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50" fillId="2" borderId="4" xfId="0" applyFont="1" applyFill="1" applyBorder="1" applyAlignment="1">
      <alignment vertical="center" wrapText="1"/>
    </xf>
    <xf numFmtId="43" fontId="50" fillId="2" borderId="4" xfId="8" applyFont="1" applyFill="1" applyBorder="1" applyAlignment="1">
      <alignment vertical="center"/>
    </xf>
    <xf numFmtId="0" fontId="9" fillId="5" borderId="4" xfId="0" applyFont="1" applyFill="1" applyBorder="1" applyAlignment="1">
      <alignment horizontal="center" vertical="center" wrapText="1"/>
    </xf>
    <xf numFmtId="43" fontId="9" fillId="5" borderId="4" xfId="8" applyFont="1" applyFill="1" applyBorder="1" applyAlignment="1" applyProtection="1">
      <alignment horizontal="right" vertical="center" wrapText="1"/>
    </xf>
    <xf numFmtId="0" fontId="9" fillId="8" borderId="4" xfId="0" applyFont="1" applyFill="1" applyBorder="1" applyAlignment="1">
      <alignment horizontal="center" vertical="center" wrapText="1"/>
    </xf>
    <xf numFmtId="43" fontId="9" fillId="8" borderId="4" xfId="8" applyFont="1" applyFill="1" applyBorder="1" applyAlignment="1" applyProtection="1">
      <alignment horizontal="right" vertical="center" wrapText="1"/>
    </xf>
    <xf numFmtId="0" fontId="9" fillId="7" borderId="4" xfId="0" applyFont="1" applyFill="1" applyBorder="1" applyAlignment="1">
      <alignment horizontal="center" vertical="center" wrapText="1"/>
    </xf>
    <xf numFmtId="43" fontId="9" fillId="7" borderId="4" xfId="8" applyFont="1" applyFill="1" applyBorder="1" applyAlignment="1" applyProtection="1">
      <alignment horizontal="right" vertical="center" wrapText="1"/>
    </xf>
    <xf numFmtId="43" fontId="7" fillId="5" borderId="4" xfId="8" applyFont="1" applyFill="1" applyBorder="1" applyAlignment="1" applyProtection="1">
      <alignment horizontal="right" vertical="center" wrapText="1"/>
    </xf>
    <xf numFmtId="43" fontId="7" fillId="8" borderId="4" xfId="8" applyFont="1" applyFill="1" applyBorder="1" applyAlignment="1" applyProtection="1">
      <alignment horizontal="right" vertical="center" wrapText="1"/>
    </xf>
    <xf numFmtId="43" fontId="7" fillId="7" borderId="4" xfId="8" applyFont="1" applyFill="1" applyBorder="1" applyAlignment="1" applyProtection="1">
      <alignment horizontal="right" vertical="center" wrapText="1"/>
    </xf>
    <xf numFmtId="0" fontId="9" fillId="2" borderId="13"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9" fillId="2" borderId="13" xfId="0" applyFont="1" applyFill="1" applyBorder="1" applyAlignment="1">
      <alignment vertical="center" wrapText="1"/>
    </xf>
    <xf numFmtId="43" fontId="9" fillId="2" borderId="13" xfId="8" applyFont="1" applyFill="1" applyBorder="1" applyAlignment="1">
      <alignment vertical="center"/>
    </xf>
    <xf numFmtId="0" fontId="9" fillId="5" borderId="13" xfId="0" applyFont="1" applyFill="1" applyBorder="1" applyAlignment="1">
      <alignment horizontal="center" vertical="center" wrapText="1"/>
    </xf>
    <xf numFmtId="43" fontId="9" fillId="5" borderId="13" xfId="8" applyFont="1" applyFill="1" applyBorder="1" applyAlignment="1" applyProtection="1">
      <alignment horizontal="right" vertical="center" wrapText="1"/>
    </xf>
    <xf numFmtId="0" fontId="9" fillId="7" borderId="13" xfId="0" applyFont="1" applyFill="1" applyBorder="1" applyAlignment="1">
      <alignment horizontal="center" vertical="center" wrapText="1"/>
    </xf>
    <xf numFmtId="43" fontId="9" fillId="7" borderId="13" xfId="8" applyFont="1" applyFill="1" applyBorder="1" applyAlignment="1" applyProtection="1">
      <alignment horizontal="right" vertical="center" wrapText="1"/>
    </xf>
    <xf numFmtId="43" fontId="9" fillId="2" borderId="13" xfId="8" applyFont="1" applyFill="1" applyBorder="1" applyAlignment="1" applyProtection="1">
      <alignment horizontal="right" vertical="center" wrapText="1"/>
    </xf>
    <xf numFmtId="43" fontId="7" fillId="5" borderId="13" xfId="8" applyFont="1" applyFill="1" applyBorder="1" applyAlignment="1" applyProtection="1">
      <alignment horizontal="right" vertical="center" wrapText="1"/>
    </xf>
    <xf numFmtId="43" fontId="7" fillId="7" borderId="13" xfId="8" applyFont="1" applyFill="1" applyBorder="1" applyAlignment="1" applyProtection="1">
      <alignment horizontal="right" vertical="center" wrapText="1"/>
    </xf>
    <xf numFmtId="0" fontId="50" fillId="2" borderId="0" xfId="0" applyFont="1" applyFill="1" applyAlignment="1">
      <alignment vertical="center"/>
    </xf>
    <xf numFmtId="0" fontId="50" fillId="2" borderId="0" xfId="0" applyFont="1" applyFill="1" applyAlignment="1">
      <alignment horizontal="center" vertical="center"/>
    </xf>
    <xf numFmtId="0" fontId="50" fillId="2" borderId="0" xfId="0" applyFont="1" applyFill="1" applyAlignment="1">
      <alignment vertical="center" wrapText="1"/>
    </xf>
    <xf numFmtId="43" fontId="50" fillId="2" borderId="0" xfId="8" applyFont="1" applyFill="1" applyAlignment="1">
      <alignment vertical="center"/>
    </xf>
    <xf numFmtId="4" fontId="9" fillId="2" borderId="4" xfId="8" applyNumberFormat="1" applyFont="1" applyFill="1" applyBorder="1" applyAlignment="1">
      <alignment horizontal="right" vertical="center" wrapText="1"/>
    </xf>
    <xf numFmtId="43" fontId="9" fillId="2" borderId="4" xfId="8" applyFont="1" applyFill="1" applyBorder="1" applyAlignment="1" applyProtection="1">
      <alignment horizontal="right" vertical="center" wrapText="1"/>
    </xf>
    <xf numFmtId="0" fontId="9" fillId="5" borderId="10" xfId="0" applyFont="1" applyFill="1" applyBorder="1" applyAlignment="1">
      <alignment vertical="center"/>
    </xf>
    <xf numFmtId="0" fontId="9" fillId="5" borderId="10" xfId="0" applyFont="1" applyFill="1" applyBorder="1" applyAlignment="1">
      <alignment horizontal="center" vertical="center"/>
    </xf>
    <xf numFmtId="0" fontId="7" fillId="5" borderId="10" xfId="0" applyFont="1" applyFill="1" applyBorder="1" applyAlignment="1">
      <alignment horizontal="left" vertical="center" wrapText="1"/>
    </xf>
    <xf numFmtId="0" fontId="50" fillId="5" borderId="0" xfId="0" applyFont="1" applyFill="1" applyAlignment="1">
      <alignment vertical="center"/>
    </xf>
    <xf numFmtId="43" fontId="7" fillId="2" borderId="4" xfId="8" applyFont="1" applyFill="1" applyBorder="1" applyAlignment="1" applyProtection="1">
      <alignment horizontal="right" vertical="center" wrapText="1"/>
    </xf>
    <xf numFmtId="0" fontId="42" fillId="2" borderId="0" xfId="0" applyFont="1" applyFill="1" applyAlignment="1">
      <alignment vertical="center"/>
    </xf>
    <xf numFmtId="0" fontId="7" fillId="7" borderId="4" xfId="0" applyFont="1" applyFill="1" applyBorder="1" applyAlignment="1">
      <alignment horizontal="center" vertical="center" wrapText="1"/>
    </xf>
    <xf numFmtId="43" fontId="7" fillId="7" borderId="4" xfId="8" applyFont="1" applyFill="1" applyBorder="1" applyAlignment="1" applyProtection="1">
      <alignment horizontal="center" vertical="center" wrapText="1"/>
    </xf>
    <xf numFmtId="4" fontId="7" fillId="7" borderId="4" xfId="8" applyNumberFormat="1" applyFont="1" applyFill="1" applyBorder="1" applyAlignment="1" applyProtection="1">
      <alignment horizontal="center" vertical="center" wrapText="1"/>
    </xf>
    <xf numFmtId="0" fontId="51" fillId="0" borderId="0" xfId="0" applyFont="1" applyAlignment="1">
      <alignment vertical="center"/>
    </xf>
    <xf numFmtId="0" fontId="42" fillId="0" borderId="0" xfId="0" applyFont="1" applyAlignment="1">
      <alignment vertical="center"/>
    </xf>
    <xf numFmtId="0" fontId="10" fillId="5" borderId="4" xfId="8" applyNumberFormat="1" applyFont="1" applyFill="1" applyBorder="1" applyAlignment="1" applyProtection="1">
      <alignment horizontal="right" vertical="center" wrapText="1"/>
    </xf>
    <xf numFmtId="2" fontId="9" fillId="0" borderId="3" xfId="0" applyNumberFormat="1" applyFont="1" applyBorder="1" applyAlignment="1">
      <alignment horizontal="center" vertical="center"/>
    </xf>
    <xf numFmtId="43" fontId="26" fillId="0" borderId="3" xfId="8" applyFont="1" applyFill="1" applyBorder="1" applyAlignment="1">
      <alignment horizontal="center" vertical="center"/>
    </xf>
    <xf numFmtId="0" fontId="9" fillId="2" borderId="58" xfId="0" applyFont="1" applyFill="1" applyBorder="1" applyAlignment="1">
      <alignment horizontal="center" vertical="center"/>
    </xf>
    <xf numFmtId="167" fontId="26" fillId="2" borderId="31" xfId="8" applyNumberFormat="1" applyFont="1" applyFill="1" applyBorder="1" applyAlignment="1">
      <alignment horizontal="center" vertical="center"/>
    </xf>
    <xf numFmtId="167" fontId="9" fillId="2" borderId="31" xfId="8" applyNumberFormat="1" applyFont="1" applyFill="1" applyBorder="1" applyAlignment="1">
      <alignment horizontal="center" vertical="center"/>
    </xf>
    <xf numFmtId="0" fontId="19" fillId="0" borderId="5" xfId="17" applyFont="1" applyBorder="1" applyAlignment="1">
      <alignment horizontal="center" vertical="center"/>
    </xf>
    <xf numFmtId="0" fontId="26" fillId="0" borderId="44" xfId="17" applyFont="1" applyBorder="1" applyAlignment="1">
      <alignment horizontal="center" vertical="center" wrapText="1"/>
    </xf>
    <xf numFmtId="0" fontId="26" fillId="0" borderId="5" xfId="0" applyFont="1" applyBorder="1" applyAlignment="1">
      <alignment horizontal="center" vertical="center" wrapText="1"/>
    </xf>
    <xf numFmtId="49" fontId="7" fillId="9" borderId="4" xfId="0" applyNumberFormat="1" applyFont="1" applyFill="1" applyBorder="1" applyAlignment="1">
      <alignment horizontal="center" vertical="center" wrapText="1"/>
    </xf>
    <xf numFmtId="0" fontId="7" fillId="9" borderId="4" xfId="0" applyFont="1" applyFill="1" applyBorder="1" applyAlignment="1">
      <alignment horizontal="left" vertical="center" wrapText="1"/>
    </xf>
    <xf numFmtId="0" fontId="9" fillId="9" borderId="4" xfId="0" applyFont="1" applyFill="1" applyBorder="1" applyAlignment="1">
      <alignment horizontal="center" vertical="center" wrapText="1"/>
    </xf>
    <xf numFmtId="43" fontId="9" fillId="9" borderId="4" xfId="8" applyFont="1" applyFill="1" applyBorder="1" applyAlignment="1" applyProtection="1">
      <alignment horizontal="right" vertical="center" wrapText="1"/>
    </xf>
    <xf numFmtId="4" fontId="10" fillId="9" borderId="4" xfId="8" applyNumberFormat="1" applyFont="1" applyFill="1" applyBorder="1" applyAlignment="1" applyProtection="1">
      <alignment horizontal="right" vertical="center" wrapText="1"/>
    </xf>
    <xf numFmtId="43" fontId="7" fillId="9" borderId="4" xfId="8" applyFont="1" applyFill="1" applyBorder="1" applyAlignment="1" applyProtection="1">
      <alignment horizontal="right" vertical="center" wrapText="1"/>
    </xf>
    <xf numFmtId="0" fontId="54" fillId="0" borderId="0" xfId="0" applyFont="1" applyAlignment="1">
      <alignment horizontal="center" vertical="center" wrapText="1"/>
    </xf>
    <xf numFmtId="0" fontId="19" fillId="2" borderId="10" xfId="0" applyFont="1" applyFill="1" applyBorder="1" applyAlignment="1">
      <alignment horizontal="left" vertical="center" wrapText="1"/>
    </xf>
    <xf numFmtId="0" fontId="9" fillId="2" borderId="22" xfId="0" applyFont="1" applyFill="1" applyBorder="1" applyAlignment="1">
      <alignment horizontal="center" vertical="center"/>
    </xf>
    <xf numFmtId="168" fontId="9" fillId="2" borderId="18" xfId="8" applyNumberFormat="1" applyFont="1" applyFill="1" applyBorder="1" applyAlignment="1">
      <alignment horizontal="center" vertical="center"/>
    </xf>
    <xf numFmtId="167" fontId="9" fillId="2" borderId="18" xfId="8" applyNumberFormat="1" applyFont="1" applyFill="1" applyBorder="1" applyAlignment="1">
      <alignment horizontal="center" vertical="center"/>
    </xf>
    <xf numFmtId="0" fontId="53" fillId="2" borderId="0" xfId="0" applyFont="1" applyFill="1" applyAlignment="1">
      <alignment vertical="center"/>
    </xf>
    <xf numFmtId="0" fontId="19" fillId="0" borderId="1" xfId="0" applyFont="1" applyBorder="1" applyAlignment="1">
      <alignment vertical="center"/>
    </xf>
    <xf numFmtId="0" fontId="19" fillId="0" borderId="4" xfId="0" applyFont="1" applyBorder="1" applyAlignment="1">
      <alignment vertical="center"/>
    </xf>
    <xf numFmtId="0" fontId="55" fillId="2" borderId="0" xfId="0" applyFont="1" applyFill="1" applyAlignment="1">
      <alignment vertical="center"/>
    </xf>
    <xf numFmtId="0" fontId="53" fillId="2" borderId="0" xfId="0" applyFont="1" applyFill="1" applyAlignment="1">
      <alignment horizontal="right" vertical="center"/>
    </xf>
    <xf numFmtId="0" fontId="55" fillId="2" borderId="0" xfId="0" applyFont="1" applyFill="1" applyAlignment="1">
      <alignment horizontal="right" vertical="center"/>
    </xf>
    <xf numFmtId="43" fontId="56" fillId="2" borderId="13" xfId="8" applyFont="1" applyFill="1" applyBorder="1" applyAlignment="1" applyProtection="1">
      <alignment horizontal="center" vertical="center" wrapText="1"/>
    </xf>
    <xf numFmtId="43" fontId="57" fillId="2" borderId="0" xfId="8" applyFont="1" applyFill="1" applyBorder="1" applyAlignment="1" applyProtection="1">
      <alignment horizontal="center" vertical="center" wrapText="1"/>
    </xf>
    <xf numFmtId="43" fontId="55" fillId="2" borderId="0" xfId="0" applyNumberFormat="1" applyFont="1" applyFill="1" applyAlignment="1">
      <alignment vertical="center"/>
    </xf>
    <xf numFmtId="165" fontId="55" fillId="2" borderId="0" xfId="0" applyNumberFormat="1" applyFont="1" applyFill="1" applyAlignment="1">
      <alignment vertical="center"/>
    </xf>
    <xf numFmtId="0" fontId="55" fillId="2" borderId="0" xfId="0" applyFont="1" applyFill="1" applyAlignment="1">
      <alignment horizontal="left" vertical="center"/>
    </xf>
    <xf numFmtId="43" fontId="55" fillId="2" borderId="0" xfId="0" applyNumberFormat="1" applyFont="1" applyFill="1" applyAlignment="1">
      <alignment horizontal="left" vertical="center"/>
    </xf>
    <xf numFmtId="0" fontId="53" fillId="2" borderId="0" xfId="0" applyFont="1" applyFill="1" applyAlignment="1">
      <alignment horizontal="left" vertical="center"/>
    </xf>
    <xf numFmtId="43" fontId="53" fillId="2" borderId="0" xfId="0" applyNumberFormat="1" applyFont="1" applyFill="1" applyAlignment="1">
      <alignment vertical="center"/>
    </xf>
    <xf numFmtId="10" fontId="53" fillId="2" borderId="0" xfId="3" applyNumberFormat="1" applyFont="1" applyFill="1" applyAlignment="1">
      <alignment vertical="center"/>
    </xf>
    <xf numFmtId="0" fontId="24" fillId="2" borderId="3" xfId="0" applyFont="1" applyFill="1" applyBorder="1" applyAlignment="1">
      <alignment horizontal="center" vertical="center"/>
    </xf>
    <xf numFmtId="167" fontId="24" fillId="2" borderId="3" xfId="8" applyNumberFormat="1" applyFont="1" applyFill="1" applyBorder="1" applyAlignment="1">
      <alignment horizontal="center" vertical="center"/>
    </xf>
    <xf numFmtId="0" fontId="9" fillId="0" borderId="3" xfId="0" applyFont="1" applyBorder="1" applyAlignment="1">
      <alignment horizontal="center" vertical="center"/>
    </xf>
    <xf numFmtId="169" fontId="9" fillId="0" borderId="3" xfId="0" applyNumberFormat="1" applyFont="1" applyBorder="1" applyAlignment="1">
      <alignment horizontal="right" vertical="center"/>
    </xf>
    <xf numFmtId="49" fontId="11" fillId="2" borderId="1" xfId="0" applyNumberFormat="1" applyFont="1" applyFill="1" applyBorder="1" applyAlignment="1">
      <alignment vertical="center"/>
    </xf>
    <xf numFmtId="0" fontId="11" fillId="2" borderId="1" xfId="0" applyFont="1" applyFill="1" applyBorder="1" applyAlignment="1">
      <alignment vertical="center"/>
    </xf>
    <xf numFmtId="0" fontId="24" fillId="2" borderId="4" xfId="0" applyFont="1" applyFill="1" applyBorder="1" applyAlignment="1">
      <alignment horizontal="right" vertical="center" wrapText="1"/>
    </xf>
    <xf numFmtId="0" fontId="0" fillId="0" borderId="13" xfId="0" applyBorder="1"/>
    <xf numFmtId="0" fontId="0" fillId="0" borderId="10" xfId="0" applyBorder="1"/>
    <xf numFmtId="0" fontId="10" fillId="0" borderId="3" xfId="14" applyFont="1" applyBorder="1" applyAlignment="1">
      <alignment horizontal="center"/>
    </xf>
    <xf numFmtId="0" fontId="10" fillId="0" borderId="3" xfId="14" applyFont="1" applyBorder="1" applyAlignment="1">
      <alignment horizontal="center" vertical="center"/>
    </xf>
    <xf numFmtId="44" fontId="10" fillId="0" borderId="3" xfId="16" applyFont="1" applyFill="1" applyBorder="1" applyAlignment="1">
      <alignment horizontal="center"/>
    </xf>
    <xf numFmtId="0" fontId="20" fillId="0" borderId="3" xfId="14" applyFont="1" applyBorder="1" applyAlignment="1">
      <alignment horizontal="center" vertical="center"/>
    </xf>
    <xf numFmtId="0" fontId="10" fillId="0" borderId="57" xfId="14" applyFont="1" applyBorder="1" applyAlignment="1">
      <alignment horizontal="center"/>
    </xf>
    <xf numFmtId="0" fontId="10" fillId="0" borderId="4" xfId="14" applyFont="1" applyBorder="1" applyAlignment="1">
      <alignment horizontal="center"/>
    </xf>
    <xf numFmtId="0" fontId="20" fillId="0" borderId="4" xfId="14" applyFont="1" applyBorder="1" applyAlignment="1">
      <alignment horizontal="center" vertical="center"/>
    </xf>
    <xf numFmtId="0" fontId="0" fillId="0" borderId="0" xfId="0" applyAlignment="1">
      <alignment horizontal="center"/>
    </xf>
    <xf numFmtId="0" fontId="41" fillId="0" borderId="12" xfId="0" applyFont="1" applyBorder="1" applyAlignment="1">
      <alignment horizontal="center"/>
    </xf>
    <xf numFmtId="0" fontId="41" fillId="0" borderId="0" xfId="0" applyFont="1" applyAlignment="1">
      <alignment horizontal="right"/>
    </xf>
    <xf numFmtId="0" fontId="0" fillId="14" borderId="6" xfId="0" applyFill="1" applyBorder="1"/>
    <xf numFmtId="0" fontId="0" fillId="14" borderId="10" xfId="0" applyFill="1" applyBorder="1"/>
    <xf numFmtId="0" fontId="26" fillId="2" borderId="4" xfId="0" applyFont="1" applyFill="1" applyBorder="1" applyAlignment="1">
      <alignment horizontal="center" vertical="center" wrapText="1"/>
    </xf>
    <xf numFmtId="0" fontId="58" fillId="7" borderId="4" xfId="0" applyFont="1" applyFill="1" applyBorder="1" applyAlignment="1">
      <alignment horizontal="center" vertical="center" wrapText="1"/>
    </xf>
    <xf numFmtId="14" fontId="12" fillId="2" borderId="13" xfId="3" applyNumberFormat="1" applyFont="1" applyFill="1" applyBorder="1" applyAlignment="1" applyProtection="1">
      <alignment horizontal="right" vertical="center" wrapText="1"/>
    </xf>
    <xf numFmtId="49" fontId="19" fillId="2" borderId="0" xfId="17" applyNumberFormat="1" applyFont="1" applyFill="1" applyAlignment="1">
      <alignment horizontal="center" vertical="center" wrapText="1"/>
    </xf>
    <xf numFmtId="49" fontId="19" fillId="2" borderId="8" xfId="17" applyNumberFormat="1" applyFont="1" applyFill="1" applyBorder="1" applyAlignment="1">
      <alignment horizontal="center" vertical="center" wrapText="1"/>
    </xf>
    <xf numFmtId="49" fontId="19" fillId="2" borderId="13" xfId="17" applyNumberFormat="1" applyFont="1" applyFill="1" applyBorder="1" applyAlignment="1">
      <alignment horizontal="center" vertical="center" wrapText="1"/>
    </xf>
    <xf numFmtId="49" fontId="19" fillId="2" borderId="9" xfId="17" applyNumberFormat="1" applyFont="1" applyFill="1" applyBorder="1" applyAlignment="1">
      <alignment horizontal="center" vertical="center" wrapText="1"/>
    </xf>
    <xf numFmtId="0" fontId="19" fillId="2" borderId="6" xfId="17" applyFont="1" applyFill="1" applyBorder="1" applyAlignment="1">
      <alignment horizontal="center" vertical="center"/>
    </xf>
    <xf numFmtId="0" fontId="19" fillId="2" borderId="10" xfId="17" applyFont="1" applyFill="1" applyBorder="1" applyAlignment="1">
      <alignment horizontal="center" vertical="center"/>
    </xf>
    <xf numFmtId="0" fontId="19" fillId="2" borderId="7" xfId="17" applyFont="1" applyFill="1" applyBorder="1" applyAlignment="1">
      <alignment horizontal="center" vertical="center"/>
    </xf>
    <xf numFmtId="0" fontId="53" fillId="0" borderId="0" xfId="0" applyFont="1"/>
    <xf numFmtId="9" fontId="53" fillId="0" borderId="0" xfId="0" applyNumberFormat="1" applyFont="1"/>
    <xf numFmtId="0" fontId="59" fillId="0" borderId="0" xfId="0" applyFont="1"/>
    <xf numFmtId="0" fontId="36" fillId="0" borderId="6" xfId="0" applyFont="1" applyBorder="1"/>
    <xf numFmtId="0" fontId="36" fillId="0" borderId="11" xfId="0" applyFont="1" applyBorder="1"/>
    <xf numFmtId="0" fontId="36" fillId="0" borderId="8" xfId="0" applyFont="1" applyBorder="1"/>
    <xf numFmtId="0" fontId="7" fillId="2" borderId="20" xfId="0" applyFont="1" applyFill="1" applyBorder="1" applyAlignment="1">
      <alignment horizontal="center" vertical="center"/>
    </xf>
    <xf numFmtId="0" fontId="60" fillId="5" borderId="3" xfId="0" applyFont="1" applyFill="1" applyBorder="1" applyAlignment="1">
      <alignment horizontal="center"/>
    </xf>
    <xf numFmtId="0" fontId="7" fillId="2" borderId="22" xfId="0" applyFont="1" applyFill="1" applyBorder="1" applyAlignment="1">
      <alignment horizontal="center" vertical="center"/>
    </xf>
    <xf numFmtId="0" fontId="7" fillId="2" borderId="18" xfId="0" applyFont="1" applyFill="1" applyBorder="1" applyAlignment="1">
      <alignment horizontal="center" vertical="center"/>
    </xf>
    <xf numFmtId="0" fontId="7" fillId="2" borderId="31" xfId="0" applyFont="1" applyFill="1" applyBorder="1" applyAlignment="1">
      <alignment horizontal="center" vertical="center"/>
    </xf>
    <xf numFmtId="0" fontId="60" fillId="0" borderId="3" xfId="0" applyFont="1" applyBorder="1"/>
    <xf numFmtId="0" fontId="7" fillId="2" borderId="21" xfId="0" applyFont="1" applyFill="1" applyBorder="1" applyAlignment="1">
      <alignment vertical="center"/>
    </xf>
    <xf numFmtId="0" fontId="7" fillId="2" borderId="29" xfId="0" applyFont="1" applyFill="1" applyBorder="1" applyAlignment="1">
      <alignment vertical="center"/>
    </xf>
    <xf numFmtId="10" fontId="9" fillId="2" borderId="22" xfId="0" applyNumberFormat="1" applyFont="1" applyFill="1" applyBorder="1" applyAlignment="1">
      <alignment horizontal="center" vertical="center"/>
    </xf>
    <xf numFmtId="165" fontId="9" fillId="2" borderId="18" xfId="0" applyNumberFormat="1" applyFont="1" applyFill="1" applyBorder="1" applyAlignment="1">
      <alignment horizontal="center" vertical="center"/>
    </xf>
    <xf numFmtId="165" fontId="9" fillId="2" borderId="18" xfId="0" applyNumberFormat="1" applyFont="1" applyFill="1" applyBorder="1" applyAlignment="1">
      <alignment horizontal="right" vertical="center"/>
    </xf>
    <xf numFmtId="10" fontId="9" fillId="2" borderId="18" xfId="0" applyNumberFormat="1" applyFont="1" applyFill="1" applyBorder="1" applyAlignment="1">
      <alignment horizontal="center" vertical="center"/>
    </xf>
    <xf numFmtId="10" fontId="9" fillId="2" borderId="31" xfId="0" applyNumberFormat="1" applyFont="1" applyFill="1" applyBorder="1" applyAlignment="1">
      <alignment horizontal="center" vertical="center"/>
    </xf>
    <xf numFmtId="10" fontId="50" fillId="0" borderId="3" xfId="0" applyNumberFormat="1" applyFont="1" applyBorder="1"/>
    <xf numFmtId="0" fontId="7" fillId="2" borderId="27" xfId="0" applyFont="1" applyFill="1" applyBorder="1" applyAlignment="1">
      <alignment vertical="center"/>
    </xf>
    <xf numFmtId="0" fontId="7" fillId="2" borderId="6" xfId="0" applyFont="1" applyFill="1" applyBorder="1" applyAlignment="1">
      <alignment horizontal="center" vertical="center"/>
    </xf>
    <xf numFmtId="0" fontId="7" fillId="2" borderId="10" xfId="0" applyFont="1" applyFill="1" applyBorder="1" applyAlignment="1">
      <alignment vertical="center"/>
    </xf>
    <xf numFmtId="10" fontId="7" fillId="2" borderId="10" xfId="0" applyNumberFormat="1" applyFont="1" applyFill="1" applyBorder="1" applyAlignment="1">
      <alignment horizontal="center" vertical="center"/>
    </xf>
    <xf numFmtId="165" fontId="7" fillId="2" borderId="10" xfId="0" applyNumberFormat="1" applyFont="1" applyFill="1" applyBorder="1" applyAlignment="1">
      <alignment horizontal="center" vertical="center"/>
    </xf>
    <xf numFmtId="165" fontId="9" fillId="2" borderId="1" xfId="0" applyNumberFormat="1" applyFont="1" applyFill="1" applyBorder="1" applyAlignment="1">
      <alignment horizontal="center" vertical="center"/>
    </xf>
    <xf numFmtId="10" fontId="9" fillId="2" borderId="4" xfId="0" applyNumberFormat="1" applyFont="1" applyFill="1" applyBorder="1" applyAlignment="1">
      <alignment horizontal="center" vertical="center"/>
    </xf>
    <xf numFmtId="10" fontId="9" fillId="2" borderId="2" xfId="0" applyNumberFormat="1" applyFont="1" applyFill="1" applyBorder="1" applyAlignment="1">
      <alignment horizontal="center" vertical="center"/>
    </xf>
    <xf numFmtId="9" fontId="9" fillId="2" borderId="31" xfId="0" applyNumberFormat="1" applyFont="1" applyFill="1" applyBorder="1" applyAlignment="1">
      <alignment horizontal="center" vertical="center"/>
    </xf>
    <xf numFmtId="9" fontId="9" fillId="2" borderId="1" xfId="0" applyNumberFormat="1" applyFont="1" applyFill="1" applyBorder="1" applyAlignment="1">
      <alignment horizontal="center" vertical="center"/>
    </xf>
    <xf numFmtId="9" fontId="9" fillId="2" borderId="4" xfId="0" applyNumberFormat="1" applyFont="1" applyFill="1" applyBorder="1" applyAlignment="1">
      <alignment horizontal="center" vertical="center"/>
    </xf>
    <xf numFmtId="9" fontId="9" fillId="2" borderId="2" xfId="0" applyNumberFormat="1" applyFont="1" applyFill="1" applyBorder="1" applyAlignment="1">
      <alignment horizontal="center" vertical="center"/>
    </xf>
    <xf numFmtId="0" fontId="50" fillId="0" borderId="1" xfId="0" applyFont="1" applyBorder="1"/>
    <xf numFmtId="0" fontId="50" fillId="0" borderId="4" xfId="0" applyFont="1" applyBorder="1"/>
    <xf numFmtId="0" fontId="50" fillId="0" borderId="2" xfId="0" applyFont="1" applyBorder="1"/>
    <xf numFmtId="0" fontId="50" fillId="0" borderId="3" xfId="0" applyFont="1" applyBorder="1"/>
    <xf numFmtId="0" fontId="9" fillId="2" borderId="6" xfId="0" applyFont="1" applyFill="1" applyBorder="1" applyAlignment="1">
      <alignment horizontal="center" vertical="center"/>
    </xf>
    <xf numFmtId="165" fontId="9" fillId="2" borderId="24" xfId="0" applyNumberFormat="1" applyFont="1" applyFill="1" applyBorder="1" applyAlignment="1">
      <alignment horizontal="center" vertical="center"/>
    </xf>
    <xf numFmtId="0" fontId="9" fillId="2" borderId="14" xfId="0" applyFont="1" applyFill="1" applyBorder="1" applyAlignment="1">
      <alignment horizontal="center" vertical="center"/>
    </xf>
    <xf numFmtId="0" fontId="9" fillId="2" borderId="32" xfId="0" applyFont="1" applyFill="1" applyBorder="1" applyAlignment="1">
      <alignment horizontal="center" vertical="center"/>
    </xf>
    <xf numFmtId="0" fontId="9" fillId="2" borderId="1" xfId="0" applyFont="1" applyFill="1" applyBorder="1" applyAlignment="1">
      <alignment horizontal="center" vertical="center"/>
    </xf>
    <xf numFmtId="165" fontId="7" fillId="2" borderId="23" xfId="0" applyNumberFormat="1" applyFont="1" applyFill="1" applyBorder="1" applyAlignment="1">
      <alignment horizontal="center" vertical="center"/>
    </xf>
    <xf numFmtId="10" fontId="7" fillId="2" borderId="18" xfId="3" applyNumberFormat="1" applyFont="1" applyFill="1" applyBorder="1" applyAlignment="1">
      <alignment horizontal="center" vertical="center"/>
    </xf>
    <xf numFmtId="10" fontId="7" fillId="2" borderId="31" xfId="3" applyNumberFormat="1" applyFont="1" applyFill="1" applyBorder="1" applyAlignment="1">
      <alignment horizontal="center" vertical="center"/>
    </xf>
    <xf numFmtId="0" fontId="6" fillId="2" borderId="11" xfId="0" applyFont="1" applyFill="1" applyBorder="1" applyAlignment="1">
      <alignment horizontal="center" vertical="center"/>
    </xf>
    <xf numFmtId="0" fontId="61" fillId="2" borderId="0" xfId="0" applyFont="1" applyFill="1" applyAlignment="1">
      <alignment horizontal="center" vertical="center"/>
    </xf>
    <xf numFmtId="0" fontId="6" fillId="2" borderId="0" xfId="0" applyFont="1" applyFill="1" applyAlignment="1">
      <alignment horizontal="center" vertical="center"/>
    </xf>
    <xf numFmtId="165" fontId="6" fillId="2" borderId="0" xfId="0" applyNumberFormat="1" applyFont="1" applyFill="1" applyAlignment="1">
      <alignment horizontal="center" vertical="center"/>
    </xf>
    <xf numFmtId="0" fontId="6" fillId="2" borderId="27" xfId="0" applyFont="1" applyFill="1" applyBorder="1" applyAlignment="1">
      <alignment horizontal="center" vertical="center"/>
    </xf>
    <xf numFmtId="0" fontId="6" fillId="2" borderId="33" xfId="0" applyFont="1" applyFill="1" applyBorder="1" applyAlignment="1">
      <alignment horizontal="center" vertical="center"/>
    </xf>
    <xf numFmtId="0" fontId="50" fillId="0" borderId="0" xfId="0" applyFont="1"/>
    <xf numFmtId="0" fontId="50" fillId="0" borderId="12" xfId="0" applyFont="1" applyBorder="1"/>
    <xf numFmtId="165" fontId="7" fillId="2" borderId="54" xfId="0" applyNumberFormat="1" applyFont="1" applyFill="1" applyBorder="1" applyAlignment="1">
      <alignment horizontal="center" vertical="center"/>
    </xf>
    <xf numFmtId="10" fontId="7" fillId="2" borderId="47" xfId="3" applyNumberFormat="1" applyFont="1" applyFill="1" applyBorder="1" applyAlignment="1">
      <alignment horizontal="center" vertical="center"/>
    </xf>
    <xf numFmtId="10" fontId="7" fillId="2" borderId="53" xfId="3" applyNumberFormat="1" applyFont="1" applyFill="1" applyBorder="1" applyAlignment="1">
      <alignment horizontal="center" vertical="center"/>
    </xf>
    <xf numFmtId="0" fontId="36" fillId="0" borderId="0" xfId="0" applyFont="1"/>
    <xf numFmtId="165" fontId="36" fillId="0" borderId="0" xfId="0" applyNumberFormat="1" applyFont="1"/>
    <xf numFmtId="44" fontId="10" fillId="2" borderId="3" xfId="16" applyFont="1" applyFill="1" applyBorder="1" applyAlignment="1">
      <alignment horizontal="center"/>
    </xf>
    <xf numFmtId="0" fontId="62" fillId="2" borderId="0" xfId="0" applyFont="1" applyFill="1" applyAlignment="1">
      <alignment vertical="center"/>
    </xf>
    <xf numFmtId="0" fontId="26" fillId="0" borderId="48" xfId="17" applyFont="1" applyBorder="1" applyAlignment="1">
      <alignment horizontal="center" vertical="center" wrapText="1"/>
    </xf>
    <xf numFmtId="49" fontId="19" fillId="2" borderId="1" xfId="17" applyNumberFormat="1" applyFont="1" applyFill="1" applyBorder="1" applyAlignment="1">
      <alignment horizontal="right" vertical="center" wrapText="1"/>
    </xf>
    <xf numFmtId="49" fontId="19" fillId="2" borderId="4" xfId="17" applyNumberFormat="1" applyFont="1" applyFill="1" applyBorder="1" applyAlignment="1">
      <alignment horizontal="right" vertical="center" wrapText="1"/>
    </xf>
    <xf numFmtId="49" fontId="19" fillId="2" borderId="2" xfId="17" applyNumberFormat="1" applyFont="1" applyFill="1" applyBorder="1" applyAlignment="1">
      <alignment horizontal="right" vertical="center" wrapText="1"/>
    </xf>
    <xf numFmtId="43" fontId="24" fillId="15" borderId="4" xfId="8" applyFont="1" applyFill="1" applyBorder="1" applyAlignment="1" applyProtection="1">
      <alignment horizontal="right" vertical="center" wrapText="1"/>
    </xf>
    <xf numFmtId="0" fontId="55" fillId="2" borderId="0" xfId="0" quotePrefix="1" applyFont="1" applyFill="1" applyAlignment="1">
      <alignment vertical="center"/>
    </xf>
    <xf numFmtId="0" fontId="20" fillId="2" borderId="3" xfId="14" applyFont="1" applyFill="1" applyBorder="1" applyAlignment="1">
      <alignment horizontal="center" vertical="center"/>
    </xf>
    <xf numFmtId="44" fontId="10" fillId="2" borderId="3" xfId="16" applyFont="1" applyFill="1" applyBorder="1" applyAlignment="1">
      <alignment wrapText="1"/>
    </xf>
    <xf numFmtId="0" fontId="10" fillId="2" borderId="3" xfId="0" applyFont="1" applyFill="1" applyBorder="1" applyAlignment="1">
      <alignment horizontal="center"/>
    </xf>
    <xf numFmtId="0" fontId="10" fillId="2" borderId="48" xfId="0" applyFont="1" applyFill="1" applyBorder="1" applyAlignment="1">
      <alignment horizontal="center"/>
    </xf>
    <xf numFmtId="4" fontId="24" fillId="2" borderId="0" xfId="8" applyNumberFormat="1" applyFont="1" applyFill="1" applyBorder="1" applyAlignment="1">
      <alignment horizontal="right" vertical="center" wrapText="1"/>
    </xf>
    <xf numFmtId="4" fontId="24" fillId="2" borderId="12" xfId="8" applyNumberFormat="1" applyFont="1" applyFill="1" applyBorder="1" applyAlignment="1">
      <alignment horizontal="right" vertical="center" wrapText="1"/>
    </xf>
    <xf numFmtId="0" fontId="9" fillId="2" borderId="3" xfId="8" applyNumberFormat="1" applyFont="1" applyFill="1" applyBorder="1" applyAlignment="1">
      <alignment horizontal="center" vertical="center"/>
    </xf>
    <xf numFmtId="2" fontId="12" fillId="2" borderId="10" xfId="0" applyNumberFormat="1" applyFont="1" applyFill="1" applyBorder="1" applyAlignment="1">
      <alignment horizontal="right" vertical="center"/>
    </xf>
    <xf numFmtId="0" fontId="19" fillId="0" borderId="0" xfId="17" applyFont="1"/>
    <xf numFmtId="0" fontId="7" fillId="2" borderId="3" xfId="0" applyFont="1" applyFill="1" applyBorder="1" applyAlignment="1">
      <alignment horizontal="center" vertical="center"/>
    </xf>
    <xf numFmtId="0" fontId="7" fillId="5" borderId="3" xfId="0" applyFont="1" applyFill="1" applyBorder="1" applyAlignment="1">
      <alignment horizontal="center" vertical="center"/>
    </xf>
    <xf numFmtId="0" fontId="7" fillId="2" borderId="3" xfId="0" applyFont="1" applyFill="1" applyBorder="1" applyAlignment="1">
      <alignment horizontal="right" vertical="center"/>
    </xf>
    <xf numFmtId="2" fontId="7" fillId="2" borderId="3" xfId="0" applyNumberFormat="1" applyFont="1" applyFill="1" applyBorder="1" applyAlignment="1">
      <alignment horizontal="center" vertical="center"/>
    </xf>
    <xf numFmtId="0" fontId="9" fillId="2" borderId="3" xfId="0" applyFont="1" applyFill="1" applyBorder="1" applyAlignment="1">
      <alignment horizontal="center" vertical="center" wrapText="1"/>
    </xf>
    <xf numFmtId="43" fontId="9" fillId="2" borderId="6" xfId="8" applyFont="1" applyFill="1" applyBorder="1" applyAlignment="1" applyProtection="1">
      <alignment vertical="center" wrapText="1"/>
    </xf>
    <xf numFmtId="43" fontId="9" fillId="2" borderId="10" xfId="8" applyFont="1" applyFill="1" applyBorder="1" applyAlignment="1" applyProtection="1">
      <alignment vertical="center" wrapText="1"/>
    </xf>
    <xf numFmtId="43" fontId="9" fillId="2" borderId="7" xfId="8" applyFont="1" applyFill="1" applyBorder="1" applyAlignment="1" applyProtection="1">
      <alignment vertical="center" wrapText="1"/>
    </xf>
    <xf numFmtId="43" fontId="9" fillId="2" borderId="11" xfId="8" applyFont="1" applyFill="1" applyBorder="1" applyAlignment="1" applyProtection="1">
      <alignment vertical="center" wrapText="1"/>
    </xf>
    <xf numFmtId="43" fontId="9" fillId="2" borderId="0" xfId="8" applyFont="1" applyFill="1" applyBorder="1" applyAlignment="1" applyProtection="1">
      <alignment vertical="center" wrapText="1"/>
    </xf>
    <xf numFmtId="43" fontId="9" fillId="2" borderId="12" xfId="8" applyFont="1" applyFill="1" applyBorder="1" applyAlignment="1" applyProtection="1">
      <alignment vertical="center" wrapText="1"/>
    </xf>
    <xf numFmtId="43" fontId="9" fillId="2" borderId="8" xfId="8" applyFont="1" applyFill="1" applyBorder="1" applyAlignment="1" applyProtection="1">
      <alignment vertical="center" wrapText="1"/>
    </xf>
    <xf numFmtId="43" fontId="9" fillId="2" borderId="13" xfId="8" applyFont="1" applyFill="1" applyBorder="1" applyAlignment="1" applyProtection="1">
      <alignment vertical="center" wrapText="1"/>
    </xf>
    <xf numFmtId="43" fontId="9" fillId="2" borderId="9" xfId="8" applyFont="1" applyFill="1" applyBorder="1" applyAlignment="1" applyProtection="1">
      <alignment vertical="center" wrapText="1"/>
    </xf>
    <xf numFmtId="0" fontId="27" fillId="6" borderId="41" xfId="14" applyFont="1" applyFill="1" applyBorder="1" applyAlignment="1" applyProtection="1">
      <alignment horizontal="center" vertical="center"/>
      <protection locked="0"/>
    </xf>
    <xf numFmtId="0" fontId="27" fillId="6" borderId="42" xfId="14" applyFont="1" applyFill="1" applyBorder="1" applyAlignment="1" applyProtection="1">
      <alignment horizontal="center" vertical="center"/>
      <protection locked="0"/>
    </xf>
    <xf numFmtId="0" fontId="33" fillId="6" borderId="35" xfId="14" applyFont="1" applyFill="1" applyBorder="1" applyAlignment="1" applyProtection="1">
      <alignment horizontal="center" vertical="center"/>
      <protection locked="0"/>
    </xf>
    <xf numFmtId="0" fontId="33" fillId="6" borderId="36" xfId="14" applyFont="1" applyFill="1" applyBorder="1" applyAlignment="1" applyProtection="1">
      <alignment horizontal="center" vertical="center"/>
      <protection locked="0"/>
    </xf>
    <xf numFmtId="0" fontId="12" fillId="2" borderId="11" xfId="0" applyFont="1" applyFill="1" applyBorder="1" applyAlignment="1">
      <alignment horizontal="center" wrapText="1"/>
    </xf>
    <xf numFmtId="0" fontId="12" fillId="2" borderId="0" xfId="0" applyFont="1" applyFill="1" applyAlignment="1">
      <alignment horizontal="center" wrapText="1"/>
    </xf>
    <xf numFmtId="0" fontId="12" fillId="2" borderId="12" xfId="0" applyFont="1" applyFill="1" applyBorder="1" applyAlignment="1">
      <alignment horizontal="center" wrapText="1"/>
    </xf>
    <xf numFmtId="0" fontId="12" fillId="2" borderId="8" xfId="0" applyFont="1" applyFill="1" applyBorder="1" applyAlignment="1">
      <alignment horizontal="center" wrapText="1"/>
    </xf>
    <xf numFmtId="0" fontId="12" fillId="2" borderId="13" xfId="0" applyFont="1" applyFill="1" applyBorder="1" applyAlignment="1">
      <alignment horizontal="center" wrapText="1"/>
    </xf>
    <xf numFmtId="0" fontId="12" fillId="2" borderId="9" xfId="0" applyFont="1" applyFill="1" applyBorder="1" applyAlignment="1">
      <alignment horizontal="center" wrapText="1"/>
    </xf>
    <xf numFmtId="0" fontId="16" fillId="4" borderId="10" xfId="0" applyFont="1" applyFill="1" applyBorder="1" applyAlignment="1">
      <alignment horizontal="center" vertical="center" wrapText="1"/>
    </xf>
    <xf numFmtId="0" fontId="16" fillId="4" borderId="4" xfId="0" applyFont="1" applyFill="1" applyBorder="1" applyAlignment="1">
      <alignment horizontal="center" vertical="center" wrapText="1"/>
    </xf>
    <xf numFmtId="4" fontId="12" fillId="2" borderId="13" xfId="3" applyNumberFormat="1" applyFont="1" applyFill="1" applyBorder="1" applyAlignment="1" applyProtection="1">
      <alignment horizontal="right" vertical="center" wrapText="1"/>
    </xf>
    <xf numFmtId="0" fontId="12" fillId="2" borderId="4" xfId="0" applyFont="1" applyFill="1" applyBorder="1" applyAlignment="1">
      <alignment horizontal="center" vertical="center" wrapText="1"/>
    </xf>
    <xf numFmtId="4" fontId="12" fillId="2" borderId="6" xfId="8" applyNumberFormat="1" applyFont="1" applyFill="1" applyBorder="1" applyAlignment="1" applyProtection="1">
      <alignment horizontal="left" vertical="center"/>
    </xf>
    <xf numFmtId="4" fontId="12" fillId="2" borderId="10" xfId="8" applyNumberFormat="1" applyFont="1" applyFill="1" applyBorder="1" applyAlignment="1" applyProtection="1">
      <alignment horizontal="left" vertical="center"/>
    </xf>
    <xf numFmtId="4" fontId="12" fillId="2" borderId="7" xfId="8" applyNumberFormat="1" applyFont="1" applyFill="1" applyBorder="1" applyAlignment="1" applyProtection="1">
      <alignment horizontal="left" vertical="center"/>
    </xf>
    <xf numFmtId="0" fontId="9" fillId="2" borderId="6"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19" fillId="0" borderId="1" xfId="17" applyFont="1" applyBorder="1" applyAlignment="1">
      <alignment horizontal="center" vertical="center"/>
    </xf>
    <xf numFmtId="0" fontId="19" fillId="0" borderId="4" xfId="17" applyFont="1" applyBorder="1" applyAlignment="1">
      <alignment horizontal="center" vertical="center"/>
    </xf>
    <xf numFmtId="0" fontId="19" fillId="0" borderId="2" xfId="17" applyFont="1" applyBorder="1" applyAlignment="1">
      <alignment horizontal="center" vertical="center"/>
    </xf>
    <xf numFmtId="0" fontId="26" fillId="0" borderId="1" xfId="17" applyFont="1" applyBorder="1" applyAlignment="1">
      <alignment horizontal="center" vertical="center" wrapText="1"/>
    </xf>
    <xf numFmtId="0" fontId="26" fillId="0" borderId="4" xfId="17" applyFont="1" applyBorder="1" applyAlignment="1">
      <alignment horizontal="center" vertical="center" wrapText="1"/>
    </xf>
    <xf numFmtId="0" fontId="26" fillId="0" borderId="2" xfId="17" applyFont="1" applyBorder="1" applyAlignment="1">
      <alignment horizontal="center" vertical="center" wrapText="1"/>
    </xf>
    <xf numFmtId="0" fontId="19" fillId="0" borderId="3" xfId="17" applyFont="1" applyBorder="1" applyAlignment="1">
      <alignment horizontal="center" vertical="center" wrapText="1"/>
    </xf>
    <xf numFmtId="0" fontId="26" fillId="0" borderId="1" xfId="17" applyFont="1" applyBorder="1" applyAlignment="1">
      <alignment horizontal="center" vertical="center"/>
    </xf>
    <xf numFmtId="0" fontId="26" fillId="0" borderId="4" xfId="17" applyFont="1" applyBorder="1" applyAlignment="1">
      <alignment horizontal="center" vertical="center"/>
    </xf>
    <xf numFmtId="0" fontId="26" fillId="0" borderId="2" xfId="17" applyFont="1" applyBorder="1" applyAlignment="1">
      <alignment horizontal="center" vertical="center"/>
    </xf>
    <xf numFmtId="0" fontId="26" fillId="0" borderId="5" xfId="17" applyFont="1" applyBorder="1" applyAlignment="1">
      <alignment horizontal="center" vertical="center" wrapText="1"/>
    </xf>
    <xf numFmtId="0" fontId="26" fillId="0" borderId="44" xfId="17" applyFont="1" applyBorder="1" applyAlignment="1">
      <alignment horizontal="center" vertical="center" wrapText="1"/>
    </xf>
    <xf numFmtId="0" fontId="26" fillId="0" borderId="48" xfId="17" applyFont="1" applyBorder="1" applyAlignment="1">
      <alignment horizontal="center" vertical="center" wrapText="1"/>
    </xf>
    <xf numFmtId="2" fontId="26" fillId="0" borderId="1" xfId="17" applyNumberFormat="1" applyFont="1" applyBorder="1" applyAlignment="1">
      <alignment horizontal="center" vertical="center"/>
    </xf>
    <xf numFmtId="2" fontId="26" fillId="10" borderId="1" xfId="17" applyNumberFormat="1" applyFont="1" applyFill="1" applyBorder="1" applyAlignment="1">
      <alignment horizontal="center" vertical="center" wrapText="1"/>
    </xf>
    <xf numFmtId="2" fontId="26" fillId="10" borderId="2" xfId="17" applyNumberFormat="1" applyFont="1" applyFill="1" applyBorder="1" applyAlignment="1">
      <alignment horizontal="center" vertical="center" wrapText="1"/>
    </xf>
    <xf numFmtId="0" fontId="19" fillId="5" borderId="6" xfId="17" applyFont="1" applyFill="1" applyBorder="1" applyAlignment="1">
      <alignment horizontal="left" vertical="center" wrapText="1"/>
    </xf>
    <xf numFmtId="0" fontId="19" fillId="5" borderId="10" xfId="17" applyFont="1" applyFill="1" applyBorder="1" applyAlignment="1">
      <alignment horizontal="left" vertical="center" wrapText="1"/>
    </xf>
    <xf numFmtId="0" fontId="19" fillId="5" borderId="4" xfId="17" applyFont="1" applyFill="1" applyBorder="1" applyAlignment="1">
      <alignment horizontal="left" vertical="center" wrapText="1"/>
    </xf>
    <xf numFmtId="0" fontId="19" fillId="5" borderId="2" xfId="17" applyFont="1" applyFill="1" applyBorder="1" applyAlignment="1">
      <alignment horizontal="left" vertical="center" wrapText="1"/>
    </xf>
    <xf numFmtId="0" fontId="37" fillId="0" borderId="1" xfId="17" applyFont="1" applyBorder="1" applyAlignment="1">
      <alignment horizontal="right" vertical="center" wrapText="1"/>
    </xf>
    <xf numFmtId="0" fontId="37" fillId="0" borderId="4" xfId="17" applyFont="1" applyBorder="1" applyAlignment="1">
      <alignment horizontal="right" vertical="center" wrapText="1"/>
    </xf>
    <xf numFmtId="0" fontId="37" fillId="0" borderId="2" xfId="17" applyFont="1" applyBorder="1" applyAlignment="1">
      <alignment horizontal="right" vertical="center" wrapText="1"/>
    </xf>
    <xf numFmtId="0" fontId="19" fillId="5" borderId="3" xfId="17" applyFont="1" applyFill="1" applyBorder="1" applyAlignment="1">
      <alignment horizontal="left" vertical="center" wrapText="1"/>
    </xf>
    <xf numFmtId="0" fontId="19" fillId="5" borderId="1" xfId="17" applyFont="1" applyFill="1" applyBorder="1" applyAlignment="1">
      <alignment horizontal="left" vertical="center" wrapText="1"/>
    </xf>
    <xf numFmtId="0" fontId="37" fillId="0" borderId="8" xfId="17" applyFont="1" applyBorder="1" applyAlignment="1">
      <alignment horizontal="right" vertical="center" wrapText="1"/>
    </xf>
    <xf numFmtId="0" fontId="37" fillId="0" borderId="13" xfId="17" applyFont="1" applyBorder="1" applyAlignment="1">
      <alignment horizontal="right" vertical="center" wrapText="1"/>
    </xf>
    <xf numFmtId="0" fontId="37" fillId="0" borderId="9" xfId="17" applyFont="1" applyBorder="1" applyAlignment="1">
      <alignment horizontal="right" vertical="center" wrapText="1"/>
    </xf>
    <xf numFmtId="2" fontId="19" fillId="3" borderId="1" xfId="17" applyNumberFormat="1" applyFont="1" applyFill="1" applyBorder="1" applyAlignment="1">
      <alignment horizontal="center" vertical="center" wrapText="1"/>
    </xf>
    <xf numFmtId="2" fontId="19" fillId="3" borderId="2" xfId="17" applyNumberFormat="1" applyFont="1" applyFill="1" applyBorder="1" applyAlignment="1">
      <alignment horizontal="center" vertical="center" wrapText="1"/>
    </xf>
    <xf numFmtId="2" fontId="26" fillId="3" borderId="1" xfId="17" applyNumberFormat="1" applyFont="1" applyFill="1" applyBorder="1" applyAlignment="1">
      <alignment horizontal="center" vertical="center"/>
    </xf>
    <xf numFmtId="2" fontId="26" fillId="3" borderId="2" xfId="17" applyNumberFormat="1" applyFont="1" applyFill="1" applyBorder="1" applyAlignment="1">
      <alignment horizontal="center" vertical="center"/>
    </xf>
    <xf numFmtId="0" fontId="37" fillId="0" borderId="1" xfId="17" applyFont="1" applyBorder="1" applyAlignment="1">
      <alignment horizontal="center" vertical="center" wrapText="1"/>
    </xf>
    <xf numFmtId="0" fontId="37" fillId="0" borderId="4" xfId="17" applyFont="1" applyBorder="1" applyAlignment="1">
      <alignment horizontal="center" vertical="center" wrapText="1"/>
    </xf>
    <xf numFmtId="0" fontId="37" fillId="0" borderId="2" xfId="17" applyFont="1" applyBorder="1" applyAlignment="1">
      <alignment horizontal="center" vertical="center" wrapText="1"/>
    </xf>
    <xf numFmtId="0" fontId="37" fillId="0" borderId="1" xfId="17" applyFont="1" applyBorder="1" applyAlignment="1">
      <alignment horizontal="left" vertical="center" wrapText="1"/>
    </xf>
    <xf numFmtId="0" fontId="37" fillId="0" borderId="4" xfId="17" applyFont="1" applyBorder="1" applyAlignment="1">
      <alignment horizontal="left" vertical="center" wrapText="1"/>
    </xf>
    <xf numFmtId="0" fontId="37" fillId="0" borderId="2" xfId="17" applyFont="1" applyBorder="1" applyAlignment="1">
      <alignment horizontal="left" vertical="center" wrapText="1"/>
    </xf>
    <xf numFmtId="0" fontId="37" fillId="0" borderId="1" xfId="17" applyFont="1" applyBorder="1" applyAlignment="1">
      <alignment horizontal="center" vertical="center"/>
    </xf>
    <xf numFmtId="0" fontId="37" fillId="0" borderId="2" xfId="17" applyFont="1" applyBorder="1" applyAlignment="1">
      <alignment horizontal="center" vertical="center"/>
    </xf>
    <xf numFmtId="2" fontId="9" fillId="10" borderId="3" xfId="17" applyNumberFormat="1" applyFont="1" applyFill="1" applyBorder="1" applyAlignment="1">
      <alignment horizontal="center" vertical="center"/>
    </xf>
    <xf numFmtId="2" fontId="26" fillId="3" borderId="3" xfId="17" applyNumberFormat="1" applyFont="1" applyFill="1" applyBorder="1" applyAlignment="1">
      <alignment horizontal="center" vertical="center"/>
    </xf>
    <xf numFmtId="0" fontId="26" fillId="3" borderId="3" xfId="17" applyFont="1" applyFill="1" applyBorder="1" applyAlignment="1">
      <alignment horizontal="center" vertical="center"/>
    </xf>
    <xf numFmtId="0" fontId="37" fillId="0" borderId="6" xfId="17" applyFont="1" applyBorder="1" applyAlignment="1">
      <alignment horizontal="center" vertical="center"/>
    </xf>
    <xf numFmtId="0" fontId="37" fillId="0" borderId="10" xfId="17" applyFont="1" applyBorder="1" applyAlignment="1">
      <alignment horizontal="center" vertical="center"/>
    </xf>
    <xf numFmtId="0" fontId="37" fillId="0" borderId="4" xfId="17" applyFont="1" applyBorder="1" applyAlignment="1">
      <alignment horizontal="center" vertical="center"/>
    </xf>
    <xf numFmtId="0" fontId="26" fillId="2" borderId="5" xfId="17" applyFont="1" applyFill="1" applyBorder="1" applyAlignment="1">
      <alignment horizontal="center" vertical="center" wrapText="1"/>
    </xf>
    <xf numFmtId="0" fontId="26" fillId="2" borderId="48" xfId="17" applyFont="1" applyFill="1" applyBorder="1" applyAlignment="1">
      <alignment horizontal="center" vertical="center" wrapText="1"/>
    </xf>
    <xf numFmtId="0" fontId="26" fillId="0" borderId="5" xfId="17" applyFont="1" applyBorder="1" applyAlignment="1">
      <alignment horizontal="center" vertical="center"/>
    </xf>
    <xf numFmtId="0" fontId="26" fillId="0" borderId="44" xfId="17" applyFont="1" applyBorder="1" applyAlignment="1">
      <alignment horizontal="center" vertical="center"/>
    </xf>
    <xf numFmtId="0" fontId="26" fillId="0" borderId="48" xfId="17" applyFont="1" applyBorder="1" applyAlignment="1">
      <alignment horizontal="center" vertical="center"/>
    </xf>
    <xf numFmtId="0" fontId="26" fillId="0" borderId="5" xfId="0" applyFont="1" applyBorder="1" applyAlignment="1">
      <alignment horizontal="center" vertical="center" wrapText="1"/>
    </xf>
    <xf numFmtId="0" fontId="26" fillId="0" borderId="44"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11" xfId="0" applyFont="1" applyBorder="1" applyAlignment="1">
      <alignment horizontal="center" vertical="center"/>
    </xf>
    <xf numFmtId="0" fontId="26" fillId="0" borderId="12" xfId="0" applyFont="1" applyBorder="1" applyAlignment="1">
      <alignment horizontal="center" vertical="center"/>
    </xf>
    <xf numFmtId="2" fontId="26" fillId="10" borderId="5" xfId="0" applyNumberFormat="1" applyFont="1" applyFill="1" applyBorder="1" applyAlignment="1">
      <alignment horizontal="center" vertical="center" wrapText="1"/>
    </xf>
    <xf numFmtId="2" fontId="26" fillId="10" borderId="48" xfId="0" applyNumberFormat="1" applyFont="1" applyFill="1" applyBorder="1" applyAlignment="1">
      <alignment horizontal="center" vertical="center" wrapText="1"/>
    </xf>
    <xf numFmtId="0" fontId="26" fillId="2" borderId="44" xfId="17" applyFont="1" applyFill="1" applyBorder="1" applyAlignment="1">
      <alignment horizontal="center" vertical="center" wrapText="1"/>
    </xf>
    <xf numFmtId="0" fontId="26" fillId="10" borderId="3" xfId="17" applyFont="1" applyFill="1" applyBorder="1" applyAlignment="1">
      <alignment horizontal="center" vertical="center"/>
    </xf>
    <xf numFmtId="0" fontId="19" fillId="0" borderId="6" xfId="17" applyFont="1" applyBorder="1" applyAlignment="1">
      <alignment horizontal="center" vertical="center"/>
    </xf>
    <xf numFmtId="0" fontId="19" fillId="0" borderId="10" xfId="17" applyFont="1" applyBorder="1" applyAlignment="1">
      <alignment horizontal="center" vertical="center"/>
    </xf>
    <xf numFmtId="0" fontId="19" fillId="0" borderId="7" xfId="17" applyFont="1" applyBorder="1" applyAlignment="1">
      <alignment horizontal="center" vertical="center"/>
    </xf>
    <xf numFmtId="0" fontId="19" fillId="0" borderId="3" xfId="17" applyFont="1" applyBorder="1" applyAlignment="1">
      <alignment horizontal="center" vertical="center"/>
    </xf>
    <xf numFmtId="2" fontId="26" fillId="3" borderId="3" xfId="17" applyNumberFormat="1" applyFont="1" applyFill="1" applyBorder="1" applyAlignment="1">
      <alignment horizontal="center" vertical="center" wrapText="1"/>
    </xf>
    <xf numFmtId="0" fontId="26" fillId="0" borderId="1" xfId="17" applyFont="1" applyBorder="1" applyAlignment="1">
      <alignment horizontal="left" vertical="center"/>
    </xf>
    <xf numFmtId="0" fontId="26" fillId="0" borderId="4" xfId="17" applyFont="1" applyBorder="1" applyAlignment="1">
      <alignment horizontal="left" vertical="center"/>
    </xf>
    <xf numFmtId="0" fontId="26" fillId="0" borderId="2" xfId="17" applyFont="1" applyBorder="1" applyAlignment="1">
      <alignment horizontal="left" vertical="center"/>
    </xf>
    <xf numFmtId="2" fontId="26" fillId="10" borderId="44" xfId="0" applyNumberFormat="1" applyFont="1" applyFill="1" applyBorder="1" applyAlignment="1">
      <alignment horizontal="center" vertical="center" wrapText="1"/>
    </xf>
    <xf numFmtId="0" fontId="19" fillId="8" borderId="4" xfId="17" applyFont="1" applyFill="1" applyBorder="1" applyAlignment="1">
      <alignment horizontal="left" vertical="center" wrapText="1"/>
    </xf>
    <xf numFmtId="2" fontId="26" fillId="3" borderId="1" xfId="0" applyNumberFormat="1" applyFont="1" applyFill="1" applyBorder="1" applyAlignment="1">
      <alignment horizontal="center" vertical="center" wrapText="1"/>
    </xf>
    <xf numFmtId="2" fontId="26" fillId="3" borderId="2" xfId="0" applyNumberFormat="1" applyFont="1" applyFill="1" applyBorder="1" applyAlignment="1">
      <alignment horizontal="center" vertical="center" wrapText="1"/>
    </xf>
    <xf numFmtId="0" fontId="9" fillId="0" borderId="5" xfId="17" applyFont="1" applyBorder="1" applyAlignment="1">
      <alignment horizontal="center" vertical="center" wrapText="1"/>
    </xf>
    <xf numFmtId="0" fontId="9" fillId="0" borderId="44" xfId="17" applyFont="1" applyBorder="1" applyAlignment="1">
      <alignment horizontal="center" vertical="center" wrapText="1"/>
    </xf>
    <xf numFmtId="0" fontId="9" fillId="0" borderId="48" xfId="17" applyFont="1" applyBorder="1" applyAlignment="1">
      <alignment horizontal="center" vertical="center" wrapText="1"/>
    </xf>
    <xf numFmtId="0" fontId="26" fillId="0" borderId="1"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2" xfId="0" applyFont="1" applyBorder="1" applyAlignment="1">
      <alignment horizontal="center" vertical="center" wrapText="1"/>
    </xf>
    <xf numFmtId="0" fontId="19" fillId="0" borderId="1" xfId="0" applyFont="1" applyBorder="1" applyAlignment="1">
      <alignment horizontal="right" vertical="center"/>
    </xf>
    <xf numFmtId="0" fontId="19" fillId="0" borderId="4" xfId="0" applyFont="1" applyBorder="1" applyAlignment="1">
      <alignment horizontal="right" vertical="center"/>
    </xf>
    <xf numFmtId="0" fontId="19" fillId="0" borderId="2" xfId="0" applyFont="1" applyBorder="1" applyAlignment="1">
      <alignment horizontal="right" vertical="center"/>
    </xf>
    <xf numFmtId="2" fontId="9" fillId="0" borderId="1" xfId="0" applyNumberFormat="1" applyFont="1" applyBorder="1" applyAlignment="1">
      <alignment horizontal="center" vertical="center" wrapText="1"/>
    </xf>
    <xf numFmtId="2" fontId="9" fillId="0" borderId="2" xfId="0" applyNumberFormat="1" applyFont="1" applyBorder="1" applyAlignment="1">
      <alignment horizontal="center" vertical="center" wrapText="1"/>
    </xf>
    <xf numFmtId="2" fontId="19" fillId="3" borderId="1" xfId="17" applyNumberFormat="1" applyFont="1" applyFill="1" applyBorder="1" applyAlignment="1">
      <alignment horizontal="center" vertical="center"/>
    </xf>
    <xf numFmtId="0" fontId="19" fillId="3" borderId="2" xfId="17" applyFont="1" applyFill="1" applyBorder="1" applyAlignment="1">
      <alignment horizontal="center" vertical="center"/>
    </xf>
    <xf numFmtId="2" fontId="26" fillId="3" borderId="1" xfId="0" applyNumberFormat="1" applyFont="1" applyFill="1" applyBorder="1" applyAlignment="1">
      <alignment horizontal="center" vertical="center"/>
    </xf>
    <xf numFmtId="2" fontId="26" fillId="3" borderId="2" xfId="0" applyNumberFormat="1" applyFont="1" applyFill="1" applyBorder="1" applyAlignment="1">
      <alignment horizontal="center" vertical="center"/>
    </xf>
    <xf numFmtId="0" fontId="19" fillId="0" borderId="5" xfId="17" applyFont="1" applyBorder="1" applyAlignment="1">
      <alignment horizontal="center" vertical="center"/>
    </xf>
    <xf numFmtId="0" fontId="19" fillId="0" borderId="44" xfId="17" applyFont="1" applyBorder="1" applyAlignment="1">
      <alignment horizontal="center" vertical="center"/>
    </xf>
    <xf numFmtId="0" fontId="19" fillId="0" borderId="48" xfId="17" applyFont="1" applyBorder="1" applyAlignment="1">
      <alignment horizontal="center" vertical="center"/>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37" fillId="0" borderId="6" xfId="17" applyFont="1" applyBorder="1" applyAlignment="1">
      <alignment horizontal="right" vertical="center" wrapText="1"/>
    </xf>
    <xf numFmtId="0" fontId="37" fillId="0" borderId="10" xfId="17" applyFont="1" applyBorder="1" applyAlignment="1">
      <alignment horizontal="right" vertical="center" wrapText="1"/>
    </xf>
    <xf numFmtId="0" fontId="37" fillId="0" borderId="7" xfId="17" applyFont="1" applyBorder="1" applyAlignment="1">
      <alignment horizontal="right" vertical="center" wrapText="1"/>
    </xf>
    <xf numFmtId="2" fontId="19" fillId="3" borderId="5" xfId="17" applyNumberFormat="1" applyFont="1" applyFill="1" applyBorder="1" applyAlignment="1">
      <alignment horizontal="center" vertical="center" wrapText="1"/>
    </xf>
    <xf numFmtId="2" fontId="26" fillId="3" borderId="3" xfId="0" applyNumberFormat="1" applyFont="1" applyFill="1" applyBorder="1" applyAlignment="1">
      <alignment horizontal="center" vertical="center"/>
    </xf>
    <xf numFmtId="2" fontId="26" fillId="3" borderId="1" xfId="17" applyNumberFormat="1" applyFont="1" applyFill="1" applyBorder="1" applyAlignment="1">
      <alignment horizontal="center" vertical="center" wrapText="1"/>
    </xf>
    <xf numFmtId="2" fontId="26" fillId="3" borderId="2" xfId="17" applyNumberFormat="1" applyFont="1" applyFill="1" applyBorder="1" applyAlignment="1">
      <alignment horizontal="center" vertical="center" wrapText="1"/>
    </xf>
    <xf numFmtId="0" fontId="21" fillId="0" borderId="1" xfId="17" applyFont="1" applyBorder="1" applyAlignment="1">
      <alignment horizontal="center" vertical="center" wrapText="1"/>
    </xf>
    <xf numFmtId="0" fontId="21" fillId="0" borderId="4" xfId="17" applyFont="1" applyBorder="1" applyAlignment="1">
      <alignment horizontal="center" vertical="center" wrapText="1"/>
    </xf>
    <xf numFmtId="0" fontId="21" fillId="0" borderId="2" xfId="17" applyFont="1" applyBorder="1" applyAlignment="1">
      <alignment horizontal="center" vertical="center" wrapText="1"/>
    </xf>
    <xf numFmtId="2" fontId="19" fillId="3" borderId="2" xfId="17" applyNumberFormat="1" applyFont="1" applyFill="1" applyBorder="1" applyAlignment="1">
      <alignment horizontal="center" vertical="center"/>
    </xf>
    <xf numFmtId="0" fontId="19" fillId="0" borderId="1" xfId="17" quotePrefix="1" applyFont="1" applyBorder="1" applyAlignment="1">
      <alignment horizontal="center" vertical="center" wrapText="1"/>
    </xf>
    <xf numFmtId="0" fontId="19" fillId="0" borderId="2" xfId="17" quotePrefix="1" applyFont="1" applyBorder="1" applyAlignment="1">
      <alignment horizontal="center" vertical="center" wrapText="1"/>
    </xf>
    <xf numFmtId="0" fontId="19" fillId="0" borderId="1" xfId="17" applyFont="1" applyBorder="1" applyAlignment="1">
      <alignment horizontal="right" vertical="center"/>
    </xf>
    <xf numFmtId="0" fontId="19" fillId="0" borderId="4" xfId="17" applyFont="1" applyBorder="1" applyAlignment="1">
      <alignment horizontal="right" vertical="center"/>
    </xf>
    <xf numFmtId="0" fontId="19" fillId="0" borderId="2" xfId="17" applyFont="1" applyBorder="1" applyAlignment="1">
      <alignment horizontal="right" vertical="center"/>
    </xf>
    <xf numFmtId="0" fontId="19" fillId="0" borderId="1" xfId="17" applyFont="1" applyBorder="1" applyAlignment="1">
      <alignment horizontal="center" vertical="center" wrapText="1"/>
    </xf>
    <xf numFmtId="0" fontId="19" fillId="0" borderId="2" xfId="17" applyFont="1" applyBorder="1" applyAlignment="1">
      <alignment horizontal="center" vertical="center" wrapText="1"/>
    </xf>
    <xf numFmtId="0" fontId="7" fillId="0" borderId="3" xfId="17" applyFont="1" applyBorder="1" applyAlignment="1">
      <alignment horizontal="center" vertical="center" wrapText="1"/>
    </xf>
    <xf numFmtId="0" fontId="26" fillId="10" borderId="1" xfId="17" applyFont="1" applyFill="1" applyBorder="1" applyAlignment="1">
      <alignment horizontal="center" vertical="center" wrapText="1"/>
    </xf>
    <xf numFmtId="0" fontId="26" fillId="10" borderId="4" xfId="17" applyFont="1" applyFill="1" applyBorder="1" applyAlignment="1">
      <alignment horizontal="center" vertical="center" wrapText="1"/>
    </xf>
    <xf numFmtId="0" fontId="26" fillId="10" borderId="2" xfId="17" applyFont="1" applyFill="1" applyBorder="1" applyAlignment="1">
      <alignment horizontal="center" vertical="center" wrapText="1"/>
    </xf>
    <xf numFmtId="0" fontId="19" fillId="0" borderId="3" xfId="17" applyFont="1" applyBorder="1" applyAlignment="1">
      <alignment horizontal="left" vertical="center"/>
    </xf>
    <xf numFmtId="0" fontId="9" fillId="2" borderId="4" xfId="17" applyFont="1" applyFill="1" applyBorder="1" applyAlignment="1">
      <alignment horizontal="left" vertical="center" wrapText="1"/>
    </xf>
    <xf numFmtId="0" fontId="19" fillId="0" borderId="6" xfId="0" applyFont="1" applyBorder="1" applyAlignment="1">
      <alignment horizontal="center" vertical="center"/>
    </xf>
    <xf numFmtId="0" fontId="19" fillId="0" borderId="10" xfId="0" applyFont="1" applyBorder="1" applyAlignment="1">
      <alignment horizontal="center" vertical="center"/>
    </xf>
    <xf numFmtId="0" fontId="19" fillId="0" borderId="7" xfId="0" applyFont="1" applyBorder="1" applyAlignment="1">
      <alignment horizontal="center" vertical="center"/>
    </xf>
    <xf numFmtId="0" fontId="19" fillId="7" borderId="13" xfId="17" applyFont="1" applyFill="1" applyBorder="1" applyAlignment="1">
      <alignment horizontal="left" vertical="center" wrapText="1"/>
    </xf>
    <xf numFmtId="2" fontId="19" fillId="0" borderId="1" xfId="0" applyNumberFormat="1" applyFont="1" applyBorder="1" applyAlignment="1">
      <alignment horizontal="center" vertical="center" wrapText="1"/>
    </xf>
    <xf numFmtId="2" fontId="19" fillId="0" borderId="2" xfId="0" applyNumberFormat="1" applyFont="1" applyBorder="1" applyAlignment="1">
      <alignment horizontal="center" vertical="center" wrapText="1"/>
    </xf>
    <xf numFmtId="49" fontId="19" fillId="2" borderId="6" xfId="17" applyNumberFormat="1" applyFont="1" applyFill="1" applyBorder="1" applyAlignment="1">
      <alignment horizontal="right" vertical="center" wrapText="1"/>
    </xf>
    <xf numFmtId="49" fontId="19" fillId="2" borderId="10" xfId="17" applyNumberFormat="1" applyFont="1" applyFill="1" applyBorder="1" applyAlignment="1">
      <alignment horizontal="right" vertical="center" wrapText="1"/>
    </xf>
    <xf numFmtId="0" fontId="26" fillId="0" borderId="0" xfId="17" applyFont="1" applyAlignment="1">
      <alignment horizontal="center"/>
    </xf>
    <xf numFmtId="0" fontId="19" fillId="0" borderId="3" xfId="0" applyFont="1" applyBorder="1" applyAlignment="1">
      <alignment horizontal="right" vertical="center"/>
    </xf>
    <xf numFmtId="2" fontId="19" fillId="3" borderId="6" xfId="17" applyNumberFormat="1" applyFont="1" applyFill="1" applyBorder="1" applyAlignment="1">
      <alignment horizontal="center" vertical="center" wrapText="1"/>
    </xf>
    <xf numFmtId="2" fontId="19" fillId="3" borderId="7" xfId="17" applyNumberFormat="1" applyFont="1" applyFill="1" applyBorder="1" applyAlignment="1">
      <alignment horizontal="center" vertical="center" wrapText="1"/>
    </xf>
    <xf numFmtId="0" fontId="26" fillId="0" borderId="6" xfId="17" applyFont="1" applyBorder="1" applyAlignment="1">
      <alignment horizontal="center" vertical="center"/>
    </xf>
    <xf numFmtId="0" fontId="26" fillId="0" borderId="10" xfId="17" applyFont="1" applyBorder="1" applyAlignment="1">
      <alignment horizontal="center" vertical="center"/>
    </xf>
    <xf numFmtId="0" fontId="26" fillId="0" borderId="7" xfId="17" applyFont="1" applyBorder="1" applyAlignment="1">
      <alignment horizontal="center" vertical="center"/>
    </xf>
    <xf numFmtId="0" fontId="26" fillId="0" borderId="11" xfId="17" applyFont="1" applyBorder="1" applyAlignment="1">
      <alignment horizontal="center" vertical="center"/>
    </xf>
    <xf numFmtId="0" fontId="26" fillId="0" borderId="0" xfId="17" applyFont="1" applyAlignment="1">
      <alignment horizontal="center" vertical="center"/>
    </xf>
    <xf numFmtId="0" fontId="26" fillId="0" borderId="12" xfId="17" applyFont="1" applyBorder="1" applyAlignment="1">
      <alignment horizontal="center" vertical="center"/>
    </xf>
    <xf numFmtId="0" fontId="19" fillId="5" borderId="8" xfId="17" applyFont="1" applyFill="1" applyBorder="1" applyAlignment="1">
      <alignment horizontal="left" vertical="center" wrapText="1"/>
    </xf>
    <xf numFmtId="0" fontId="19" fillId="5" borderId="13" xfId="17" applyFont="1" applyFill="1" applyBorder="1" applyAlignment="1">
      <alignment horizontal="left" vertical="center" wrapText="1"/>
    </xf>
    <xf numFmtId="0" fontId="19" fillId="5" borderId="9" xfId="17" applyFont="1" applyFill="1" applyBorder="1" applyAlignment="1">
      <alignment horizontal="left" vertical="center" wrapText="1"/>
    </xf>
    <xf numFmtId="2" fontId="9" fillId="3" borderId="3" xfId="17" applyNumberFormat="1" applyFont="1" applyFill="1" applyBorder="1" applyAlignment="1">
      <alignment horizontal="center" vertical="center"/>
    </xf>
    <xf numFmtId="2" fontId="9" fillId="10" borderId="1" xfId="17" applyNumberFormat="1" applyFont="1" applyFill="1" applyBorder="1" applyAlignment="1">
      <alignment horizontal="center" vertical="center"/>
    </xf>
    <xf numFmtId="2" fontId="9" fillId="10" borderId="2" xfId="17" applyNumberFormat="1" applyFont="1" applyFill="1" applyBorder="1" applyAlignment="1">
      <alignment horizontal="center" vertical="center"/>
    </xf>
    <xf numFmtId="0" fontId="26" fillId="3" borderId="0" xfId="17" applyFont="1" applyFill="1" applyAlignment="1">
      <alignment horizontal="center"/>
    </xf>
    <xf numFmtId="0" fontId="7" fillId="8" borderId="4" xfId="17" applyFont="1" applyFill="1" applyBorder="1" applyAlignment="1">
      <alignment horizontal="left" vertical="center" wrapText="1"/>
    </xf>
    <xf numFmtId="49" fontId="7" fillId="0" borderId="1" xfId="17" applyNumberFormat="1" applyFont="1" applyBorder="1" applyAlignment="1">
      <alignment horizontal="center" vertical="center" wrapText="1"/>
    </xf>
    <xf numFmtId="49" fontId="7" fillId="0" borderId="4" xfId="17" applyNumberFormat="1" applyFont="1" applyBorder="1" applyAlignment="1">
      <alignment horizontal="center" vertical="center" wrapText="1"/>
    </xf>
    <xf numFmtId="0" fontId="7" fillId="0" borderId="4" xfId="17" applyFont="1" applyBorder="1" applyAlignment="1">
      <alignment horizontal="center" vertical="center" wrapText="1"/>
    </xf>
    <xf numFmtId="0" fontId="7" fillId="0" borderId="2" xfId="17" applyFont="1" applyBorder="1" applyAlignment="1">
      <alignment horizontal="center" vertical="center" wrapText="1"/>
    </xf>
    <xf numFmtId="0" fontId="19" fillId="0" borderId="3" xfId="0" applyFont="1" applyBorder="1" applyAlignment="1">
      <alignment horizontal="center" vertical="center"/>
    </xf>
    <xf numFmtId="0" fontId="7" fillId="0" borderId="6" xfId="17" applyFont="1" applyBorder="1" applyAlignment="1">
      <alignment horizontal="center" vertical="center" wrapText="1"/>
    </xf>
    <xf numFmtId="0" fontId="7" fillId="0" borderId="7" xfId="17" applyFont="1" applyBorder="1" applyAlignment="1">
      <alignment horizontal="center" vertical="center" wrapText="1"/>
    </xf>
    <xf numFmtId="49" fontId="26" fillId="2" borderId="1" xfId="17" applyNumberFormat="1" applyFont="1" applyFill="1" applyBorder="1" applyAlignment="1">
      <alignment horizontal="center" vertical="center" wrapText="1"/>
    </xf>
    <xf numFmtId="49" fontId="26" fillId="2" borderId="4" xfId="17" applyNumberFormat="1" applyFont="1" applyFill="1" applyBorder="1" applyAlignment="1">
      <alignment horizontal="center" vertical="center" wrapText="1"/>
    </xf>
    <xf numFmtId="49" fontId="26" fillId="2" borderId="2" xfId="17" applyNumberFormat="1" applyFont="1" applyFill="1" applyBorder="1" applyAlignment="1">
      <alignment horizontal="center" vertical="center" wrapText="1"/>
    </xf>
    <xf numFmtId="49" fontId="19" fillId="2" borderId="1" xfId="17" applyNumberFormat="1" applyFont="1" applyFill="1" applyBorder="1" applyAlignment="1">
      <alignment horizontal="right" vertical="center" wrapText="1"/>
    </xf>
    <xf numFmtId="49" fontId="19" fillId="2" borderId="4" xfId="17" applyNumberFormat="1" applyFont="1" applyFill="1" applyBorder="1" applyAlignment="1">
      <alignment horizontal="right" vertical="center" wrapText="1"/>
    </xf>
    <xf numFmtId="2" fontId="19" fillId="3" borderId="3" xfId="17" applyNumberFormat="1" applyFont="1" applyFill="1" applyBorder="1" applyAlignment="1">
      <alignment horizontal="center" vertical="center" wrapText="1"/>
    </xf>
    <xf numFmtId="0" fontId="37" fillId="7" borderId="1" xfId="17" applyFont="1" applyFill="1" applyBorder="1" applyAlignment="1">
      <alignment horizontal="left" vertical="center" wrapText="1"/>
    </xf>
    <xf numFmtId="0" fontId="37" fillId="7" borderId="4" xfId="17" applyFont="1" applyFill="1" applyBorder="1" applyAlignment="1">
      <alignment horizontal="left" vertical="center" wrapText="1"/>
    </xf>
    <xf numFmtId="0" fontId="37" fillId="7" borderId="2" xfId="17" applyFont="1" applyFill="1" applyBorder="1" applyAlignment="1">
      <alignment horizontal="left" vertical="center" wrapText="1"/>
    </xf>
    <xf numFmtId="0" fontId="19" fillId="0" borderId="1" xfId="17" applyFont="1" applyBorder="1" applyAlignment="1">
      <alignment horizontal="left" vertical="center"/>
    </xf>
    <xf numFmtId="0" fontId="19" fillId="0" borderId="4" xfId="17" applyFont="1" applyBorder="1" applyAlignment="1">
      <alignment horizontal="left" vertical="center"/>
    </xf>
    <xf numFmtId="0" fontId="19" fillId="0" borderId="2" xfId="17" applyFont="1" applyBorder="1" applyAlignment="1">
      <alignment horizontal="left" vertical="center"/>
    </xf>
    <xf numFmtId="0" fontId="9" fillId="3" borderId="3" xfId="17" applyFont="1" applyFill="1" applyBorder="1" applyAlignment="1">
      <alignment horizontal="center" vertical="center"/>
    </xf>
    <xf numFmtId="2" fontId="9" fillId="3" borderId="1" xfId="0" applyNumberFormat="1" applyFont="1" applyFill="1" applyBorder="1" applyAlignment="1">
      <alignment horizontal="center" vertical="center"/>
    </xf>
    <xf numFmtId="2" fontId="9" fillId="3" borderId="2" xfId="0" applyNumberFormat="1" applyFont="1" applyFill="1" applyBorder="1" applyAlignment="1">
      <alignment horizontal="center" vertical="center"/>
    </xf>
    <xf numFmtId="49" fontId="7" fillId="0" borderId="1" xfId="17" applyNumberFormat="1" applyFont="1" applyBorder="1" applyAlignment="1">
      <alignment horizontal="right" vertical="center" wrapText="1"/>
    </xf>
    <xf numFmtId="49" fontId="7" fillId="0" borderId="4" xfId="17" applyNumberFormat="1" applyFont="1" applyBorder="1" applyAlignment="1">
      <alignment horizontal="right" vertical="center" wrapText="1"/>
    </xf>
    <xf numFmtId="0" fontId="7" fillId="7" borderId="4" xfId="17" applyFont="1" applyFill="1" applyBorder="1" applyAlignment="1">
      <alignment horizontal="left" vertical="center" wrapText="1"/>
    </xf>
    <xf numFmtId="0" fontId="26" fillId="0" borderId="1" xfId="0" applyFont="1" applyBorder="1" applyAlignment="1">
      <alignment horizontal="right" vertical="center"/>
    </xf>
    <xf numFmtId="0" fontId="26" fillId="0" borderId="2" xfId="0" applyFont="1" applyBorder="1" applyAlignment="1">
      <alignment horizontal="right" vertical="center"/>
    </xf>
    <xf numFmtId="0" fontId="37" fillId="0" borderId="1" xfId="0" applyFont="1" applyBorder="1" applyAlignment="1">
      <alignment horizontal="right" vertical="center" wrapText="1"/>
    </xf>
    <xf numFmtId="0" fontId="37" fillId="0" borderId="4" xfId="0" applyFont="1" applyBorder="1" applyAlignment="1">
      <alignment horizontal="right" vertical="center" wrapText="1"/>
    </xf>
    <xf numFmtId="0" fontId="37" fillId="0" borderId="2" xfId="0" applyFont="1" applyBorder="1" applyAlignment="1">
      <alignment horizontal="right" vertical="center" wrapText="1"/>
    </xf>
    <xf numFmtId="2" fontId="19" fillId="3" borderId="1" xfId="0" applyNumberFormat="1" applyFont="1" applyFill="1" applyBorder="1" applyAlignment="1">
      <alignment horizontal="center" vertical="center" wrapText="1"/>
    </xf>
    <xf numFmtId="2" fontId="19" fillId="3" borderId="2" xfId="0" applyNumberFormat="1" applyFont="1" applyFill="1" applyBorder="1" applyAlignment="1">
      <alignment horizontal="center" vertical="center" wrapText="1"/>
    </xf>
    <xf numFmtId="0" fontId="19" fillId="0" borderId="1" xfId="0" applyFont="1" applyBorder="1" applyAlignment="1">
      <alignment horizontal="center" vertical="center"/>
    </xf>
    <xf numFmtId="0" fontId="19" fillId="0" borderId="2" xfId="0" applyFont="1" applyBorder="1" applyAlignment="1">
      <alignment horizontal="center" vertical="center"/>
    </xf>
    <xf numFmtId="49" fontId="7" fillId="8" borderId="1" xfId="17" applyNumberFormat="1" applyFont="1" applyFill="1" applyBorder="1" applyAlignment="1">
      <alignment horizontal="center" vertical="center"/>
    </xf>
    <xf numFmtId="49" fontId="7" fillId="8" borderId="4" xfId="17" applyNumberFormat="1" applyFont="1" applyFill="1" applyBorder="1" applyAlignment="1">
      <alignment horizontal="center" vertical="center"/>
    </xf>
    <xf numFmtId="49" fontId="7" fillId="8" borderId="2" xfId="17" applyNumberFormat="1" applyFont="1" applyFill="1" applyBorder="1" applyAlignment="1">
      <alignment horizontal="center" vertical="center"/>
    </xf>
    <xf numFmtId="0" fontId="19" fillId="0" borderId="1" xfId="0" applyFont="1" applyBorder="1" applyAlignment="1">
      <alignment horizontal="right" vertical="center" wrapText="1"/>
    </xf>
    <xf numFmtId="0" fontId="19" fillId="0" borderId="4" xfId="0" applyFont="1" applyBorder="1" applyAlignment="1">
      <alignment horizontal="right" vertical="center" wrapText="1"/>
    </xf>
    <xf numFmtId="2" fontId="19" fillId="3" borderId="3" xfId="0" applyNumberFormat="1" applyFont="1" applyFill="1" applyBorder="1" applyAlignment="1">
      <alignment horizontal="center" vertical="center" wrapText="1"/>
    </xf>
    <xf numFmtId="0" fontId="19" fillId="0" borderId="4" xfId="0" applyFont="1" applyBorder="1" applyAlignment="1">
      <alignment horizontal="center" vertical="center"/>
    </xf>
    <xf numFmtId="0" fontId="19" fillId="7" borderId="4" xfId="17" applyFont="1" applyFill="1" applyBorder="1" applyAlignment="1">
      <alignment horizontal="left" vertical="center" wrapText="1"/>
    </xf>
    <xf numFmtId="0" fontId="9" fillId="0" borderId="3" xfId="17" applyFont="1" applyBorder="1" applyAlignment="1">
      <alignment horizontal="center" vertical="center"/>
    </xf>
    <xf numFmtId="49" fontId="7" fillId="7" borderId="1" xfId="17" applyNumberFormat="1" applyFont="1" applyFill="1" applyBorder="1" applyAlignment="1">
      <alignment horizontal="center" vertical="center"/>
    </xf>
    <xf numFmtId="49" fontId="7" fillId="7" borderId="4" xfId="17" applyNumberFormat="1" applyFont="1" applyFill="1" applyBorder="1" applyAlignment="1">
      <alignment horizontal="center" vertical="center"/>
    </xf>
    <xf numFmtId="49" fontId="7" fillId="7" borderId="2" xfId="17" applyNumberFormat="1" applyFont="1" applyFill="1" applyBorder="1" applyAlignment="1">
      <alignment horizontal="center" vertical="center"/>
    </xf>
    <xf numFmtId="49" fontId="9" fillId="0" borderId="1" xfId="17" applyNumberFormat="1" applyFont="1" applyBorder="1" applyAlignment="1">
      <alignment horizontal="center" vertical="center" wrapText="1"/>
    </xf>
    <xf numFmtId="49" fontId="9" fillId="0" borderId="4" xfId="17" applyNumberFormat="1" applyFont="1" applyBorder="1" applyAlignment="1">
      <alignment horizontal="center" vertical="center" wrapText="1"/>
    </xf>
    <xf numFmtId="0" fontId="7" fillId="0" borderId="4" xfId="17" applyFont="1" applyBorder="1" applyAlignment="1">
      <alignment horizontal="center" vertical="center"/>
    </xf>
    <xf numFmtId="4" fontId="9" fillId="3" borderId="3" xfId="17" applyNumberFormat="1" applyFont="1" applyFill="1" applyBorder="1" applyAlignment="1">
      <alignment horizontal="center" vertical="center" wrapText="1"/>
    </xf>
    <xf numFmtId="0" fontId="19" fillId="5" borderId="1" xfId="17" applyFont="1" applyFill="1" applyBorder="1" applyAlignment="1">
      <alignment horizontal="center" vertical="center" wrapText="1"/>
    </xf>
    <xf numFmtId="0" fontId="19" fillId="5" borderId="4" xfId="17" applyFont="1" applyFill="1" applyBorder="1" applyAlignment="1">
      <alignment horizontal="center" vertical="center" wrapText="1"/>
    </xf>
    <xf numFmtId="0" fontId="19" fillId="5" borderId="2" xfId="17" applyFont="1" applyFill="1" applyBorder="1" applyAlignment="1">
      <alignment horizontal="center" vertical="center" wrapText="1"/>
    </xf>
    <xf numFmtId="2" fontId="9" fillId="0" borderId="3" xfId="17" applyNumberFormat="1" applyFont="1" applyBorder="1" applyAlignment="1">
      <alignment horizontal="left" vertical="center" wrapText="1"/>
    </xf>
    <xf numFmtId="0" fontId="19" fillId="0" borderId="4" xfId="17" applyFont="1" applyBorder="1" applyAlignment="1">
      <alignment horizontal="center" vertical="center" wrapText="1"/>
    </xf>
    <xf numFmtId="0" fontId="19" fillId="0" borderId="3" xfId="17" applyFont="1" applyBorder="1" applyAlignment="1">
      <alignment horizontal="right" vertical="center"/>
    </xf>
    <xf numFmtId="2" fontId="9" fillId="2" borderId="3" xfId="17" applyNumberFormat="1" applyFont="1" applyFill="1" applyBorder="1" applyAlignment="1">
      <alignment horizontal="left" vertical="center" wrapText="1"/>
    </xf>
    <xf numFmtId="2" fontId="19" fillId="0" borderId="3" xfId="0" applyNumberFormat="1" applyFont="1" applyBorder="1" applyAlignment="1">
      <alignment horizontal="center" vertical="center"/>
    </xf>
    <xf numFmtId="0" fontId="9" fillId="0" borderId="4" xfId="17" applyFont="1" applyBorder="1" applyAlignment="1">
      <alignment horizontal="left" vertical="center" wrapText="1"/>
    </xf>
    <xf numFmtId="0" fontId="9" fillId="0" borderId="2" xfId="17" applyFont="1" applyBorder="1" applyAlignment="1">
      <alignment horizontal="left" vertical="center" wrapText="1"/>
    </xf>
    <xf numFmtId="0" fontId="15" fillId="0" borderId="1" xfId="17" applyFont="1" applyBorder="1" applyAlignment="1">
      <alignment horizontal="left" vertical="center" wrapText="1"/>
    </xf>
    <xf numFmtId="0" fontId="15" fillId="0" borderId="4" xfId="17" applyFont="1" applyBorder="1" applyAlignment="1">
      <alignment horizontal="left" vertical="center" wrapText="1"/>
    </xf>
    <xf numFmtId="0" fontId="15" fillId="0" borderId="2" xfId="17" applyFont="1" applyBorder="1" applyAlignment="1">
      <alignment horizontal="left" vertical="center" wrapText="1"/>
    </xf>
    <xf numFmtId="0" fontId="9" fillId="0" borderId="1" xfId="17" applyFont="1" applyBorder="1" applyAlignment="1">
      <alignment horizontal="left" vertical="center" wrapText="1"/>
    </xf>
    <xf numFmtId="0" fontId="17" fillId="4" borderId="48" xfId="17" applyFont="1" applyFill="1" applyBorder="1" applyAlignment="1">
      <alignment horizontal="center" vertical="center" wrapText="1"/>
    </xf>
    <xf numFmtId="0" fontId="17" fillId="4" borderId="3" xfId="17" applyFont="1" applyFill="1" applyBorder="1" applyAlignment="1">
      <alignment horizontal="center" vertical="center" wrapText="1"/>
    </xf>
    <xf numFmtId="49" fontId="12" fillId="0" borderId="3" xfId="17" applyNumberFormat="1" applyFont="1" applyBorder="1" applyAlignment="1">
      <alignment horizontal="left" vertical="center"/>
    </xf>
    <xf numFmtId="0" fontId="12" fillId="0" borderId="3" xfId="17" applyFont="1" applyBorder="1" applyAlignment="1">
      <alignment horizontal="left" vertical="center"/>
    </xf>
    <xf numFmtId="0" fontId="7" fillId="10" borderId="1" xfId="17" applyFont="1" applyFill="1" applyBorder="1" applyAlignment="1">
      <alignment horizontal="left" vertical="center"/>
    </xf>
    <xf numFmtId="0" fontId="7" fillId="10" borderId="4" xfId="17" applyFont="1" applyFill="1" applyBorder="1" applyAlignment="1">
      <alignment horizontal="left" vertical="center"/>
    </xf>
    <xf numFmtId="0" fontId="7" fillId="10" borderId="2" xfId="17" applyFont="1" applyFill="1" applyBorder="1" applyAlignment="1">
      <alignment horizontal="left" vertical="center"/>
    </xf>
    <xf numFmtId="0" fontId="7" fillId="0" borderId="1" xfId="17" applyFont="1" applyBorder="1" applyAlignment="1">
      <alignment horizontal="right" vertical="center"/>
    </xf>
    <xf numFmtId="0" fontId="7" fillId="0" borderId="4" xfId="17" applyFont="1" applyBorder="1" applyAlignment="1">
      <alignment horizontal="right" vertical="center"/>
    </xf>
    <xf numFmtId="0" fontId="7" fillId="0" borderId="2" xfId="17" applyFont="1" applyBorder="1" applyAlignment="1">
      <alignment horizontal="right" vertical="center"/>
    </xf>
    <xf numFmtId="0" fontId="11" fillId="0" borderId="11" xfId="17" applyFont="1" applyBorder="1" applyAlignment="1">
      <alignment horizontal="center" vertical="center" wrapText="1"/>
    </xf>
    <xf numFmtId="0" fontId="11" fillId="0" borderId="12" xfId="17" applyFont="1" applyBorder="1" applyAlignment="1">
      <alignment horizontal="center" vertical="center" wrapText="1"/>
    </xf>
    <xf numFmtId="0" fontId="12" fillId="0" borderId="6" xfId="17" applyFont="1" applyBorder="1" applyAlignment="1">
      <alignment horizontal="left" vertical="center"/>
    </xf>
    <xf numFmtId="0" fontId="12" fillId="0" borderId="10" xfId="17" applyFont="1" applyBorder="1" applyAlignment="1">
      <alignment horizontal="left" vertical="center"/>
    </xf>
    <xf numFmtId="0" fontId="12" fillId="0" borderId="7" xfId="17" applyFont="1" applyBorder="1" applyAlignment="1">
      <alignment horizontal="left" vertical="center"/>
    </xf>
    <xf numFmtId="4" fontId="7" fillId="3" borderId="1" xfId="17" applyNumberFormat="1" applyFont="1" applyFill="1" applyBorder="1" applyAlignment="1">
      <alignment horizontal="center" vertical="center" wrapText="1"/>
    </xf>
    <xf numFmtId="4" fontId="7" fillId="3" borderId="2" xfId="17" applyNumberFormat="1" applyFont="1" applyFill="1" applyBorder="1" applyAlignment="1">
      <alignment horizontal="center" vertical="center" wrapText="1"/>
    </xf>
    <xf numFmtId="0" fontId="19" fillId="7" borderId="1" xfId="17" applyFont="1" applyFill="1" applyBorder="1" applyAlignment="1">
      <alignment horizontal="center" vertical="center" wrapText="1"/>
    </xf>
    <xf numFmtId="0" fontId="19" fillId="7" borderId="4" xfId="17" applyFont="1" applyFill="1" applyBorder="1" applyAlignment="1">
      <alignment horizontal="center" vertical="center" wrapText="1"/>
    </xf>
    <xf numFmtId="0" fontId="19" fillId="7" borderId="2" xfId="17" applyFont="1" applyFill="1" applyBorder="1" applyAlignment="1">
      <alignment horizontal="center" vertical="center" wrapText="1"/>
    </xf>
    <xf numFmtId="2" fontId="7" fillId="0" borderId="4" xfId="17" applyNumberFormat="1" applyFont="1" applyBorder="1" applyAlignment="1">
      <alignment horizontal="center" vertical="center" wrapText="1"/>
    </xf>
    <xf numFmtId="0" fontId="37" fillId="0" borderId="3" xfId="17" applyFont="1" applyBorder="1" applyAlignment="1">
      <alignment horizontal="center" vertical="center"/>
    </xf>
    <xf numFmtId="2" fontId="9" fillId="0" borderId="4" xfId="17" applyNumberFormat="1" applyFont="1" applyBorder="1" applyAlignment="1">
      <alignment horizontal="center" vertical="center"/>
    </xf>
    <xf numFmtId="2" fontId="9" fillId="0" borderId="2" xfId="17" applyNumberFormat="1" applyFont="1" applyBorder="1" applyAlignment="1">
      <alignment horizontal="center" vertical="center"/>
    </xf>
    <xf numFmtId="0" fontId="37" fillId="0" borderId="7" xfId="17" applyFont="1" applyBorder="1" applyAlignment="1">
      <alignment horizontal="center" vertical="center"/>
    </xf>
    <xf numFmtId="2" fontId="19" fillId="0" borderId="3" xfId="17" applyNumberFormat="1" applyFont="1" applyBorder="1" applyAlignment="1">
      <alignment horizontal="center" vertical="center" wrapText="1"/>
    </xf>
    <xf numFmtId="2" fontId="7" fillId="10" borderId="3" xfId="17" applyNumberFormat="1" applyFont="1" applyFill="1" applyBorder="1" applyAlignment="1">
      <alignment horizontal="left" vertical="center" wrapText="1"/>
    </xf>
    <xf numFmtId="0" fontId="19" fillId="5" borderId="7" xfId="17" applyFont="1" applyFill="1" applyBorder="1" applyAlignment="1">
      <alignment horizontal="left" vertical="center" wrapText="1"/>
    </xf>
    <xf numFmtId="2" fontId="19" fillId="3" borderId="1" xfId="0" applyNumberFormat="1" applyFont="1" applyFill="1" applyBorder="1" applyAlignment="1">
      <alignment horizontal="center" vertical="center"/>
    </xf>
    <xf numFmtId="2" fontId="19" fillId="3" borderId="2" xfId="0" applyNumberFormat="1" applyFont="1" applyFill="1" applyBorder="1" applyAlignment="1">
      <alignment horizontal="center" vertical="center"/>
    </xf>
    <xf numFmtId="0" fontId="19" fillId="5" borderId="11" xfId="17" applyFont="1" applyFill="1" applyBorder="1" applyAlignment="1">
      <alignment horizontal="left" vertical="center" wrapText="1"/>
    </xf>
    <xf numFmtId="0" fontId="19" fillId="5" borderId="0" xfId="17" applyFont="1" applyFill="1" applyAlignment="1">
      <alignment horizontal="left" vertical="center" wrapText="1"/>
    </xf>
    <xf numFmtId="0" fontId="19" fillId="5" borderId="12" xfId="17" applyFont="1" applyFill="1" applyBorder="1" applyAlignment="1">
      <alignment horizontal="left" vertical="center" wrapText="1"/>
    </xf>
    <xf numFmtId="49" fontId="7" fillId="11" borderId="1" xfId="17" applyNumberFormat="1" applyFont="1" applyFill="1" applyBorder="1" applyAlignment="1">
      <alignment horizontal="left" vertical="center"/>
    </xf>
    <xf numFmtId="49" fontId="7" fillId="11" borderId="4" xfId="17" applyNumberFormat="1" applyFont="1" applyFill="1" applyBorder="1" applyAlignment="1">
      <alignment horizontal="left" vertical="center"/>
    </xf>
    <xf numFmtId="49" fontId="7" fillId="11" borderId="2" xfId="17" applyNumberFormat="1" applyFont="1" applyFill="1" applyBorder="1" applyAlignment="1">
      <alignment horizontal="left" vertical="center"/>
    </xf>
    <xf numFmtId="49" fontId="19" fillId="2" borderId="2" xfId="17" applyNumberFormat="1" applyFont="1" applyFill="1" applyBorder="1" applyAlignment="1">
      <alignment horizontal="right" vertical="center" wrapText="1"/>
    </xf>
    <xf numFmtId="0" fontId="7" fillId="0" borderId="1" xfId="17" applyFont="1" applyBorder="1" applyAlignment="1">
      <alignment horizontal="center" vertical="center" wrapText="1"/>
    </xf>
    <xf numFmtId="0" fontId="26" fillId="0" borderId="3" xfId="17" applyFont="1" applyBorder="1" applyAlignment="1">
      <alignment horizontal="right" vertical="center"/>
    </xf>
    <xf numFmtId="0" fontId="19" fillId="0" borderId="1" xfId="17" applyFont="1" applyBorder="1" applyAlignment="1">
      <alignment horizontal="left" vertical="center" wrapText="1"/>
    </xf>
    <xf numFmtId="0" fontId="19" fillId="0" borderId="4" xfId="17" applyFont="1" applyBorder="1" applyAlignment="1">
      <alignment horizontal="left" vertical="center" wrapText="1"/>
    </xf>
    <xf numFmtId="0" fontId="19" fillId="0" borderId="2" xfId="17" applyFont="1" applyBorder="1" applyAlignment="1">
      <alignment horizontal="left" vertical="center" wrapText="1"/>
    </xf>
    <xf numFmtId="0" fontId="21" fillId="0" borderId="5" xfId="17" applyFont="1" applyBorder="1" applyAlignment="1">
      <alignment horizontal="center" vertical="center" wrapText="1"/>
    </xf>
    <xf numFmtId="0" fontId="21" fillId="0" borderId="44" xfId="17" applyFont="1" applyBorder="1" applyAlignment="1">
      <alignment horizontal="center" vertical="center" wrapText="1"/>
    </xf>
    <xf numFmtId="0" fontId="21" fillId="0" borderId="48" xfId="17" applyFont="1" applyBorder="1" applyAlignment="1">
      <alignment horizontal="center" vertical="center" wrapText="1"/>
    </xf>
    <xf numFmtId="2" fontId="19" fillId="0" borderId="1" xfId="17" applyNumberFormat="1" applyFont="1" applyBorder="1" applyAlignment="1">
      <alignment horizontal="center" vertical="center" wrapText="1"/>
    </xf>
    <xf numFmtId="2" fontId="19" fillId="0" borderId="2" xfId="17" applyNumberFormat="1" applyFont="1" applyBorder="1" applyAlignment="1">
      <alignment horizontal="center" vertical="center" wrapText="1"/>
    </xf>
    <xf numFmtId="0" fontId="26" fillId="0" borderId="3" xfId="17" applyFont="1" applyBorder="1" applyAlignment="1">
      <alignment horizontal="center" vertical="center"/>
    </xf>
    <xf numFmtId="0" fontId="39" fillId="12" borderId="6" xfId="0" applyFont="1" applyFill="1" applyBorder="1" applyAlignment="1">
      <alignment horizontal="center" vertical="center"/>
    </xf>
    <xf numFmtId="0" fontId="39" fillId="12" borderId="10" xfId="0" applyFont="1" applyFill="1" applyBorder="1" applyAlignment="1">
      <alignment horizontal="center" vertical="center"/>
    </xf>
    <xf numFmtId="0" fontId="39" fillId="12" borderId="7" xfId="0" applyFont="1" applyFill="1" applyBorder="1" applyAlignment="1">
      <alignment horizontal="center" vertical="center"/>
    </xf>
    <xf numFmtId="0" fontId="39" fillId="12" borderId="11" xfId="0" applyFont="1" applyFill="1" applyBorder="1" applyAlignment="1">
      <alignment horizontal="center" vertical="center"/>
    </xf>
    <xf numFmtId="0" fontId="39" fillId="12" borderId="0" xfId="0" applyFont="1" applyFill="1" applyAlignment="1">
      <alignment horizontal="center" vertical="center"/>
    </xf>
    <xf numFmtId="0" fontId="39" fillId="12" borderId="12" xfId="0" applyFont="1" applyFill="1" applyBorder="1" applyAlignment="1">
      <alignment horizontal="center" vertical="center"/>
    </xf>
    <xf numFmtId="0" fontId="39" fillId="12" borderId="8" xfId="0" applyFont="1" applyFill="1" applyBorder="1" applyAlignment="1">
      <alignment horizontal="center" vertical="center"/>
    </xf>
    <xf numFmtId="0" fontId="39" fillId="12" borderId="13" xfId="0" applyFont="1" applyFill="1" applyBorder="1" applyAlignment="1">
      <alignment horizontal="center" vertical="center"/>
    </xf>
    <xf numFmtId="0" fontId="39" fillId="12" borderId="9" xfId="0" applyFont="1" applyFill="1" applyBorder="1" applyAlignment="1">
      <alignment horizontal="center" vertical="center"/>
    </xf>
    <xf numFmtId="0" fontId="20" fillId="0" borderId="46" xfId="14" applyFont="1" applyBorder="1" applyAlignment="1">
      <alignment horizontal="left" vertical="center"/>
    </xf>
    <xf numFmtId="44" fontId="10" fillId="0" borderId="46" xfId="16" applyFont="1" applyFill="1" applyBorder="1" applyAlignment="1">
      <alignment horizontal="center"/>
    </xf>
    <xf numFmtId="0" fontId="20" fillId="0" borderId="43" xfId="14" applyFont="1" applyBorder="1" applyAlignment="1">
      <alignment horizontal="left" vertical="center"/>
    </xf>
    <xf numFmtId="44" fontId="10" fillId="0" borderId="43" xfId="16" applyFont="1" applyFill="1" applyBorder="1" applyAlignment="1">
      <alignment horizontal="center"/>
    </xf>
    <xf numFmtId="0" fontId="18" fillId="5" borderId="3" xfId="14" applyFont="1" applyFill="1" applyBorder="1" applyAlignment="1">
      <alignment horizontal="center" vertical="center" wrapText="1"/>
    </xf>
    <xf numFmtId="0" fontId="12" fillId="5" borderId="3" xfId="14" applyFont="1" applyFill="1" applyBorder="1" applyAlignment="1">
      <alignment horizontal="center"/>
    </xf>
    <xf numFmtId="44" fontId="10" fillId="0" borderId="45" xfId="16" applyFont="1" applyFill="1" applyBorder="1" applyAlignment="1">
      <alignment horizontal="center"/>
    </xf>
    <xf numFmtId="0" fontId="20" fillId="0" borderId="49" xfId="14" applyFont="1" applyBorder="1" applyAlignment="1">
      <alignment horizontal="left" vertical="center"/>
    </xf>
    <xf numFmtId="0" fontId="20" fillId="0" borderId="50" xfId="14" applyFont="1" applyBorder="1" applyAlignment="1">
      <alignment horizontal="left" vertical="center"/>
    </xf>
    <xf numFmtId="0" fontId="20" fillId="0" borderId="45" xfId="14" applyFont="1" applyBorder="1" applyAlignment="1">
      <alignment horizontal="left" vertical="center"/>
    </xf>
    <xf numFmtId="0" fontId="20" fillId="0" borderId="51" xfId="14" applyFont="1" applyBorder="1" applyAlignment="1">
      <alignment horizontal="left" vertical="center"/>
    </xf>
    <xf numFmtId="0" fontId="20" fillId="0" borderId="52" xfId="14" applyFont="1" applyBorder="1" applyAlignment="1">
      <alignment horizontal="left" vertical="center"/>
    </xf>
    <xf numFmtId="44" fontId="10" fillId="0" borderId="45" xfId="36" applyFont="1" applyFill="1" applyBorder="1" applyAlignment="1">
      <alignment horizontal="center"/>
    </xf>
    <xf numFmtId="44" fontId="10" fillId="0" borderId="43" xfId="36" applyFont="1" applyFill="1" applyBorder="1" applyAlignment="1">
      <alignment horizontal="center"/>
    </xf>
    <xf numFmtId="44" fontId="10" fillId="0" borderId="46" xfId="36" applyFont="1" applyFill="1" applyBorder="1" applyAlignment="1">
      <alignment horizontal="center"/>
    </xf>
    <xf numFmtId="0" fontId="20" fillId="0" borderId="55" xfId="14" applyFont="1" applyBorder="1" applyAlignment="1">
      <alignment horizontal="left" vertical="center"/>
    </xf>
    <xf numFmtId="0" fontId="20" fillId="0" borderId="56" xfId="14" applyFont="1" applyBorder="1" applyAlignment="1">
      <alignment horizontal="left" vertical="center"/>
    </xf>
    <xf numFmtId="0" fontId="17" fillId="4" borderId="1"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2" fillId="0" borderId="6" xfId="0" applyFont="1" applyBorder="1" applyAlignment="1">
      <alignment horizontal="center" vertical="top"/>
    </xf>
    <xf numFmtId="0" fontId="12" fillId="0" borderId="7" xfId="0" applyFont="1" applyBorder="1" applyAlignment="1">
      <alignment horizontal="center" vertical="top"/>
    </xf>
    <xf numFmtId="0" fontId="12" fillId="0" borderId="11" xfId="0" applyFont="1" applyBorder="1" applyAlignment="1">
      <alignment horizontal="center" wrapText="1"/>
    </xf>
    <xf numFmtId="0" fontId="12" fillId="0" borderId="12" xfId="0" applyFont="1" applyBorder="1" applyAlignment="1">
      <alignment horizontal="center" wrapText="1"/>
    </xf>
    <xf numFmtId="0" fontId="12" fillId="0" borderId="8" xfId="0" applyFont="1" applyBorder="1" applyAlignment="1">
      <alignment horizontal="center" wrapText="1"/>
    </xf>
    <xf numFmtId="0" fontId="12" fillId="0" borderId="9" xfId="0" applyFont="1" applyBorder="1" applyAlignment="1">
      <alignment horizontal="center" wrapText="1"/>
    </xf>
    <xf numFmtId="49" fontId="10" fillId="0" borderId="1" xfId="14" applyNumberFormat="1" applyFont="1" applyBorder="1" applyAlignment="1">
      <alignment horizontal="center"/>
    </xf>
    <xf numFmtId="49" fontId="10" fillId="0" borderId="4" xfId="14" applyNumberFormat="1" applyFont="1" applyBorder="1" applyAlignment="1">
      <alignment horizontal="center"/>
    </xf>
    <xf numFmtId="49" fontId="10" fillId="0" borderId="2" xfId="14" applyNumberFormat="1" applyFont="1" applyBorder="1" applyAlignment="1">
      <alignment horizontal="center"/>
    </xf>
    <xf numFmtId="0" fontId="10" fillId="0" borderId="3" xfId="0" applyFont="1" applyBorder="1" applyAlignment="1">
      <alignment horizontal="center" vertical="center"/>
    </xf>
    <xf numFmtId="0" fontId="19" fillId="2" borderId="5" xfId="0" applyFont="1" applyFill="1" applyBorder="1" applyAlignment="1">
      <alignment horizontal="center" vertical="center"/>
    </xf>
    <xf numFmtId="0" fontId="19" fillId="2" borderId="44" xfId="0" applyFont="1" applyFill="1" applyBorder="1" applyAlignment="1">
      <alignment horizontal="center" vertical="center"/>
    </xf>
    <xf numFmtId="0" fontId="19" fillId="2" borderId="48" xfId="0" applyFont="1" applyFill="1" applyBorder="1" applyAlignment="1">
      <alignment horizontal="center" vertical="center"/>
    </xf>
    <xf numFmtId="0" fontId="19" fillId="2" borderId="5" xfId="0" applyFont="1" applyFill="1" applyBorder="1" applyAlignment="1">
      <alignment vertical="center" wrapText="1"/>
    </xf>
    <xf numFmtId="0" fontId="19" fillId="2" borderId="44" xfId="0" applyFont="1" applyFill="1" applyBorder="1" applyAlignment="1">
      <alignment vertical="center" wrapText="1"/>
    </xf>
    <xf numFmtId="0" fontId="19" fillId="2" borderId="48" xfId="0" applyFont="1" applyFill="1" applyBorder="1" applyAlignment="1">
      <alignment vertical="center" wrapText="1"/>
    </xf>
    <xf numFmtId="0" fontId="26" fillId="2" borderId="5" xfId="0" applyFont="1" applyFill="1" applyBorder="1" applyAlignment="1">
      <alignment horizontal="center" vertical="center" wrapText="1"/>
    </xf>
    <xf numFmtId="0" fontId="26" fillId="2" borderId="48" xfId="0" applyFont="1" applyFill="1" applyBorder="1" applyAlignment="1">
      <alignment horizontal="center" vertical="center" wrapText="1"/>
    </xf>
    <xf numFmtId="0" fontId="19" fillId="5" borderId="1" xfId="0" applyFont="1" applyFill="1" applyBorder="1" applyAlignment="1">
      <alignment horizontal="center" vertical="center"/>
    </xf>
    <xf numFmtId="0" fontId="19" fillId="5" borderId="2" xfId="0" applyFont="1" applyFill="1" applyBorder="1" applyAlignment="1">
      <alignment horizontal="center" vertical="center"/>
    </xf>
    <xf numFmtId="0" fontId="10" fillId="0" borderId="1" xfId="0" applyFont="1" applyBorder="1" applyAlignment="1">
      <alignment horizontal="center" vertical="center"/>
    </xf>
    <xf numFmtId="0" fontId="10" fillId="0" borderId="4" xfId="0" applyFont="1" applyBorder="1" applyAlignment="1">
      <alignment horizontal="center" vertical="center"/>
    </xf>
    <xf numFmtId="0" fontId="10" fillId="0" borderId="2" xfId="0" applyFont="1" applyBorder="1" applyAlignment="1">
      <alignment horizontal="center" vertical="center"/>
    </xf>
    <xf numFmtId="0" fontId="19" fillId="2" borderId="3" xfId="0" applyFont="1" applyFill="1" applyBorder="1" applyAlignment="1">
      <alignment horizontal="center" vertical="center"/>
    </xf>
    <xf numFmtId="0" fontId="19" fillId="2" borderId="3" xfId="0" applyFont="1" applyFill="1" applyBorder="1" applyAlignment="1">
      <alignment vertical="center" wrapText="1"/>
    </xf>
    <xf numFmtId="0" fontId="26" fillId="2" borderId="3" xfId="0" applyFont="1" applyFill="1" applyBorder="1" applyAlignment="1">
      <alignment horizontal="center" vertical="center" wrapText="1"/>
    </xf>
    <xf numFmtId="0" fontId="19" fillId="5" borderId="3" xfId="0" applyFont="1" applyFill="1" applyBorder="1" applyAlignment="1">
      <alignment horizontal="center" vertical="center"/>
    </xf>
    <xf numFmtId="0" fontId="19" fillId="2" borderId="10" xfId="0" applyFont="1" applyFill="1" applyBorder="1" applyAlignment="1">
      <alignment horizontal="left" vertical="center" wrapText="1"/>
    </xf>
    <xf numFmtId="0" fontId="19" fillId="2" borderId="0" xfId="0" applyFont="1" applyFill="1" applyAlignment="1">
      <alignment horizontal="left" vertical="center" wrapText="1"/>
    </xf>
    <xf numFmtId="0" fontId="19" fillId="2" borderId="28" xfId="0" applyFont="1" applyFill="1" applyBorder="1" applyAlignment="1">
      <alignment horizontal="left" vertical="center"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22" fillId="0" borderId="7" xfId="0" applyFont="1" applyBorder="1" applyAlignment="1">
      <alignment horizontal="center" vertical="top" wrapText="1"/>
    </xf>
    <xf numFmtId="0" fontId="22" fillId="0" borderId="11"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8" xfId="0" applyFont="1" applyBorder="1" applyAlignment="1">
      <alignment horizontal="center" vertical="top" wrapText="1"/>
    </xf>
    <xf numFmtId="0" fontId="22" fillId="0" borderId="13" xfId="0" applyFont="1" applyBorder="1" applyAlignment="1">
      <alignment horizontal="center" vertical="top" wrapText="1"/>
    </xf>
    <xf numFmtId="0" fontId="22" fillId="0" borderId="9" xfId="0" applyFont="1" applyBorder="1" applyAlignment="1">
      <alignment horizontal="center" vertical="top" wrapText="1"/>
    </xf>
    <xf numFmtId="0" fontId="7" fillId="2" borderId="5" xfId="0" applyFont="1" applyFill="1" applyBorder="1" applyAlignment="1">
      <alignment vertical="center" wrapText="1"/>
    </xf>
    <xf numFmtId="0" fontId="7" fillId="2" borderId="44" xfId="0" applyFont="1" applyFill="1" applyBorder="1" applyAlignment="1">
      <alignment vertical="center" wrapText="1"/>
    </xf>
    <xf numFmtId="0" fontId="7" fillId="2" borderId="48" xfId="0" applyFont="1" applyFill="1" applyBorder="1" applyAlignment="1">
      <alignment vertical="center" wrapText="1"/>
    </xf>
    <xf numFmtId="0" fontId="19" fillId="2" borderId="15" xfId="0" applyFont="1" applyFill="1" applyBorder="1" applyAlignment="1">
      <alignment horizontal="left" vertical="center" wrapText="1"/>
    </xf>
    <xf numFmtId="0" fontId="19" fillId="2" borderId="59" xfId="0" applyFont="1" applyFill="1" applyBorder="1" applyAlignment="1">
      <alignment horizontal="left" vertical="center" wrapText="1"/>
    </xf>
    <xf numFmtId="0" fontId="19" fillId="2" borderId="60" xfId="0" applyFont="1" applyFill="1" applyBorder="1" applyAlignment="1">
      <alignment horizontal="left" vertical="center" wrapText="1"/>
    </xf>
    <xf numFmtId="0" fontId="9" fillId="0" borderId="6" xfId="0" applyFont="1" applyBorder="1" applyAlignment="1">
      <alignment horizontal="left" vertical="center"/>
    </xf>
    <xf numFmtId="0" fontId="9" fillId="0" borderId="10" xfId="0" applyFont="1" applyBorder="1" applyAlignment="1">
      <alignment horizontal="left" vertical="center"/>
    </xf>
    <xf numFmtId="0" fontId="9" fillId="0" borderId="7" xfId="0" applyFont="1" applyBorder="1" applyAlignment="1">
      <alignment horizontal="left" vertical="center"/>
    </xf>
    <xf numFmtId="0" fontId="15" fillId="0" borderId="1" xfId="0" applyFont="1" applyBorder="1" applyAlignment="1">
      <alignment horizontal="left" vertical="center"/>
    </xf>
    <xf numFmtId="0" fontId="15" fillId="0" borderId="4" xfId="0" applyFont="1" applyBorder="1" applyAlignment="1">
      <alignment horizontal="left" vertical="center"/>
    </xf>
    <xf numFmtId="0" fontId="15" fillId="0" borderId="2" xfId="0" applyFont="1" applyBorder="1" applyAlignment="1">
      <alignment horizontal="left" vertical="center"/>
    </xf>
    <xf numFmtId="0" fontId="9" fillId="0" borderId="8" xfId="0" applyFont="1" applyBorder="1" applyAlignment="1">
      <alignment horizontal="left" vertical="center"/>
    </xf>
    <xf numFmtId="0" fontId="9" fillId="0" borderId="13" xfId="0" applyFont="1" applyBorder="1" applyAlignment="1">
      <alignment horizontal="left" vertical="center"/>
    </xf>
    <xf numFmtId="0" fontId="9" fillId="0" borderId="9" xfId="0" applyFont="1" applyBorder="1" applyAlignment="1">
      <alignment horizontal="left" vertical="center"/>
    </xf>
    <xf numFmtId="0" fontId="17" fillId="4" borderId="11" xfId="0" applyFont="1" applyFill="1" applyBorder="1" applyAlignment="1">
      <alignment horizontal="center" vertical="center" wrapText="1"/>
    </xf>
    <xf numFmtId="0" fontId="17" fillId="4" borderId="0" xfId="0" applyFont="1" applyFill="1" applyAlignment="1">
      <alignment horizontal="center" vertical="center" wrapText="1"/>
    </xf>
    <xf numFmtId="0" fontId="17" fillId="4" borderId="12" xfId="0" applyFont="1" applyFill="1" applyBorder="1" applyAlignment="1">
      <alignment horizontal="center" vertical="center" wrapText="1"/>
    </xf>
    <xf numFmtId="0" fontId="7" fillId="2" borderId="5" xfId="0" applyFont="1" applyFill="1" applyBorder="1" applyAlignment="1">
      <alignment horizontal="center" vertical="center"/>
    </xf>
    <xf numFmtId="0" fontId="7" fillId="2" borderId="44" xfId="0" applyFont="1" applyFill="1" applyBorder="1" applyAlignment="1">
      <alignment horizontal="center" vertical="center"/>
    </xf>
    <xf numFmtId="0" fontId="7" fillId="2" borderId="48" xfId="0" applyFont="1" applyFill="1" applyBorder="1" applyAlignment="1">
      <alignment horizontal="center" vertical="center"/>
    </xf>
    <xf numFmtId="0" fontId="9" fillId="2" borderId="5" xfId="0" applyFont="1" applyFill="1" applyBorder="1" applyAlignment="1">
      <alignment horizontal="center" vertical="center" wrapText="1"/>
    </xf>
    <xf numFmtId="0" fontId="9" fillId="2" borderId="48" xfId="0" applyFont="1" applyFill="1" applyBorder="1" applyAlignment="1">
      <alignment horizontal="center" vertical="center" wrapText="1"/>
    </xf>
    <xf numFmtId="0" fontId="7" fillId="5" borderId="1" xfId="0" applyFont="1" applyFill="1" applyBorder="1" applyAlignment="1">
      <alignment horizontal="center" vertical="center"/>
    </xf>
    <xf numFmtId="0" fontId="7" fillId="5" borderId="2" xfId="0" applyFont="1" applyFill="1" applyBorder="1" applyAlignment="1">
      <alignment horizontal="center" vertical="center"/>
    </xf>
    <xf numFmtId="0" fontId="10" fillId="0" borderId="3" xfId="14" applyFont="1" applyBorder="1" applyAlignment="1">
      <alignment horizontal="left" vertical="center"/>
    </xf>
    <xf numFmtId="44" fontId="10" fillId="0" borderId="3" xfId="16" applyFont="1" applyFill="1" applyBorder="1" applyAlignment="1">
      <alignment horizontal="center"/>
    </xf>
    <xf numFmtId="0" fontId="12" fillId="5" borderId="3" xfId="14" applyFont="1" applyFill="1" applyBorder="1" applyAlignment="1">
      <alignment horizontal="center" vertical="center" wrapText="1"/>
    </xf>
    <xf numFmtId="0" fontId="20" fillId="0" borderId="3" xfId="14" applyFont="1" applyBorder="1" applyAlignment="1">
      <alignment horizontal="left" vertical="center"/>
    </xf>
    <xf numFmtId="0" fontId="10" fillId="2" borderId="3" xfId="14" applyFont="1" applyFill="1" applyBorder="1" applyAlignment="1">
      <alignment horizontal="left" vertical="center"/>
    </xf>
    <xf numFmtId="44" fontId="10" fillId="2" borderId="3" xfId="16" applyFont="1" applyFill="1" applyBorder="1" applyAlignment="1">
      <alignment horizontal="center"/>
    </xf>
    <xf numFmtId="0" fontId="12" fillId="2" borderId="6" xfId="0" applyFont="1" applyFill="1" applyBorder="1" applyAlignment="1">
      <alignment horizontal="center" vertical="top"/>
    </xf>
    <xf numFmtId="0" fontId="12" fillId="2" borderId="7" xfId="0" applyFont="1" applyFill="1" applyBorder="1" applyAlignment="1">
      <alignment horizontal="center" vertical="top"/>
    </xf>
    <xf numFmtId="0" fontId="7" fillId="2" borderId="10" xfId="0" applyFont="1" applyFill="1" applyBorder="1" applyAlignment="1">
      <alignment horizontal="right" vertical="center"/>
    </xf>
    <xf numFmtId="0" fontId="7" fillId="2" borderId="7" xfId="0" applyFont="1" applyFill="1" applyBorder="1" applyAlignment="1">
      <alignment horizontal="right" vertical="center"/>
    </xf>
    <xf numFmtId="0" fontId="7" fillId="2" borderId="4" xfId="0" applyFont="1" applyFill="1" applyBorder="1" applyAlignment="1">
      <alignment horizontal="right" vertical="center"/>
    </xf>
    <xf numFmtId="0" fontId="7" fillId="2" borderId="2" xfId="0" applyFont="1" applyFill="1" applyBorder="1" applyAlignment="1">
      <alignment horizontal="right" vertical="center"/>
    </xf>
    <xf numFmtId="0" fontId="7" fillId="5" borderId="25" xfId="0" applyFont="1" applyFill="1" applyBorder="1" applyAlignment="1">
      <alignment horizontal="center" vertical="center"/>
    </xf>
    <xf numFmtId="0" fontId="7" fillId="5" borderId="26" xfId="0" applyFont="1" applyFill="1" applyBorder="1" applyAlignment="1">
      <alignment horizontal="center" vertical="center"/>
    </xf>
    <xf numFmtId="0" fontId="7" fillId="5" borderId="30"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28" xfId="0" applyFont="1" applyFill="1" applyBorder="1" applyAlignment="1">
      <alignment horizontal="center" vertical="center"/>
    </xf>
    <xf numFmtId="0" fontId="7" fillId="2" borderId="34" xfId="0" applyFont="1" applyFill="1" applyBorder="1" applyAlignment="1">
      <alignment horizontal="center" vertical="center"/>
    </xf>
    <xf numFmtId="0" fontId="7" fillId="2" borderId="16" xfId="0" applyFont="1" applyFill="1" applyBorder="1" applyAlignment="1">
      <alignment horizontal="center" vertical="center" wrapText="1"/>
    </xf>
    <xf numFmtId="0" fontId="7" fillId="2" borderId="20" xfId="0" applyFont="1" applyFill="1" applyBorder="1" applyAlignment="1">
      <alignment horizontal="center" vertical="center" wrapText="1"/>
    </xf>
    <xf numFmtId="165" fontId="7" fillId="2" borderId="17" xfId="0" applyNumberFormat="1" applyFont="1" applyFill="1" applyBorder="1" applyAlignment="1">
      <alignment horizontal="center" vertical="center" wrapText="1"/>
    </xf>
    <xf numFmtId="165" fontId="7" fillId="2" borderId="14" xfId="0" applyNumberFormat="1" applyFont="1" applyFill="1" applyBorder="1" applyAlignment="1">
      <alignment horizontal="center" vertical="center" wrapText="1"/>
    </xf>
    <xf numFmtId="0" fontId="9" fillId="0" borderId="3" xfId="0" applyFont="1" applyBorder="1" applyAlignment="1">
      <alignment horizontal="left" vertical="center" wrapText="1"/>
    </xf>
    <xf numFmtId="0" fontId="15" fillId="0" borderId="3" xfId="0" applyFont="1" applyBorder="1" applyAlignment="1">
      <alignment horizontal="left" vertical="center" wrapText="1"/>
    </xf>
    <xf numFmtId="0" fontId="7" fillId="2" borderId="15" xfId="0" applyFont="1" applyFill="1" applyBorder="1" applyAlignment="1">
      <alignment horizontal="center" vertical="center"/>
    </xf>
    <xf numFmtId="0" fontId="7" fillId="2" borderId="19" xfId="0" applyFont="1" applyFill="1" applyBorder="1" applyAlignment="1">
      <alignment horizontal="center" vertical="center"/>
    </xf>
    <xf numFmtId="0" fontId="12" fillId="0" borderId="0" xfId="0" applyFont="1" applyAlignment="1">
      <alignment horizontal="center" wrapText="1"/>
    </xf>
    <xf numFmtId="0" fontId="12" fillId="0" borderId="13" xfId="0" applyFont="1" applyBorder="1" applyAlignment="1">
      <alignment horizontal="center" wrapText="1"/>
    </xf>
    <xf numFmtId="0" fontId="12" fillId="0" borderId="3" xfId="0" applyFont="1" applyBorder="1" applyAlignment="1">
      <alignment horizontal="left" vertical="center" wrapText="1"/>
    </xf>
    <xf numFmtId="0" fontId="7" fillId="2" borderId="20" xfId="0" applyFont="1" applyFill="1" applyBorder="1" applyAlignment="1">
      <alignment horizontal="center" vertical="center"/>
    </xf>
    <xf numFmtId="0" fontId="7" fillId="2" borderId="22" xfId="0" applyFont="1" applyFill="1" applyBorder="1" applyAlignment="1">
      <alignment horizontal="center" vertical="center"/>
    </xf>
    <xf numFmtId="0" fontId="18" fillId="2" borderId="20" xfId="0" applyFont="1" applyFill="1" applyBorder="1" applyAlignment="1">
      <alignment horizontal="center" vertical="center"/>
    </xf>
    <xf numFmtId="0" fontId="18" fillId="2" borderId="22"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7" xfId="0" applyFont="1" applyFill="1" applyBorder="1" applyAlignment="1">
      <alignment horizontal="center" vertical="center"/>
    </xf>
    <xf numFmtId="0" fontId="18" fillId="2" borderId="19" xfId="0" applyFont="1" applyFill="1" applyBorder="1" applyAlignment="1">
      <alignment horizontal="center" vertical="center"/>
    </xf>
    <xf numFmtId="0" fontId="18" fillId="2" borderId="34" xfId="0" applyFont="1" applyFill="1" applyBorder="1" applyAlignment="1">
      <alignment horizontal="center" vertical="center"/>
    </xf>
    <xf numFmtId="0" fontId="18" fillId="2" borderId="16" xfId="0" applyFont="1" applyFill="1" applyBorder="1" applyAlignment="1">
      <alignment horizontal="center" vertical="center" wrapText="1"/>
    </xf>
    <xf numFmtId="0" fontId="18" fillId="2" borderId="20" xfId="0" applyFont="1" applyFill="1" applyBorder="1" applyAlignment="1">
      <alignment horizontal="center" vertical="center" wrapText="1"/>
    </xf>
    <xf numFmtId="165" fontId="18" fillId="2" borderId="17" xfId="0" applyNumberFormat="1" applyFont="1" applyFill="1" applyBorder="1" applyAlignment="1">
      <alignment horizontal="center" vertical="center" wrapText="1"/>
    </xf>
    <xf numFmtId="165" fontId="18" fillId="2" borderId="14" xfId="0" applyNumberFormat="1" applyFont="1" applyFill="1" applyBorder="1" applyAlignment="1">
      <alignment horizontal="center" vertical="center" wrapText="1"/>
    </xf>
    <xf numFmtId="0" fontId="19" fillId="5" borderId="25" xfId="0" applyFont="1" applyFill="1" applyBorder="1" applyAlignment="1">
      <alignment horizontal="center" vertical="center"/>
    </xf>
    <xf numFmtId="0" fontId="19" fillId="5" borderId="26" xfId="0" applyFont="1" applyFill="1" applyBorder="1" applyAlignment="1">
      <alignment horizontal="center" vertical="center"/>
    </xf>
    <xf numFmtId="0" fontId="19" fillId="5" borderId="30" xfId="0" applyFont="1" applyFill="1" applyBorder="1" applyAlignment="1">
      <alignment horizontal="center" vertical="center"/>
    </xf>
    <xf numFmtId="0" fontId="18" fillId="2" borderId="3" xfId="0" applyFont="1" applyFill="1" applyBorder="1" applyAlignment="1">
      <alignment horizontal="center" vertical="center"/>
    </xf>
    <xf numFmtId="0" fontId="19" fillId="2" borderId="10"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28" xfId="0" applyFont="1" applyFill="1" applyBorder="1" applyAlignment="1">
      <alignment horizontal="center" vertical="center"/>
    </xf>
    <xf numFmtId="0" fontId="19" fillId="2" borderId="34" xfId="0" applyFont="1" applyFill="1" applyBorder="1" applyAlignment="1">
      <alignment horizontal="center" vertical="center"/>
    </xf>
    <xf numFmtId="0" fontId="19" fillId="2" borderId="16" xfId="0" applyFont="1" applyFill="1" applyBorder="1" applyAlignment="1">
      <alignment horizontal="center" vertical="center" wrapText="1"/>
    </xf>
    <xf numFmtId="0" fontId="19" fillId="2" borderId="20" xfId="0" applyFont="1" applyFill="1" applyBorder="1" applyAlignment="1">
      <alignment horizontal="center" vertical="center" wrapText="1"/>
    </xf>
    <xf numFmtId="165" fontId="19" fillId="2" borderId="17" xfId="0" applyNumberFormat="1" applyFont="1" applyFill="1" applyBorder="1" applyAlignment="1">
      <alignment horizontal="center" vertical="center" wrapText="1"/>
    </xf>
    <xf numFmtId="165" fontId="19" fillId="2" borderId="14" xfId="0" applyNumberFormat="1" applyFont="1" applyFill="1" applyBorder="1" applyAlignment="1">
      <alignment horizontal="center" vertical="center" wrapText="1"/>
    </xf>
    <xf numFmtId="0" fontId="19" fillId="2" borderId="10" xfId="0" applyFont="1" applyFill="1" applyBorder="1" applyAlignment="1">
      <alignment horizontal="right" vertical="center"/>
    </xf>
    <xf numFmtId="0" fontId="19" fillId="2" borderId="7" xfId="0" applyFont="1" applyFill="1" applyBorder="1" applyAlignment="1">
      <alignment horizontal="right" vertical="center"/>
    </xf>
    <xf numFmtId="0" fontId="19" fillId="2" borderId="4" xfId="0" applyFont="1" applyFill="1" applyBorder="1" applyAlignment="1">
      <alignment horizontal="right" vertical="center"/>
    </xf>
    <xf numFmtId="0" fontId="19" fillId="2" borderId="2" xfId="0" applyFont="1" applyFill="1" applyBorder="1" applyAlignment="1">
      <alignment horizontal="right" vertical="center"/>
    </xf>
    <xf numFmtId="0" fontId="18" fillId="2" borderId="4" xfId="0" applyFont="1" applyFill="1" applyBorder="1" applyAlignment="1">
      <alignment horizontal="right" vertical="center"/>
    </xf>
    <xf numFmtId="0" fontId="18" fillId="2" borderId="2" xfId="0" applyFont="1" applyFill="1" applyBorder="1" applyAlignment="1">
      <alignment horizontal="right" vertical="center"/>
    </xf>
    <xf numFmtId="0" fontId="9" fillId="0" borderId="11" xfId="6" applyFont="1" applyBorder="1" applyAlignment="1">
      <alignment horizontal="left" vertical="center" wrapText="1"/>
    </xf>
    <xf numFmtId="0" fontId="9" fillId="0" borderId="0" xfId="6" applyFont="1" applyAlignment="1">
      <alignment horizontal="left" vertical="center" wrapText="1"/>
    </xf>
    <xf numFmtId="0" fontId="9" fillId="5" borderId="1" xfId="6" applyFont="1" applyFill="1" applyBorder="1" applyAlignment="1">
      <alignment horizontal="center" vertical="center" wrapText="1"/>
    </xf>
    <xf numFmtId="0" fontId="9" fillId="5" borderId="4" xfId="6" applyFont="1" applyFill="1" applyBorder="1" applyAlignment="1">
      <alignment horizontal="center" vertical="center" wrapText="1"/>
    </xf>
    <xf numFmtId="0" fontId="9" fillId="5" borderId="2" xfId="6" applyFont="1" applyFill="1" applyBorder="1" applyAlignment="1">
      <alignment horizontal="center" vertical="center" wrapText="1"/>
    </xf>
    <xf numFmtId="0" fontId="7" fillId="0" borderId="0" xfId="6" applyFont="1" applyAlignment="1">
      <alignment horizontal="center" vertical="center"/>
    </xf>
    <xf numFmtId="0" fontId="7" fillId="0" borderId="13" xfId="6" applyFont="1" applyBorder="1" applyAlignment="1">
      <alignment horizontal="center" vertical="center"/>
    </xf>
    <xf numFmtId="0" fontId="9" fillId="0" borderId="1" xfId="6" applyFont="1" applyBorder="1" applyAlignment="1">
      <alignment horizontal="right"/>
    </xf>
    <xf numFmtId="0" fontId="9" fillId="0" borderId="4" xfId="6" applyFont="1" applyBorder="1" applyAlignment="1">
      <alignment horizontal="right"/>
    </xf>
    <xf numFmtId="0" fontId="9" fillId="0" borderId="2" xfId="6" applyFont="1" applyBorder="1" applyAlignment="1">
      <alignment horizontal="right"/>
    </xf>
    <xf numFmtId="0" fontId="17" fillId="4" borderId="3" xfId="0" applyFont="1" applyFill="1" applyBorder="1" applyAlignment="1">
      <alignment horizontal="center" vertical="center" wrapText="1"/>
    </xf>
    <xf numFmtId="0" fontId="10" fillId="0" borderId="4" xfId="0" applyFont="1" applyBorder="1" applyAlignment="1">
      <alignment horizontal="left" vertical="center" wrapText="1"/>
    </xf>
    <xf numFmtId="0" fontId="10" fillId="0" borderId="2" xfId="0" applyFont="1" applyBorder="1" applyAlignment="1">
      <alignment horizontal="left"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9" fillId="0" borderId="1" xfId="0" applyFont="1" applyBorder="1" applyAlignment="1">
      <alignment horizontal="left" vertical="center" wrapText="1"/>
    </xf>
    <xf numFmtId="0" fontId="9" fillId="0" borderId="4" xfId="0" applyFont="1" applyBorder="1" applyAlignment="1">
      <alignment horizontal="left" vertical="center" wrapText="1"/>
    </xf>
    <xf numFmtId="0" fontId="9" fillId="0" borderId="2" xfId="0" applyFont="1" applyBorder="1" applyAlignment="1">
      <alignment horizontal="left" vertical="center" wrapText="1"/>
    </xf>
    <xf numFmtId="0" fontId="14" fillId="0" borderId="1" xfId="0" applyFont="1" applyBorder="1" applyAlignment="1">
      <alignment horizontal="left" vertical="center"/>
    </xf>
    <xf numFmtId="0" fontId="14" fillId="0" borderId="4" xfId="0" applyFont="1" applyBorder="1" applyAlignment="1">
      <alignment horizontal="left" vertical="center"/>
    </xf>
    <xf numFmtId="0" fontId="14" fillId="0" borderId="2" xfId="0" applyFont="1" applyBorder="1" applyAlignment="1">
      <alignment horizontal="left" vertical="center"/>
    </xf>
    <xf numFmtId="0" fontId="9" fillId="0" borderId="1" xfId="0" applyFont="1" applyBorder="1" applyAlignment="1">
      <alignment horizontal="left" vertical="center"/>
    </xf>
    <xf numFmtId="0" fontId="9" fillId="0" borderId="4" xfId="0" applyFont="1" applyBorder="1" applyAlignment="1">
      <alignment horizontal="left" vertical="center"/>
    </xf>
    <xf numFmtId="0" fontId="9" fillId="0" borderId="2" xfId="0" applyFont="1" applyBorder="1" applyAlignment="1">
      <alignment horizontal="left" vertical="center"/>
    </xf>
    <xf numFmtId="49" fontId="12" fillId="0" borderId="4" xfId="0" applyNumberFormat="1" applyFont="1" applyBorder="1" applyAlignment="1">
      <alignment horizontal="left" vertical="center" wrapText="1"/>
    </xf>
    <xf numFmtId="0" fontId="12" fillId="0" borderId="4" xfId="0" applyFont="1" applyBorder="1" applyAlignment="1">
      <alignment horizontal="left" vertical="center" wrapText="1"/>
    </xf>
    <xf numFmtId="0" fontId="12" fillId="0" borderId="2" xfId="0" applyFont="1" applyBorder="1" applyAlignment="1">
      <alignment horizontal="left" vertical="center" wrapText="1"/>
    </xf>
    <xf numFmtId="49" fontId="12" fillId="0" borderId="4" xfId="0" applyNumberFormat="1" applyFont="1" applyBorder="1" applyAlignment="1">
      <alignment vertical="center" wrapText="1"/>
    </xf>
    <xf numFmtId="0" fontId="12" fillId="0" borderId="4" xfId="0" applyFont="1" applyBorder="1" applyAlignment="1">
      <alignment vertical="center" wrapText="1"/>
    </xf>
    <xf numFmtId="0" fontId="12" fillId="0" borderId="2" xfId="0" applyFont="1" applyBorder="1" applyAlignment="1">
      <alignment vertical="center" wrapText="1"/>
    </xf>
    <xf numFmtId="0" fontId="12" fillId="0" borderId="11"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4" xfId="0" applyFont="1" applyBorder="1" applyAlignment="1">
      <alignment vertical="center"/>
    </xf>
    <xf numFmtId="0" fontId="12" fillId="0" borderId="2" xfId="0" applyFont="1" applyBorder="1" applyAlignment="1">
      <alignment vertical="center"/>
    </xf>
  </cellXfs>
  <cellStyles count="43">
    <cellStyle name="Moeda 2" xfId="11" xr:uid="{00000000-0005-0000-0000-000000000000}"/>
    <cellStyle name="Moeda 2 2" xfId="20" xr:uid="{00000000-0005-0000-0000-000001000000}"/>
    <cellStyle name="Moeda 2 2 2" xfId="32" xr:uid="{00000000-0005-0000-0000-000002000000}"/>
    <cellStyle name="Moeda 2 3" xfId="26" xr:uid="{00000000-0005-0000-0000-000003000000}"/>
    <cellStyle name="Moeda 2 4" xfId="39" xr:uid="{00000000-0005-0000-0000-000004000000}"/>
    <cellStyle name="Moeda 3" xfId="16" xr:uid="{00000000-0005-0000-0000-000005000000}"/>
    <cellStyle name="Moeda 3 2" xfId="23" xr:uid="{00000000-0005-0000-0000-000006000000}"/>
    <cellStyle name="Moeda 3 2 2" xfId="35" xr:uid="{00000000-0005-0000-0000-000007000000}"/>
    <cellStyle name="Moeda 3 2 2 2" xfId="36" xr:uid="{00000000-0005-0000-0000-000008000000}"/>
    <cellStyle name="Moeda 3 3" xfId="29" xr:uid="{00000000-0005-0000-0000-000009000000}"/>
    <cellStyle name="Moeda 3 4" xfId="42" xr:uid="{00000000-0005-0000-0000-00000A000000}"/>
    <cellStyle name="Normal" xfId="0" builtinId="0"/>
    <cellStyle name="Normal 2" xfId="4" xr:uid="{00000000-0005-0000-0000-00000C000000}"/>
    <cellStyle name="Normal 2 2" xfId="5" xr:uid="{00000000-0005-0000-0000-00000D000000}"/>
    <cellStyle name="Normal 2 3" xfId="6" xr:uid="{00000000-0005-0000-0000-00000E000000}"/>
    <cellStyle name="Normal 29 2" xfId="2" xr:uid="{00000000-0005-0000-0000-00000F000000}"/>
    <cellStyle name="Normal 3" xfId="9" xr:uid="{00000000-0005-0000-0000-000010000000}"/>
    <cellStyle name="Normal 4" xfId="14" xr:uid="{00000000-0005-0000-0000-000011000000}"/>
    <cellStyle name="Normal 5" xfId="15" xr:uid="{00000000-0005-0000-0000-000012000000}"/>
    <cellStyle name="Normal 5 2" xfId="17" xr:uid="{00000000-0005-0000-0000-000013000000}"/>
    <cellStyle name="Normal 54" xfId="1" xr:uid="{00000000-0005-0000-0000-000014000000}"/>
    <cellStyle name="Porcentagem" xfId="3" builtinId="5"/>
    <cellStyle name="Vírgula" xfId="8" builtinId="3"/>
    <cellStyle name="Vírgula 2" xfId="7" xr:uid="{00000000-0005-0000-0000-000017000000}"/>
    <cellStyle name="Vírgula 2 2" xfId="12" xr:uid="{00000000-0005-0000-0000-000018000000}"/>
    <cellStyle name="Vírgula 2 2 2" xfId="21" xr:uid="{00000000-0005-0000-0000-000019000000}"/>
    <cellStyle name="Vírgula 2 2 2 2" xfId="33" xr:uid="{00000000-0005-0000-0000-00001A000000}"/>
    <cellStyle name="Vírgula 2 2 3" xfId="27" xr:uid="{00000000-0005-0000-0000-00001B000000}"/>
    <cellStyle name="Vírgula 2 2 4" xfId="40" xr:uid="{00000000-0005-0000-0000-00001C000000}"/>
    <cellStyle name="Vírgula 3" xfId="10" xr:uid="{00000000-0005-0000-0000-00001D000000}"/>
    <cellStyle name="Vírgula 3 2" xfId="19" xr:uid="{00000000-0005-0000-0000-00001E000000}"/>
    <cellStyle name="Vírgula 3 2 2" xfId="31" xr:uid="{00000000-0005-0000-0000-00001F000000}"/>
    <cellStyle name="Vírgula 3 3" xfId="25" xr:uid="{00000000-0005-0000-0000-000020000000}"/>
    <cellStyle name="Vírgula 3 4" xfId="38" xr:uid="{00000000-0005-0000-0000-000021000000}"/>
    <cellStyle name="Vírgula 4" xfId="13" xr:uid="{00000000-0005-0000-0000-000022000000}"/>
    <cellStyle name="Vírgula 4 2" xfId="22" xr:uid="{00000000-0005-0000-0000-000023000000}"/>
    <cellStyle name="Vírgula 4 2 2" xfId="34" xr:uid="{00000000-0005-0000-0000-000024000000}"/>
    <cellStyle name="Vírgula 4 3" xfId="28" xr:uid="{00000000-0005-0000-0000-000025000000}"/>
    <cellStyle name="Vírgula 4 4" xfId="41" xr:uid="{00000000-0005-0000-0000-000026000000}"/>
    <cellStyle name="Vírgula 5" xfId="18" xr:uid="{00000000-0005-0000-0000-000027000000}"/>
    <cellStyle name="Vírgula 5 2" xfId="30" xr:uid="{00000000-0005-0000-0000-000028000000}"/>
    <cellStyle name="Vírgula 6" xfId="24" xr:uid="{00000000-0005-0000-0000-000029000000}"/>
    <cellStyle name="Vírgula 7" xfId="37" xr:uid="{00000000-0005-0000-0000-00002A000000}"/>
  </cellStyles>
  <dxfs count="62">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ill>
        <patternFill>
          <bgColor theme="0" tint="-0.24994659260841701"/>
        </patternFill>
      </fill>
    </dxf>
    <dxf>
      <fill>
        <patternFill>
          <bgColor theme="4" tint="0.39994506668294322"/>
        </patternFill>
      </fill>
    </dxf>
    <dxf>
      <fill>
        <patternFill>
          <bgColor theme="0" tint="-0.24994659260841701"/>
        </patternFill>
      </fill>
    </dxf>
    <dxf>
      <fill>
        <patternFill>
          <bgColor theme="4" tint="0.39994506668294322"/>
        </patternFill>
      </fill>
    </dxf>
    <dxf>
      <fill>
        <patternFill>
          <bgColor theme="0" tint="-0.24994659260841701"/>
        </patternFill>
      </fill>
    </dxf>
    <dxf>
      <fill>
        <patternFill>
          <bgColor theme="4" tint="0.39994506668294322"/>
        </patternFill>
      </fill>
    </dxf>
    <dxf>
      <fill>
        <patternFill>
          <bgColor theme="0" tint="-0.24994659260841701"/>
        </patternFill>
      </fill>
    </dxf>
    <dxf>
      <fill>
        <patternFill>
          <bgColor theme="4" tint="0.39994506668294322"/>
        </patternFill>
      </fill>
    </dxf>
    <dxf>
      <fill>
        <patternFill>
          <bgColor theme="4" tint="0.79998168889431442"/>
        </patternFill>
      </fill>
    </dxf>
    <dxf>
      <font>
        <color rgb="FFFFFFFF"/>
      </font>
      <fill>
        <patternFill patternType="none"/>
      </fill>
    </dxf>
    <dxf>
      <font>
        <strike val="0"/>
        <outline val="0"/>
        <shadow val="0"/>
        <u val="none"/>
        <vertAlign val="baseline"/>
        <color auto="1"/>
      </font>
    </dxf>
    <dxf>
      <font>
        <strike val="0"/>
        <outline val="0"/>
        <shadow val="0"/>
        <u val="none"/>
        <vertAlign val="baseline"/>
        <color auto="1"/>
      </font>
      <numFmt numFmtId="35" formatCode="_-* #,##0.00_-;\-* #,##0.00_-;_-* &quot;-&quot;??_-;_-@_-"/>
    </dxf>
    <dxf>
      <font>
        <strike val="0"/>
        <outline val="0"/>
        <shadow val="0"/>
        <u val="none"/>
        <vertAlign val="baseline"/>
        <color auto="1"/>
      </font>
      <numFmt numFmtId="35" formatCode="_-* #,##0.00_-;\-* #,##0.00_-;_-* &quot;-&quot;??_-;_-@_-"/>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numFmt numFmtId="0" formatCode="General"/>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b val="0"/>
        <i val="0"/>
        <strike val="0"/>
        <condense val="0"/>
        <extend val="0"/>
        <outline val="0"/>
        <shadow val="0"/>
        <u val="none"/>
        <vertAlign val="baseline"/>
        <sz val="9"/>
        <color auto="1"/>
        <name val="Cambria"/>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9"/>
        <color auto="1"/>
        <name val="Cambria"/>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9"/>
        <color auto="1"/>
        <name val="Cambria"/>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strike val="0"/>
        <outline val="0"/>
        <shadow val="0"/>
        <u val="none"/>
        <vertAlign val="baseline"/>
        <color auto="1"/>
      </font>
    </dxf>
    <dxf>
      <border outline="0">
        <top style="thin">
          <color auto="1"/>
        </top>
        <bottom style="thin">
          <color auto="1"/>
        </bottom>
      </border>
    </dxf>
    <dxf>
      <border outline="0">
        <bottom style="thin">
          <color auto="1"/>
        </bottom>
      </border>
    </dxf>
    <dxf>
      <font>
        <b/>
        <i val="0"/>
        <strike val="0"/>
        <condense val="0"/>
        <extend val="0"/>
        <outline val="0"/>
        <shadow val="0"/>
        <u val="none"/>
        <vertAlign val="baseline"/>
        <sz val="8"/>
        <color auto="1"/>
        <name val="Cambria"/>
        <scheme val="none"/>
      </font>
      <fill>
        <patternFill>
          <fgColor indexed="64"/>
          <bgColor theme="0"/>
        </patternFill>
      </fill>
      <alignment horizontal="center" vertical="center" textRotation="0" wrapText="1" indent="0" justifyLastLine="0" shrinkToFit="0" readingOrder="0"/>
      <protection locked="1" hidden="0"/>
    </dxf>
    <dxf>
      <font>
        <strike val="0"/>
        <outline val="0"/>
        <shadow val="0"/>
        <u val="none"/>
        <vertAlign val="baseline"/>
        <color auto="1"/>
      </font>
    </dxf>
    <dxf>
      <font>
        <strike val="0"/>
        <outline val="0"/>
        <shadow val="0"/>
        <u val="none"/>
        <vertAlign val="baseline"/>
        <color auto="1"/>
      </font>
      <numFmt numFmtId="35" formatCode="_-* #,##0.00_-;\-* #,##0.00_-;_-* &quot;-&quot;??_-;_-@_-"/>
    </dxf>
    <dxf>
      <font>
        <strike val="0"/>
        <outline val="0"/>
        <shadow val="0"/>
        <u val="none"/>
        <vertAlign val="baseline"/>
        <color auto="1"/>
      </font>
      <numFmt numFmtId="35" formatCode="_-* #,##0.00_-;\-* #,##0.00_-;_-* &quot;-&quot;??_-;_-@_-"/>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numFmt numFmtId="0" formatCode="General"/>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b val="0"/>
        <i val="0"/>
        <strike val="0"/>
        <condense val="0"/>
        <extend val="0"/>
        <outline val="0"/>
        <shadow val="0"/>
        <u val="none"/>
        <vertAlign val="baseline"/>
        <sz val="9"/>
        <color auto="1"/>
        <name val="Cambria"/>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9"/>
        <color auto="1"/>
        <name val="Cambria"/>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9"/>
        <color auto="1"/>
        <name val="Cambria"/>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strike val="0"/>
        <outline val="0"/>
        <shadow val="0"/>
        <u val="none"/>
        <vertAlign val="baseline"/>
        <color auto="1"/>
      </font>
    </dxf>
    <dxf>
      <border outline="0">
        <top style="thin">
          <color auto="1"/>
        </top>
        <bottom style="thin">
          <color auto="1"/>
        </bottom>
      </border>
    </dxf>
    <dxf>
      <border outline="0">
        <bottom style="thin">
          <color auto="1"/>
        </bottom>
      </border>
    </dxf>
    <dxf>
      <font>
        <b/>
        <i val="0"/>
        <strike val="0"/>
        <condense val="0"/>
        <extend val="0"/>
        <outline val="0"/>
        <shadow val="0"/>
        <u val="none"/>
        <vertAlign val="baseline"/>
        <sz val="8"/>
        <color auto="1"/>
        <name val="Cambria"/>
        <scheme val="none"/>
      </font>
      <fill>
        <patternFill>
          <fgColor indexed="64"/>
          <bgColor theme="0"/>
        </patternFill>
      </fill>
      <alignment horizontal="center" vertical="center" textRotation="0" wrapText="1" indent="0" justifyLastLine="0" shrinkToFit="0" readingOrder="0"/>
      <protection locked="1" hidden="0"/>
    </dxf>
  </dxfs>
  <tableStyles count="0" defaultTableStyle="TableStyleMedium2" defaultPivotStyle="PivotStyleLight16"/>
  <colors>
    <mruColors>
      <color rgb="FFD0CECE"/>
      <color rgb="FFF0C2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theme" Target="theme/theme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17.emf"/></Relationships>
</file>

<file path=xl/drawings/_rels/drawing11.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31.emf"/><Relationship Id="rId4" Type="http://schemas.openxmlformats.org/officeDocument/2006/relationships/hyperlink" Target="#CRONOGRAMA!Area_de_impressao"/></Relationships>
</file>

<file path=xl/drawings/_rels/drawing12.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2" Type="http://schemas.openxmlformats.org/officeDocument/2006/relationships/hyperlink" Target="#DADOS!A1"/><Relationship Id="rId1" Type="http://schemas.openxmlformats.org/officeDocument/2006/relationships/image" Target="../media/image17.emf"/></Relationships>
</file>

<file path=xl/drawings/_rels/drawing14.xml.rels><?xml version="1.0" encoding="UTF-8" standalone="yes"?>
<Relationships xmlns="http://schemas.openxmlformats.org/package/2006/relationships"><Relationship Id="rId2" Type="http://schemas.openxmlformats.org/officeDocument/2006/relationships/hyperlink" Target="#DADOS!A1"/><Relationship Id="rId1" Type="http://schemas.openxmlformats.org/officeDocument/2006/relationships/image" Target="../media/image17.emf"/></Relationships>
</file>

<file path=xl/drawings/_rels/drawing2.xml.rels><?xml version="1.0" encoding="UTF-8" standalone="yes"?>
<Relationships xmlns="http://schemas.openxmlformats.org/package/2006/relationships"><Relationship Id="rId3" Type="http://schemas.openxmlformats.org/officeDocument/2006/relationships/hyperlink" Target="#'MEMORIA DE CALCULO AT'!Area_de_impressao"/><Relationship Id="rId7" Type="http://schemas.openxmlformats.org/officeDocument/2006/relationships/hyperlink" Target="#'BDI '!Area_de_impressao"/><Relationship Id="rId2" Type="http://schemas.openxmlformats.org/officeDocument/2006/relationships/hyperlink" Target="#OR&#199;AMENTO_DES!A1"/><Relationship Id="rId1" Type="http://schemas.openxmlformats.org/officeDocument/2006/relationships/image" Target="../media/image16.png"/><Relationship Id="rId6" Type="http://schemas.openxmlformats.org/officeDocument/2006/relationships/hyperlink" Target="#COTA&#199;&#213;ES!A1"/><Relationship Id="rId5" Type="http://schemas.openxmlformats.org/officeDocument/2006/relationships/hyperlink" Target="#CRONOGRAMA!A1"/><Relationship Id="rId4" Type="http://schemas.openxmlformats.org/officeDocument/2006/relationships/hyperlink" Target="#COMPOSI&#199;&#195;O!Area_de_impressao"/></Relationships>
</file>

<file path=xl/drawings/_rels/drawing3.xml.rels><?xml version="1.0" encoding="UTF-8" standalone="yes"?>
<Relationships xmlns="http://schemas.openxmlformats.org/package/2006/relationships"><Relationship Id="rId3" Type="http://schemas.openxmlformats.org/officeDocument/2006/relationships/hyperlink" Target="#'MEMORIA DE CALCULO AT'!Area_de_impressao"/><Relationship Id="rId2" Type="http://schemas.openxmlformats.org/officeDocument/2006/relationships/hyperlink" Target="#DADOS!A1"/><Relationship Id="rId1" Type="http://schemas.openxmlformats.org/officeDocument/2006/relationships/image" Target="../media/image17.emf"/></Relationships>
</file>

<file path=xl/drawings/_rels/drawing4.xml.rels><?xml version="1.0" encoding="UTF-8" standalone="yes"?>
<Relationships xmlns="http://schemas.openxmlformats.org/package/2006/relationships"><Relationship Id="rId3" Type="http://schemas.openxmlformats.org/officeDocument/2006/relationships/hyperlink" Target="#'MEMORIA DE CALCULO AT'!Area_de_impressao"/><Relationship Id="rId2" Type="http://schemas.openxmlformats.org/officeDocument/2006/relationships/hyperlink" Target="#DADOS!A1"/><Relationship Id="rId1" Type="http://schemas.openxmlformats.org/officeDocument/2006/relationships/image" Target="../media/image17.emf"/></Relationships>
</file>

<file path=xl/drawings/_rels/drawing5.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0.png"/><Relationship Id="rId3" Type="http://schemas.openxmlformats.org/officeDocument/2006/relationships/image" Target="../media/image21.png"/><Relationship Id="rId7" Type="http://schemas.openxmlformats.org/officeDocument/2006/relationships/image" Target="../media/image25.png"/><Relationship Id="rId12" Type="http://schemas.openxmlformats.org/officeDocument/2006/relationships/image" Target="../media/image29.jpeg"/><Relationship Id="rId2" Type="http://schemas.openxmlformats.org/officeDocument/2006/relationships/image" Target="../media/image20.png"/><Relationship Id="rId1" Type="http://schemas.openxmlformats.org/officeDocument/2006/relationships/image" Target="../media/image19.jpeg"/><Relationship Id="rId6" Type="http://schemas.openxmlformats.org/officeDocument/2006/relationships/image" Target="../media/image24.png"/><Relationship Id="rId11" Type="http://schemas.openxmlformats.org/officeDocument/2006/relationships/image" Target="../media/image28.png"/><Relationship Id="rId5" Type="http://schemas.openxmlformats.org/officeDocument/2006/relationships/image" Target="../media/image23.png"/><Relationship Id="rId10" Type="http://schemas.openxmlformats.org/officeDocument/2006/relationships/image" Target="../media/image17.emf"/><Relationship Id="rId4" Type="http://schemas.openxmlformats.org/officeDocument/2006/relationships/image" Target="../media/image22.png"/><Relationship Id="rId9" Type="http://schemas.openxmlformats.org/officeDocument/2006/relationships/image" Target="../media/image27.png"/></Relationships>
</file>

<file path=xl/drawings/_rels/drawing6.xml.rels><?xml version="1.0" encoding="UTF-8" standalone="yes"?>
<Relationships xmlns="http://schemas.openxmlformats.org/package/2006/relationships"><Relationship Id="rId2" Type="http://schemas.openxmlformats.org/officeDocument/2006/relationships/hyperlink" Target="#'MEMORIA DE CALCULO AT'!Area_de_impressao"/><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31.emf"/><Relationship Id="rId4" Type="http://schemas.openxmlformats.org/officeDocument/2006/relationships/hyperlink" Target="#CRONOGRAMA!Area_de_impressao"/></Relationships>
</file>

<file path=xl/drawings/_rels/drawing8.xml.rels><?xml version="1.0" encoding="UTF-8" standalone="yes"?>
<Relationships xmlns="http://schemas.openxmlformats.org/package/2006/relationships"><Relationship Id="rId3" Type="http://schemas.openxmlformats.org/officeDocument/2006/relationships/hyperlink" Target="#COTA&#199;&#213;ES!Area_de_impressao"/><Relationship Id="rId2" Type="http://schemas.openxmlformats.org/officeDocument/2006/relationships/hyperlink" Target="#DADOS!A1"/><Relationship Id="rId1" Type="http://schemas.openxmlformats.org/officeDocument/2006/relationships/hyperlink" Target="#'MEMORIA DE CALCULO AT'!Area_de_impressao"/><Relationship Id="rId4" Type="http://schemas.openxmlformats.org/officeDocument/2006/relationships/image" Target="../media/image17.emf"/></Relationships>
</file>

<file path=xl/drawings/_rels/drawing9.x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142875</xdr:rowOff>
    </xdr:from>
    <xdr:to>
      <xdr:col>1</xdr:col>
      <xdr:colOff>2809875</xdr:colOff>
      <xdr:row>1</xdr:row>
      <xdr:rowOff>816769</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4175" y="1304925"/>
          <a:ext cx="2695575" cy="673894"/>
        </a:xfrm>
        <a:prstGeom prst="rect">
          <a:avLst/>
        </a:prstGeom>
      </xdr:spPr>
    </xdr:pic>
    <xdr:clientData/>
  </xdr:twoCellAnchor>
  <xdr:twoCellAnchor editAs="oneCell">
    <xdr:from>
      <xdr:col>1</xdr:col>
      <xdr:colOff>95250</xdr:colOff>
      <xdr:row>2</xdr:row>
      <xdr:rowOff>180975</xdr:rowOff>
    </xdr:from>
    <xdr:to>
      <xdr:col>1</xdr:col>
      <xdr:colOff>2524125</xdr:colOff>
      <xdr:row>2</xdr:row>
      <xdr:rowOff>714921</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05125" y="2381250"/>
          <a:ext cx="2428875" cy="533946"/>
        </a:xfrm>
        <a:prstGeom prst="rect">
          <a:avLst/>
        </a:prstGeom>
      </xdr:spPr>
    </xdr:pic>
    <xdr:clientData/>
  </xdr:twoCellAnchor>
  <xdr:twoCellAnchor editAs="oneCell">
    <xdr:from>
      <xdr:col>1</xdr:col>
      <xdr:colOff>123825</xdr:colOff>
      <xdr:row>3</xdr:row>
      <xdr:rowOff>161925</xdr:rowOff>
    </xdr:from>
    <xdr:to>
      <xdr:col>1</xdr:col>
      <xdr:colOff>3074545</xdr:colOff>
      <xdr:row>3</xdr:row>
      <xdr:rowOff>1088597</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3700" y="3257550"/>
          <a:ext cx="2950720" cy="926672"/>
        </a:xfrm>
        <a:prstGeom prst="rect">
          <a:avLst/>
        </a:prstGeom>
      </xdr:spPr>
    </xdr:pic>
    <xdr:clientData/>
  </xdr:twoCellAnchor>
  <xdr:twoCellAnchor editAs="oneCell">
    <xdr:from>
      <xdr:col>1</xdr:col>
      <xdr:colOff>1029028</xdr:colOff>
      <xdr:row>0</xdr:row>
      <xdr:rowOff>26275</xdr:rowOff>
    </xdr:from>
    <xdr:to>
      <xdr:col>1</xdr:col>
      <xdr:colOff>2353003</xdr:colOff>
      <xdr:row>0</xdr:row>
      <xdr:rowOff>1001096</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38903" y="26275"/>
          <a:ext cx="1323975" cy="974821"/>
        </a:xfrm>
        <a:prstGeom prst="rect">
          <a:avLst/>
        </a:prstGeom>
      </xdr:spPr>
    </xdr:pic>
    <xdr:clientData/>
  </xdr:twoCellAnchor>
  <xdr:twoCellAnchor editAs="oneCell">
    <xdr:from>
      <xdr:col>1</xdr:col>
      <xdr:colOff>1070742</xdr:colOff>
      <xdr:row>5</xdr:row>
      <xdr:rowOff>59122</xdr:rowOff>
    </xdr:from>
    <xdr:to>
      <xdr:col>1</xdr:col>
      <xdr:colOff>2036380</xdr:colOff>
      <xdr:row>5</xdr:row>
      <xdr:rowOff>1024760</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80617" y="5364547"/>
          <a:ext cx="965638" cy="965638"/>
        </a:xfrm>
        <a:prstGeom prst="rect">
          <a:avLst/>
        </a:prstGeom>
      </xdr:spPr>
    </xdr:pic>
    <xdr:clientData/>
  </xdr:twoCellAnchor>
  <xdr:twoCellAnchor editAs="oneCell">
    <xdr:from>
      <xdr:col>1</xdr:col>
      <xdr:colOff>672355</xdr:colOff>
      <xdr:row>6</xdr:row>
      <xdr:rowOff>278567</xdr:rowOff>
    </xdr:from>
    <xdr:to>
      <xdr:col>1</xdr:col>
      <xdr:colOff>2613032</xdr:colOff>
      <xdr:row>6</xdr:row>
      <xdr:rowOff>893353</xdr:rowOff>
    </xdr:to>
    <xdr:pic>
      <xdr:nvPicPr>
        <xdr:cNvPr id="10" name="Imagem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4205" y="6707942"/>
          <a:ext cx="1940677" cy="614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313767</xdr:colOff>
      <xdr:row>4</xdr:row>
      <xdr:rowOff>100854</xdr:rowOff>
    </xdr:from>
    <xdr:to>
      <xdr:col>1</xdr:col>
      <xdr:colOff>2969561</xdr:colOff>
      <xdr:row>4</xdr:row>
      <xdr:rowOff>846298</xdr:rowOff>
    </xdr:to>
    <xdr:pic>
      <xdr:nvPicPr>
        <xdr:cNvPr id="11" name="Imagem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a:stretch>
          <a:fillRect/>
        </a:stretch>
      </xdr:blipFill>
      <xdr:spPr>
        <a:xfrm>
          <a:off x="3126443" y="4437530"/>
          <a:ext cx="2655794" cy="745444"/>
        </a:xfrm>
        <a:prstGeom prst="rect">
          <a:avLst/>
        </a:prstGeom>
      </xdr:spPr>
    </xdr:pic>
    <xdr:clientData/>
  </xdr:twoCellAnchor>
  <xdr:twoCellAnchor editAs="oneCell">
    <xdr:from>
      <xdr:col>1</xdr:col>
      <xdr:colOff>134471</xdr:colOff>
      <xdr:row>7</xdr:row>
      <xdr:rowOff>56029</xdr:rowOff>
    </xdr:from>
    <xdr:to>
      <xdr:col>1</xdr:col>
      <xdr:colOff>3025588</xdr:colOff>
      <xdr:row>7</xdr:row>
      <xdr:rowOff>1053730</xdr:rowOff>
    </xdr:to>
    <xdr:pic>
      <xdr:nvPicPr>
        <xdr:cNvPr id="5" name="Image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8"/>
        <a:stretch>
          <a:fillRect/>
        </a:stretch>
      </xdr:blipFill>
      <xdr:spPr>
        <a:xfrm>
          <a:off x="2947147" y="7608794"/>
          <a:ext cx="2891117" cy="997701"/>
        </a:xfrm>
        <a:prstGeom prst="rect">
          <a:avLst/>
        </a:prstGeom>
      </xdr:spPr>
    </xdr:pic>
    <xdr:clientData/>
  </xdr:twoCellAnchor>
  <xdr:twoCellAnchor editAs="oneCell">
    <xdr:from>
      <xdr:col>1</xdr:col>
      <xdr:colOff>145677</xdr:colOff>
      <xdr:row>8</xdr:row>
      <xdr:rowOff>89647</xdr:rowOff>
    </xdr:from>
    <xdr:to>
      <xdr:col>1</xdr:col>
      <xdr:colOff>2891119</xdr:colOff>
      <xdr:row>8</xdr:row>
      <xdr:rowOff>1004794</xdr:rowOff>
    </xdr:to>
    <xdr:pic>
      <xdr:nvPicPr>
        <xdr:cNvPr id="9" name="Imagem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9"/>
        <a:stretch>
          <a:fillRect/>
        </a:stretch>
      </xdr:blipFill>
      <xdr:spPr>
        <a:xfrm>
          <a:off x="2958353" y="8751794"/>
          <a:ext cx="2745442" cy="915147"/>
        </a:xfrm>
        <a:prstGeom prst="rect">
          <a:avLst/>
        </a:prstGeom>
      </xdr:spPr>
    </xdr:pic>
    <xdr:clientData/>
  </xdr:twoCellAnchor>
  <xdr:twoCellAnchor editAs="oneCell">
    <xdr:from>
      <xdr:col>1</xdr:col>
      <xdr:colOff>1003658</xdr:colOff>
      <xdr:row>10</xdr:row>
      <xdr:rowOff>123265</xdr:rowOff>
    </xdr:from>
    <xdr:to>
      <xdr:col>1</xdr:col>
      <xdr:colOff>1911334</xdr:colOff>
      <xdr:row>10</xdr:row>
      <xdr:rowOff>986747</xdr:rowOff>
    </xdr:to>
    <xdr:pic>
      <xdr:nvPicPr>
        <xdr:cNvPr id="12" name="Imagem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0"/>
        <a:stretch>
          <a:fillRect/>
        </a:stretch>
      </xdr:blipFill>
      <xdr:spPr>
        <a:xfrm>
          <a:off x="3811462" y="10981765"/>
          <a:ext cx="907676" cy="863482"/>
        </a:xfrm>
        <a:prstGeom prst="rect">
          <a:avLst/>
        </a:prstGeom>
      </xdr:spPr>
    </xdr:pic>
    <xdr:clientData/>
  </xdr:twoCellAnchor>
  <xdr:twoCellAnchor editAs="oneCell">
    <xdr:from>
      <xdr:col>1</xdr:col>
      <xdr:colOff>1019096</xdr:colOff>
      <xdr:row>12</xdr:row>
      <xdr:rowOff>369794</xdr:rowOff>
    </xdr:from>
    <xdr:to>
      <xdr:col>1</xdr:col>
      <xdr:colOff>2978206</xdr:colOff>
      <xdr:row>12</xdr:row>
      <xdr:rowOff>918882</xdr:rowOff>
    </xdr:to>
    <xdr:pic>
      <xdr:nvPicPr>
        <xdr:cNvPr id="15" name="Imagem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1"/>
        <a:stretch>
          <a:fillRect/>
        </a:stretch>
      </xdr:blipFill>
      <xdr:spPr>
        <a:xfrm>
          <a:off x="3826900" y="13431468"/>
          <a:ext cx="1959110" cy="549088"/>
        </a:xfrm>
        <a:prstGeom prst="rect">
          <a:avLst/>
        </a:prstGeom>
      </xdr:spPr>
    </xdr:pic>
    <xdr:clientData/>
  </xdr:twoCellAnchor>
  <xdr:twoCellAnchor editAs="oneCell">
    <xdr:from>
      <xdr:col>1</xdr:col>
      <xdr:colOff>201706</xdr:colOff>
      <xdr:row>12</xdr:row>
      <xdr:rowOff>257735</xdr:rowOff>
    </xdr:from>
    <xdr:to>
      <xdr:col>1</xdr:col>
      <xdr:colOff>1098177</xdr:colOff>
      <xdr:row>12</xdr:row>
      <xdr:rowOff>997360</xdr:rowOff>
    </xdr:to>
    <xdr:pic>
      <xdr:nvPicPr>
        <xdr:cNvPr id="17" name="Imagem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2"/>
        <a:stretch>
          <a:fillRect/>
        </a:stretch>
      </xdr:blipFill>
      <xdr:spPr>
        <a:xfrm>
          <a:off x="3014382" y="13357411"/>
          <a:ext cx="896471" cy="739625"/>
        </a:xfrm>
        <a:prstGeom prst="rect">
          <a:avLst/>
        </a:prstGeom>
      </xdr:spPr>
    </xdr:pic>
    <xdr:clientData/>
  </xdr:twoCellAnchor>
  <xdr:twoCellAnchor editAs="oneCell">
    <xdr:from>
      <xdr:col>1</xdr:col>
      <xdr:colOff>285750</xdr:colOff>
      <xdr:row>11</xdr:row>
      <xdr:rowOff>57151</xdr:rowOff>
    </xdr:from>
    <xdr:to>
      <xdr:col>1</xdr:col>
      <xdr:colOff>2752725</xdr:colOff>
      <xdr:row>11</xdr:row>
      <xdr:rowOff>928975</xdr:rowOff>
    </xdr:to>
    <xdr:pic>
      <xdr:nvPicPr>
        <xdr:cNvPr id="18" name="Imagem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3"/>
        <a:stretch>
          <a:fillRect/>
        </a:stretch>
      </xdr:blipFill>
      <xdr:spPr>
        <a:xfrm>
          <a:off x="3343275" y="12030076"/>
          <a:ext cx="2466975" cy="871824"/>
        </a:xfrm>
        <a:prstGeom prst="rect">
          <a:avLst/>
        </a:prstGeom>
      </xdr:spPr>
    </xdr:pic>
    <xdr:clientData/>
  </xdr:twoCellAnchor>
  <xdr:twoCellAnchor editAs="oneCell">
    <xdr:from>
      <xdr:col>1</xdr:col>
      <xdr:colOff>247650</xdr:colOff>
      <xdr:row>9</xdr:row>
      <xdr:rowOff>104775</xdr:rowOff>
    </xdr:from>
    <xdr:to>
      <xdr:col>1</xdr:col>
      <xdr:colOff>2762250</xdr:colOff>
      <xdr:row>9</xdr:row>
      <xdr:rowOff>994556</xdr:rowOff>
    </xdr:to>
    <xdr:pic>
      <xdr:nvPicPr>
        <xdr:cNvPr id="19" name="Imagem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4"/>
        <a:stretch>
          <a:fillRect/>
        </a:stretch>
      </xdr:blipFill>
      <xdr:spPr>
        <a:xfrm>
          <a:off x="3305175" y="9867900"/>
          <a:ext cx="2514600" cy="889781"/>
        </a:xfrm>
        <a:prstGeom prst="rect">
          <a:avLst/>
        </a:prstGeom>
      </xdr:spPr>
    </xdr:pic>
    <xdr:clientData/>
  </xdr:twoCellAnchor>
  <xdr:twoCellAnchor editAs="oneCell">
    <xdr:from>
      <xdr:col>1</xdr:col>
      <xdr:colOff>1057276</xdr:colOff>
      <xdr:row>13</xdr:row>
      <xdr:rowOff>95251</xdr:rowOff>
    </xdr:from>
    <xdr:to>
      <xdr:col>1</xdr:col>
      <xdr:colOff>2047876</xdr:colOff>
      <xdr:row>13</xdr:row>
      <xdr:rowOff>1085851</xdr:rowOff>
    </xdr:to>
    <xdr:pic>
      <xdr:nvPicPr>
        <xdr:cNvPr id="8" name="Imagem 7">
          <a:extLst>
            <a:ext uri="{FF2B5EF4-FFF2-40B4-BE49-F238E27FC236}">
              <a16:creationId xmlns:a16="http://schemas.microsoft.com/office/drawing/2014/main" id="{7B3ADEBB-9119-73A6-5271-8B2668856919}"/>
            </a:ext>
          </a:extLst>
        </xdr:cNvPr>
        <xdr:cNvPicPr>
          <a:picLocks noChangeAspect="1"/>
        </xdr:cNvPicPr>
      </xdr:nvPicPr>
      <xdr:blipFill>
        <a:blip xmlns:r="http://schemas.openxmlformats.org/officeDocument/2006/relationships" r:embed="rId15"/>
        <a:stretch>
          <a:fillRect/>
        </a:stretch>
      </xdr:blipFill>
      <xdr:spPr>
        <a:xfrm>
          <a:off x="4429126" y="14277976"/>
          <a:ext cx="990600" cy="990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28575</xdr:rowOff>
        </xdr:from>
        <xdr:to>
          <xdr:col>1</xdr:col>
          <xdr:colOff>1209675</xdr:colOff>
          <xdr:row>2</xdr:row>
          <xdr:rowOff>136480</xdr:rowOff>
        </xdr:to>
        <xdr:pic>
          <xdr:nvPicPr>
            <xdr:cNvPr id="2" name="Imagem 1">
              <a:extLst>
                <a:ext uri="{FF2B5EF4-FFF2-40B4-BE49-F238E27FC236}">
                  <a16:creationId xmlns:a16="http://schemas.microsoft.com/office/drawing/2014/main" id="{00000000-0008-0000-0A00-000002000000}"/>
                </a:ext>
              </a:extLst>
            </xdr:cNvPr>
            <xdr:cNvPicPr>
              <a:picLocks noChangeAspect="1"/>
              <a:extLst>
                <a:ext uri="{84589F7E-364E-4C9E-8A38-B11213B215E9}">
                  <a14:cameraTool cellRange="ImgEscudo" spid="_x0000_s128780"/>
                </a:ext>
              </a:extLst>
            </xdr:cNvPicPr>
          </xdr:nvPicPr>
          <xdr:blipFill>
            <a:blip xmlns:r="http://schemas.openxmlformats.org/officeDocument/2006/relationships" r:embed="rId1"/>
            <a:stretch>
              <a:fillRect/>
            </a:stretch>
          </xdr:blipFill>
          <xdr:spPr>
            <a:xfrm>
              <a:off x="47625" y="28575"/>
              <a:ext cx="1828800" cy="466045"/>
            </a:xfrm>
            <a:prstGeom prst="rect">
              <a:avLst/>
            </a:prstGeom>
          </xdr:spPr>
        </xdr:pic>
        <xdr:clientData/>
      </xdr:twoCellAnchor>
    </mc:Choice>
    <mc:Fallback/>
  </mc:AlternateContent>
  <xdr:twoCellAnchor>
    <xdr:from>
      <xdr:col>25</xdr:col>
      <xdr:colOff>224438</xdr:colOff>
      <xdr:row>10</xdr:row>
      <xdr:rowOff>61568</xdr:rowOff>
    </xdr:from>
    <xdr:to>
      <xdr:col>26</xdr:col>
      <xdr:colOff>150723</xdr:colOff>
      <xdr:row>12</xdr:row>
      <xdr:rowOff>53399</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23258373" y="1974851"/>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25</xdr:col>
      <xdr:colOff>0</xdr:colOff>
      <xdr:row>8</xdr:row>
      <xdr:rowOff>0</xdr:rowOff>
    </xdr:from>
    <xdr:to>
      <xdr:col>26</xdr:col>
      <xdr:colOff>492369</xdr:colOff>
      <xdr:row>9</xdr:row>
      <xdr:rowOff>121126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23050500" y="1538654"/>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85726</xdr:colOff>
          <xdr:row>0</xdr:row>
          <xdr:rowOff>66675</xdr:rowOff>
        </xdr:from>
        <xdr:to>
          <xdr:col>0</xdr:col>
          <xdr:colOff>1362076</xdr:colOff>
          <xdr:row>2</xdr:row>
          <xdr:rowOff>112895</xdr:rowOff>
        </xdr:to>
        <xdr:pic>
          <xdr:nvPicPr>
            <xdr:cNvPr id="2" name="Imagem 1">
              <a:extLst>
                <a:ext uri="{FF2B5EF4-FFF2-40B4-BE49-F238E27FC236}">
                  <a16:creationId xmlns:a16="http://schemas.microsoft.com/office/drawing/2014/main" id="{00000000-0008-0000-0B00-000002000000}"/>
                </a:ext>
              </a:extLst>
            </xdr:cNvPr>
            <xdr:cNvPicPr>
              <a:picLocks noChangeAspect="1"/>
              <a:extLst>
                <a:ext uri="{84589F7E-364E-4C9E-8A38-B11213B215E9}">
                  <a14:cameraTool cellRange="ImgEscudo" spid="_x0000_s161918"/>
                </a:ext>
              </a:extLst>
            </xdr:cNvPicPr>
          </xdr:nvPicPr>
          <xdr:blipFill>
            <a:blip xmlns:r="http://schemas.openxmlformats.org/officeDocument/2006/relationships" r:embed="rId1"/>
            <a:stretch>
              <a:fillRect/>
            </a:stretch>
          </xdr:blipFill>
          <xdr:spPr>
            <a:xfrm>
              <a:off x="85726" y="66675"/>
              <a:ext cx="1276350" cy="436745"/>
            </a:xfrm>
            <a:prstGeom prst="rect">
              <a:avLst/>
            </a:prstGeom>
          </xdr:spPr>
        </xdr:pic>
        <xdr:clientData/>
      </xdr:twoCellAnchor>
    </mc:Choice>
    <mc:Fallback/>
  </mc:AlternateContent>
  <xdr:twoCellAnchor>
    <xdr:from>
      <xdr:col>5</xdr:col>
      <xdr:colOff>461321</xdr:colOff>
      <xdr:row>5</xdr:row>
      <xdr:rowOff>32165</xdr:rowOff>
    </xdr:from>
    <xdr:to>
      <xdr:col>5</xdr:col>
      <xdr:colOff>785171</xdr:colOff>
      <xdr:row>6</xdr:row>
      <xdr:rowOff>23996</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8814746" y="105134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419100</xdr:colOff>
      <xdr:row>3</xdr:row>
      <xdr:rowOff>85725</xdr:rowOff>
    </xdr:from>
    <xdr:to>
      <xdr:col>6</xdr:col>
      <xdr:colOff>304800</xdr:colOff>
      <xdr:row>4</xdr:row>
      <xdr:rowOff>140176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8772525" y="6667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947096</xdr:colOff>
      <xdr:row>5</xdr:row>
      <xdr:rowOff>41690</xdr:rowOff>
    </xdr:from>
    <xdr:to>
      <xdr:col>6</xdr:col>
      <xdr:colOff>261296</xdr:colOff>
      <xdr:row>6</xdr:row>
      <xdr:rowOff>33521</xdr:rowOff>
    </xdr:to>
    <xdr:sp macro="" textlink="">
      <xdr:nvSpPr>
        <xdr:cNvPr id="5" name="Seta: para a Esquerda 2">
          <a:hlinkClick xmlns:r="http://schemas.openxmlformats.org/officeDocument/2006/relationships" r:id="rId4"/>
          <a:extLst>
            <a:ext uri="{FF2B5EF4-FFF2-40B4-BE49-F238E27FC236}">
              <a16:creationId xmlns:a16="http://schemas.microsoft.com/office/drawing/2014/main" id="{00000000-0008-0000-0B00-000005000000}"/>
            </a:ext>
          </a:extLst>
        </xdr:cNvPr>
        <xdr:cNvSpPr/>
      </xdr:nvSpPr>
      <xdr:spPr>
        <a:xfrm rot="10800000">
          <a:off x="9300521" y="1060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66676</xdr:colOff>
          <xdr:row>0</xdr:row>
          <xdr:rowOff>28575</xdr:rowOff>
        </xdr:from>
        <xdr:to>
          <xdr:col>1</xdr:col>
          <xdr:colOff>1200150</xdr:colOff>
          <xdr:row>2</xdr:row>
          <xdr:rowOff>133350</xdr:rowOff>
        </xdr:to>
        <xdr:pic>
          <xdr:nvPicPr>
            <xdr:cNvPr id="2" name="Imagem 1">
              <a:extLst>
                <a:ext uri="{FF2B5EF4-FFF2-40B4-BE49-F238E27FC236}">
                  <a16:creationId xmlns:a16="http://schemas.microsoft.com/office/drawing/2014/main" id="{00000000-0008-0000-0C00-000002000000}"/>
                </a:ext>
              </a:extLst>
            </xdr:cNvPr>
            <xdr:cNvPicPr>
              <a:picLocks noChangeAspect="1"/>
              <a:extLst>
                <a:ext uri="{84589F7E-364E-4C9E-8A38-B11213B215E9}">
                  <a14:cameraTool cellRange="ImgEscudo" spid="_x0000_s149154"/>
                </a:ext>
              </a:extLst>
            </xdr:cNvPicPr>
          </xdr:nvPicPr>
          <xdr:blipFill>
            <a:blip xmlns:r="http://schemas.openxmlformats.org/officeDocument/2006/relationships" r:embed="rId1"/>
            <a:stretch>
              <a:fillRect/>
            </a:stretch>
          </xdr:blipFill>
          <xdr:spPr>
            <a:xfrm>
              <a:off x="66676" y="28575"/>
              <a:ext cx="1781174" cy="457200"/>
            </a:xfrm>
            <a:prstGeom prst="rect">
              <a:avLst/>
            </a:prstGeom>
          </xdr:spPr>
        </xdr:pic>
        <xdr:clientData/>
      </xdr:twoCellAnchor>
    </mc:Choice>
    <mc:Fallback/>
  </mc:AlternateContent>
  <xdr:twoCellAnchor>
    <xdr:from>
      <xdr:col>25</xdr:col>
      <xdr:colOff>224438</xdr:colOff>
      <xdr:row>10</xdr:row>
      <xdr:rowOff>61568</xdr:rowOff>
    </xdr:from>
    <xdr:to>
      <xdr:col>26</xdr:col>
      <xdr:colOff>150723</xdr:colOff>
      <xdr:row>11</xdr:row>
      <xdr:rowOff>53399</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23227313" y="1966568"/>
          <a:ext cx="326335"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25</xdr:col>
      <xdr:colOff>0</xdr:colOff>
      <xdr:row>8</xdr:row>
      <xdr:rowOff>0</xdr:rowOff>
    </xdr:from>
    <xdr:to>
      <xdr:col>26</xdr:col>
      <xdr:colOff>492369</xdr:colOff>
      <xdr:row>9</xdr:row>
      <xdr:rowOff>121126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C00-000004000000}"/>
            </a:ext>
          </a:extLst>
        </xdr:cNvPr>
        <xdr:cNvSpPr/>
      </xdr:nvSpPr>
      <xdr:spPr>
        <a:xfrm>
          <a:off x="23002875" y="1524000"/>
          <a:ext cx="892419"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24848</xdr:colOff>
          <xdr:row>0</xdr:row>
          <xdr:rowOff>57978</xdr:rowOff>
        </xdr:from>
        <xdr:to>
          <xdr:col>0</xdr:col>
          <xdr:colOff>1374913</xdr:colOff>
          <xdr:row>2</xdr:row>
          <xdr:rowOff>136332</xdr:rowOff>
        </xdr:to>
        <xdr:pic>
          <xdr:nvPicPr>
            <xdr:cNvPr id="3" name="Imagem 2">
              <a:extLst>
                <a:ext uri="{FF2B5EF4-FFF2-40B4-BE49-F238E27FC236}">
                  <a16:creationId xmlns:a16="http://schemas.microsoft.com/office/drawing/2014/main" id="{00000000-0008-0000-0D00-000003000000}"/>
                </a:ext>
              </a:extLst>
            </xdr:cNvPr>
            <xdr:cNvPicPr>
              <a:picLocks noChangeAspect="1"/>
              <a:extLst>
                <a:ext uri="{84589F7E-364E-4C9E-8A38-B11213B215E9}">
                  <a14:cameraTool cellRange="ImgEscudo" spid="_x0000_s157291"/>
                </a:ext>
              </a:extLst>
            </xdr:cNvPicPr>
          </xdr:nvPicPr>
          <xdr:blipFill>
            <a:blip xmlns:r="http://schemas.openxmlformats.org/officeDocument/2006/relationships" r:embed="rId1"/>
            <a:stretch>
              <a:fillRect/>
            </a:stretch>
          </xdr:blipFill>
          <xdr:spPr>
            <a:xfrm>
              <a:off x="24848" y="57978"/>
              <a:ext cx="1350065" cy="414131"/>
            </a:xfrm>
            <a:prstGeom prst="rect">
              <a:avLst/>
            </a:prstGeom>
          </xdr:spPr>
        </xdr:pic>
        <xdr:clientData/>
      </xdr:twoCellAnchor>
    </mc:Choice>
    <mc:Fallback/>
  </mc:AlternateContent>
  <xdr:twoCellAnchor>
    <xdr:from>
      <xdr:col>6</xdr:col>
      <xdr:colOff>231914</xdr:colOff>
      <xdr:row>1</xdr:row>
      <xdr:rowOff>33130</xdr:rowOff>
    </xdr:from>
    <xdr:to>
      <xdr:col>7</xdr:col>
      <xdr:colOff>533782</xdr:colOff>
      <xdr:row>3</xdr:row>
      <xdr:rowOff>5169</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D00-000004000000}"/>
            </a:ext>
          </a:extLst>
        </xdr:cNvPr>
        <xdr:cNvSpPr/>
      </xdr:nvSpPr>
      <xdr:spPr>
        <a:xfrm>
          <a:off x="7611718" y="198782"/>
          <a:ext cx="889934"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72474</xdr:colOff>
          <xdr:row>0</xdr:row>
          <xdr:rowOff>38928</xdr:rowOff>
        </xdr:from>
        <xdr:to>
          <xdr:col>0</xdr:col>
          <xdr:colOff>1371600</xdr:colOff>
          <xdr:row>2</xdr:row>
          <xdr:rowOff>95250</xdr:rowOff>
        </xdr:to>
        <xdr:pic>
          <xdr:nvPicPr>
            <xdr:cNvPr id="2" name="Imagem 1">
              <a:extLst>
                <a:ext uri="{FF2B5EF4-FFF2-40B4-BE49-F238E27FC236}">
                  <a16:creationId xmlns:a16="http://schemas.microsoft.com/office/drawing/2014/main" id="{00000000-0008-0000-0E00-000002000000}"/>
                </a:ext>
              </a:extLst>
            </xdr:cNvPr>
            <xdr:cNvPicPr>
              <a:picLocks noChangeAspect="1"/>
              <a:extLst>
                <a:ext uri="{84589F7E-364E-4C9E-8A38-B11213B215E9}">
                  <a14:cameraTool cellRange="ImgEscudo" spid="_x0000_s154236"/>
                </a:ext>
              </a:extLst>
            </xdr:cNvPicPr>
          </xdr:nvPicPr>
          <xdr:blipFill>
            <a:blip xmlns:r="http://schemas.openxmlformats.org/officeDocument/2006/relationships" r:embed="rId1"/>
            <a:stretch>
              <a:fillRect/>
            </a:stretch>
          </xdr:blipFill>
          <xdr:spPr>
            <a:xfrm>
              <a:off x="72474" y="38928"/>
              <a:ext cx="1299126" cy="380172"/>
            </a:xfrm>
            <a:prstGeom prst="rect">
              <a:avLst/>
            </a:prstGeom>
          </xdr:spPr>
        </xdr:pic>
        <xdr:clientData/>
      </xdr:twoCellAnchor>
    </mc:Choice>
    <mc:Fallback/>
  </mc:AlternateContent>
  <xdr:twoCellAnchor>
    <xdr:from>
      <xdr:col>6</xdr:col>
      <xdr:colOff>231914</xdr:colOff>
      <xdr:row>1</xdr:row>
      <xdr:rowOff>33130</xdr:rowOff>
    </xdr:from>
    <xdr:to>
      <xdr:col>7</xdr:col>
      <xdr:colOff>533782</xdr:colOff>
      <xdr:row>3</xdr:row>
      <xdr:rowOff>5169</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7613789" y="195055"/>
          <a:ext cx="892418" cy="30541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600075</xdr:colOff>
      <xdr:row>0</xdr:row>
      <xdr:rowOff>113058</xdr:rowOff>
    </xdr:from>
    <xdr:to>
      <xdr:col>4</xdr:col>
      <xdr:colOff>0</xdr:colOff>
      <xdr:row>5</xdr:row>
      <xdr:rowOff>100219</xdr:rowOff>
    </xdr:to>
    <xdr:sp macro="" textlink="">
      <xdr:nvSpPr>
        <xdr:cNvPr id="2" name="Retângulo 1">
          <a:extLst>
            <a:ext uri="{FF2B5EF4-FFF2-40B4-BE49-F238E27FC236}">
              <a16:creationId xmlns:a16="http://schemas.microsoft.com/office/drawing/2014/main" id="{00000000-0008-0000-0200-000002000000}"/>
            </a:ext>
          </a:extLst>
        </xdr:cNvPr>
        <xdr:cNvSpPr/>
      </xdr:nvSpPr>
      <xdr:spPr>
        <a:xfrm>
          <a:off x="1209675" y="113058"/>
          <a:ext cx="7372350" cy="796786"/>
        </a:xfrm>
        <a:prstGeom prst="rect">
          <a:avLst/>
        </a:prstGeom>
        <a:solidFill>
          <a:schemeClr val="bg1">
            <a:lumMod val="9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2801927</xdr:colOff>
      <xdr:row>1</xdr:row>
      <xdr:rowOff>5954</xdr:rowOff>
    </xdr:from>
    <xdr:to>
      <xdr:col>3</xdr:col>
      <xdr:colOff>3574549</xdr:colOff>
      <xdr:row>2</xdr:row>
      <xdr:rowOff>89297</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1115" y="166688"/>
          <a:ext cx="772622" cy="244078"/>
        </a:xfrm>
        <a:prstGeom prst="rect">
          <a:avLst/>
        </a:prstGeom>
      </xdr:spPr>
    </xdr:pic>
    <xdr:clientData/>
  </xdr:twoCellAnchor>
  <xdr:twoCellAnchor>
    <xdr:from>
      <xdr:col>2</xdr:col>
      <xdr:colOff>91102</xdr:colOff>
      <xdr:row>1</xdr:row>
      <xdr:rowOff>165648</xdr:rowOff>
    </xdr:from>
    <xdr:to>
      <xdr:col>2</xdr:col>
      <xdr:colOff>1051885</xdr:colOff>
      <xdr:row>4</xdr:row>
      <xdr:rowOff>107669</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91102" y="165648"/>
          <a:ext cx="960783" cy="427796"/>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PLANILHA</a:t>
          </a:r>
          <a:r>
            <a:rPr lang="pt-BR" sz="900" baseline="0">
              <a:latin typeface="Britannic Bold" panose="020B0903060703020204" pitchFamily="34" charset="0"/>
            </a:rPr>
            <a:t> </a:t>
          </a:r>
          <a:r>
            <a:rPr lang="pt-BR" sz="800" baseline="0">
              <a:latin typeface="Britannic Bold" panose="020B0903060703020204" pitchFamily="34" charset="0"/>
            </a:rPr>
            <a:t>ORÇAMENTÁRIA</a:t>
          </a:r>
          <a:endParaRPr lang="pt-BR" sz="800">
            <a:latin typeface="Britannic Bold" panose="020B0903060703020204" pitchFamily="34" charset="0"/>
          </a:endParaRPr>
        </a:p>
      </xdr:txBody>
    </xdr:sp>
    <xdr:clientData/>
  </xdr:twoCellAnchor>
  <xdr:twoCellAnchor>
    <xdr:from>
      <xdr:col>2</xdr:col>
      <xdr:colOff>1162863</xdr:colOff>
      <xdr:row>2</xdr:row>
      <xdr:rowOff>11592</xdr:rowOff>
    </xdr:from>
    <xdr:to>
      <xdr:col>2</xdr:col>
      <xdr:colOff>2123646</xdr:colOff>
      <xdr:row>4</xdr:row>
      <xdr:rowOff>119265</xdr:rowOff>
    </xdr:to>
    <xdr:sp macro="" textlink="">
      <xdr:nvSpPr>
        <xdr:cNvPr id="5" name="Retângulo: Cantos Arredondados 4">
          <a:hlinkClick xmlns:r="http://schemas.openxmlformats.org/officeDocument/2006/relationships" r:id="rId3"/>
          <a:extLst>
            <a:ext uri="{FF2B5EF4-FFF2-40B4-BE49-F238E27FC236}">
              <a16:creationId xmlns:a16="http://schemas.microsoft.com/office/drawing/2014/main" id="{00000000-0008-0000-0200-000005000000}"/>
            </a:ext>
          </a:extLst>
        </xdr:cNvPr>
        <xdr:cNvSpPr/>
      </xdr:nvSpPr>
      <xdr:spPr>
        <a:xfrm>
          <a:off x="1162863" y="173517"/>
          <a:ext cx="960783" cy="431523"/>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MEMÓRIA</a:t>
          </a:r>
          <a:r>
            <a:rPr lang="pt-BR" sz="800" baseline="0">
              <a:latin typeface="Britannic Bold" panose="020B0903060703020204" pitchFamily="34" charset="0"/>
            </a:rPr>
            <a:t> DE CÁLCULO</a:t>
          </a:r>
          <a:endParaRPr lang="pt-BR" sz="800">
            <a:latin typeface="Britannic Bold" panose="020B0903060703020204" pitchFamily="34" charset="0"/>
          </a:endParaRPr>
        </a:p>
      </xdr:txBody>
    </xdr:sp>
    <xdr:clientData/>
  </xdr:twoCellAnchor>
  <xdr:twoCellAnchor>
    <xdr:from>
      <xdr:col>2</xdr:col>
      <xdr:colOff>2241880</xdr:colOff>
      <xdr:row>2</xdr:row>
      <xdr:rowOff>6623</xdr:rowOff>
    </xdr:from>
    <xdr:to>
      <xdr:col>2</xdr:col>
      <xdr:colOff>3202663</xdr:colOff>
      <xdr:row>4</xdr:row>
      <xdr:rowOff>114296</xdr:rowOff>
    </xdr:to>
    <xdr:sp macro="" textlink="">
      <xdr:nvSpPr>
        <xdr:cNvPr id="6" name="Retângulo: Cantos Arredondados 5">
          <a:hlinkClick xmlns:r="http://schemas.openxmlformats.org/officeDocument/2006/relationships" r:id="rId4"/>
          <a:extLst>
            <a:ext uri="{FF2B5EF4-FFF2-40B4-BE49-F238E27FC236}">
              <a16:creationId xmlns:a16="http://schemas.microsoft.com/office/drawing/2014/main" id="{00000000-0008-0000-0200-000006000000}"/>
            </a:ext>
          </a:extLst>
        </xdr:cNvPr>
        <xdr:cNvSpPr/>
      </xdr:nvSpPr>
      <xdr:spPr>
        <a:xfrm>
          <a:off x="3456318" y="328092"/>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COMPOSIÇÕES</a:t>
          </a:r>
        </a:p>
      </xdr:txBody>
    </xdr:sp>
    <xdr:clientData/>
  </xdr:twoCellAnchor>
  <xdr:twoCellAnchor>
    <xdr:from>
      <xdr:col>2</xdr:col>
      <xdr:colOff>3323226</xdr:colOff>
      <xdr:row>2</xdr:row>
      <xdr:rowOff>12265</xdr:rowOff>
    </xdr:from>
    <xdr:to>
      <xdr:col>3</xdr:col>
      <xdr:colOff>565118</xdr:colOff>
      <xdr:row>4</xdr:row>
      <xdr:rowOff>119938</xdr:rowOff>
    </xdr:to>
    <xdr:sp macro="" textlink="">
      <xdr:nvSpPr>
        <xdr:cNvPr id="7" name="Retângulo: Cantos Arredondados 6">
          <a:hlinkClick xmlns:r="http://schemas.openxmlformats.org/officeDocument/2006/relationships" r:id="rId5"/>
          <a:extLst>
            <a:ext uri="{FF2B5EF4-FFF2-40B4-BE49-F238E27FC236}">
              <a16:creationId xmlns:a16="http://schemas.microsoft.com/office/drawing/2014/main" id="{00000000-0008-0000-0200-000007000000}"/>
            </a:ext>
          </a:extLst>
        </xdr:cNvPr>
        <xdr:cNvSpPr/>
      </xdr:nvSpPr>
      <xdr:spPr>
        <a:xfrm>
          <a:off x="4537664" y="333734"/>
          <a:ext cx="956642"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CRONOGRAMA</a:t>
          </a:r>
        </a:p>
      </xdr:txBody>
    </xdr:sp>
    <xdr:clientData/>
  </xdr:twoCellAnchor>
  <xdr:twoCellAnchor>
    <xdr:from>
      <xdr:col>3</xdr:col>
      <xdr:colOff>672740</xdr:colOff>
      <xdr:row>2</xdr:row>
      <xdr:rowOff>13250</xdr:rowOff>
    </xdr:from>
    <xdr:to>
      <xdr:col>3</xdr:col>
      <xdr:colOff>1633523</xdr:colOff>
      <xdr:row>4</xdr:row>
      <xdr:rowOff>120923</xdr:rowOff>
    </xdr:to>
    <xdr:sp macro="" textlink="">
      <xdr:nvSpPr>
        <xdr:cNvPr id="8" name="Retângulo: Cantos Arredondados 7">
          <a:hlinkClick xmlns:r="http://schemas.openxmlformats.org/officeDocument/2006/relationships" r:id="rId6"/>
          <a:extLst>
            <a:ext uri="{FF2B5EF4-FFF2-40B4-BE49-F238E27FC236}">
              <a16:creationId xmlns:a16="http://schemas.microsoft.com/office/drawing/2014/main" id="{00000000-0008-0000-0200-000008000000}"/>
            </a:ext>
          </a:extLst>
        </xdr:cNvPr>
        <xdr:cNvSpPr/>
      </xdr:nvSpPr>
      <xdr:spPr>
        <a:xfrm>
          <a:off x="5601928" y="334719"/>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COTAÇÕES</a:t>
          </a:r>
        </a:p>
      </xdr:txBody>
    </xdr:sp>
    <xdr:clientData/>
  </xdr:twoCellAnchor>
  <xdr:twoCellAnchor>
    <xdr:from>
      <xdr:col>3</xdr:col>
      <xdr:colOff>1744301</xdr:colOff>
      <xdr:row>2</xdr:row>
      <xdr:rowOff>14441</xdr:rowOff>
    </xdr:from>
    <xdr:to>
      <xdr:col>3</xdr:col>
      <xdr:colOff>2705084</xdr:colOff>
      <xdr:row>4</xdr:row>
      <xdr:rowOff>122114</xdr:rowOff>
    </xdr:to>
    <xdr:sp macro="" textlink="">
      <xdr:nvSpPr>
        <xdr:cNvPr id="9" name="Retângulo: Cantos Arredondados 8">
          <a:hlinkClick xmlns:r="http://schemas.openxmlformats.org/officeDocument/2006/relationships" r:id="rId7"/>
          <a:extLst>
            <a:ext uri="{FF2B5EF4-FFF2-40B4-BE49-F238E27FC236}">
              <a16:creationId xmlns:a16="http://schemas.microsoft.com/office/drawing/2014/main" id="{00000000-0008-0000-0200-000009000000}"/>
            </a:ext>
          </a:extLst>
        </xdr:cNvPr>
        <xdr:cNvSpPr/>
      </xdr:nvSpPr>
      <xdr:spPr>
        <a:xfrm>
          <a:off x="6673489" y="335910"/>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BDI</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55686</xdr:colOff>
          <xdr:row>1</xdr:row>
          <xdr:rowOff>38834</xdr:rowOff>
        </xdr:from>
        <xdr:to>
          <xdr:col>2</xdr:col>
          <xdr:colOff>986790</xdr:colOff>
          <xdr:row>3</xdr:row>
          <xdr:rowOff>161425</xdr:rowOff>
        </xdr:to>
        <xdr:pic>
          <xdr:nvPicPr>
            <xdr:cNvPr id="4" name="Imagem 3">
              <a:extLst>
                <a:ext uri="{FF2B5EF4-FFF2-40B4-BE49-F238E27FC236}">
                  <a16:creationId xmlns:a16="http://schemas.microsoft.com/office/drawing/2014/main" id="{00000000-0008-0000-0300-000004000000}"/>
                </a:ext>
              </a:extLst>
            </xdr:cNvPr>
            <xdr:cNvPicPr>
              <a:picLocks noChangeAspect="1"/>
              <a:extLst>
                <a:ext uri="{84589F7E-364E-4C9E-8A38-B11213B215E9}">
                  <a14:cameraTool cellRange="ImgEscudo" spid="_x0000_s2401"/>
                </a:ext>
              </a:extLst>
            </xdr:cNvPicPr>
          </xdr:nvPicPr>
          <xdr:blipFill>
            <a:blip xmlns:r="http://schemas.openxmlformats.org/officeDocument/2006/relationships" r:embed="rId1"/>
            <a:stretch>
              <a:fillRect/>
            </a:stretch>
          </xdr:blipFill>
          <xdr:spPr>
            <a:xfrm>
              <a:off x="665286" y="229334"/>
              <a:ext cx="1597854" cy="513116"/>
            </a:xfrm>
            <a:prstGeom prst="rect">
              <a:avLst/>
            </a:prstGeom>
          </xdr:spPr>
        </xdr:pic>
        <xdr:clientData/>
      </xdr:twoCellAnchor>
    </mc:Choice>
    <mc:Fallback/>
  </mc:AlternateContent>
  <xdr:twoCellAnchor>
    <xdr:from>
      <xdr:col>15</xdr:col>
      <xdr:colOff>361950</xdr:colOff>
      <xdr:row>1</xdr:row>
      <xdr:rowOff>57150</xdr:rowOff>
    </xdr:from>
    <xdr:to>
      <xdr:col>16</xdr:col>
      <xdr:colOff>161925</xdr:colOff>
      <xdr:row>2</xdr:row>
      <xdr:rowOff>178276</xdr:rowOff>
    </xdr:to>
    <xdr:sp macro="" textlink="">
      <xdr:nvSpPr>
        <xdr:cNvPr id="5" name="Retângulo: Cantos Arredondados 3">
          <a:hlinkClick xmlns:r="http://schemas.openxmlformats.org/officeDocument/2006/relationships" r:id="rId2"/>
          <a:extLst>
            <a:ext uri="{FF2B5EF4-FFF2-40B4-BE49-F238E27FC236}">
              <a16:creationId xmlns:a16="http://schemas.microsoft.com/office/drawing/2014/main" id="{00000000-0008-0000-0300-000005000000}"/>
            </a:ext>
          </a:extLst>
        </xdr:cNvPr>
        <xdr:cNvSpPr/>
      </xdr:nvSpPr>
      <xdr:spPr>
        <a:xfrm>
          <a:off x="13811250" y="2476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15</xdr:col>
      <xdr:colOff>699446</xdr:colOff>
      <xdr:row>3</xdr:row>
      <xdr:rowOff>98840</xdr:rowOff>
    </xdr:from>
    <xdr:to>
      <xdr:col>15</xdr:col>
      <xdr:colOff>1023296</xdr:colOff>
      <xdr:row>4</xdr:row>
      <xdr:rowOff>90671</xdr:rowOff>
    </xdr:to>
    <xdr:sp macro="" textlink="">
      <xdr:nvSpPr>
        <xdr:cNvPr id="6" name="Seta: para a Esquerda 2">
          <a:hlinkClick xmlns:r="http://schemas.openxmlformats.org/officeDocument/2006/relationships" r:id="rId3"/>
          <a:extLst>
            <a:ext uri="{FF2B5EF4-FFF2-40B4-BE49-F238E27FC236}">
              <a16:creationId xmlns:a16="http://schemas.microsoft.com/office/drawing/2014/main" id="{00000000-0008-0000-0300-000006000000}"/>
            </a:ext>
          </a:extLst>
        </xdr:cNvPr>
        <xdr:cNvSpPr/>
      </xdr:nvSpPr>
      <xdr:spPr>
        <a:xfrm rot="10800000">
          <a:off x="14148746" y="679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169987</xdr:colOff>
          <xdr:row>1</xdr:row>
          <xdr:rowOff>67409</xdr:rowOff>
        </xdr:from>
        <xdr:to>
          <xdr:col>8</xdr:col>
          <xdr:colOff>752476</xdr:colOff>
          <xdr:row>3</xdr:row>
          <xdr:rowOff>140204</xdr:rowOff>
        </xdr:to>
        <xdr:pic>
          <xdr:nvPicPr>
            <xdr:cNvPr id="2" name="Imagem 1">
              <a:extLst>
                <a:ext uri="{FF2B5EF4-FFF2-40B4-BE49-F238E27FC236}">
                  <a16:creationId xmlns:a16="http://schemas.microsoft.com/office/drawing/2014/main" id="{E0BDFB3A-B5E7-436C-B64A-BE0FF3BDC662}"/>
                </a:ext>
              </a:extLst>
            </xdr:cNvPr>
            <xdr:cNvPicPr>
              <a:picLocks noChangeAspect="1"/>
              <a:extLst>
                <a:ext uri="{84589F7E-364E-4C9E-8A38-B11213B215E9}">
                  <a14:cameraTool cellRange="ImgEscudo" spid="_x0000_s168998"/>
                </a:ext>
              </a:extLst>
            </xdr:cNvPicPr>
          </xdr:nvPicPr>
          <xdr:blipFill>
            <a:blip xmlns:r="http://schemas.openxmlformats.org/officeDocument/2006/relationships" r:embed="rId1"/>
            <a:stretch>
              <a:fillRect/>
            </a:stretch>
          </xdr:blipFill>
          <xdr:spPr>
            <a:xfrm>
              <a:off x="5618287" y="257909"/>
              <a:ext cx="1354014" cy="463320"/>
            </a:xfrm>
            <a:prstGeom prst="rect">
              <a:avLst/>
            </a:prstGeom>
          </xdr:spPr>
        </xdr:pic>
        <xdr:clientData/>
      </xdr:twoCellAnchor>
    </mc:Choice>
    <mc:Fallback/>
  </mc:AlternateContent>
  <xdr:twoCellAnchor>
    <xdr:from>
      <xdr:col>15</xdr:col>
      <xdr:colOff>361950</xdr:colOff>
      <xdr:row>1</xdr:row>
      <xdr:rowOff>57150</xdr:rowOff>
    </xdr:from>
    <xdr:to>
      <xdr:col>16</xdr:col>
      <xdr:colOff>161925</xdr:colOff>
      <xdr:row>2</xdr:row>
      <xdr:rowOff>178276</xdr:rowOff>
    </xdr:to>
    <xdr:sp macro="" textlink="">
      <xdr:nvSpPr>
        <xdr:cNvPr id="3" name="Retângulo: Cantos Arredondados 3">
          <a:hlinkClick xmlns:r="http://schemas.openxmlformats.org/officeDocument/2006/relationships" r:id="rId2"/>
          <a:extLst>
            <a:ext uri="{FF2B5EF4-FFF2-40B4-BE49-F238E27FC236}">
              <a16:creationId xmlns:a16="http://schemas.microsoft.com/office/drawing/2014/main" id="{C57A0D52-CB40-4F46-B506-3EF7F120F9F4}"/>
            </a:ext>
          </a:extLst>
        </xdr:cNvPr>
        <xdr:cNvSpPr/>
      </xdr:nvSpPr>
      <xdr:spPr>
        <a:xfrm>
          <a:off x="14382750" y="2476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15</xdr:col>
      <xdr:colOff>699446</xdr:colOff>
      <xdr:row>3</xdr:row>
      <xdr:rowOff>98840</xdr:rowOff>
    </xdr:from>
    <xdr:to>
      <xdr:col>15</xdr:col>
      <xdr:colOff>1023296</xdr:colOff>
      <xdr:row>4</xdr:row>
      <xdr:rowOff>90671</xdr:rowOff>
    </xdr:to>
    <xdr:sp macro="" textlink="">
      <xdr:nvSpPr>
        <xdr:cNvPr id="4" name="Seta: para a Esquerda 2">
          <a:hlinkClick xmlns:r="http://schemas.openxmlformats.org/officeDocument/2006/relationships" r:id="rId3"/>
          <a:extLst>
            <a:ext uri="{FF2B5EF4-FFF2-40B4-BE49-F238E27FC236}">
              <a16:creationId xmlns:a16="http://schemas.microsoft.com/office/drawing/2014/main" id="{316A8A62-03C2-4C2E-8846-22BD68A8D9B0}"/>
            </a:ext>
          </a:extLst>
        </xdr:cNvPr>
        <xdr:cNvSpPr/>
      </xdr:nvSpPr>
      <xdr:spPr>
        <a:xfrm rot="10800000">
          <a:off x="14720246" y="679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95250</xdr:colOff>
      <xdr:row>209</xdr:row>
      <xdr:rowOff>47625</xdr:rowOff>
    </xdr:from>
    <xdr:to>
      <xdr:col>3</xdr:col>
      <xdr:colOff>1009650</xdr:colOff>
      <xdr:row>209</xdr:row>
      <xdr:rowOff>1200150</xdr:rowOff>
    </xdr:to>
    <xdr:pic>
      <xdr:nvPicPr>
        <xdr:cNvPr id="25" name="Imagem 24" descr="4 formas de reduzir flechas em vigas de concreto armado - Portal Civil">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7275" y="41786175"/>
          <a:ext cx="3181350"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95251</xdr:colOff>
      <xdr:row>338</xdr:row>
      <xdr:rowOff>38100</xdr:rowOff>
    </xdr:from>
    <xdr:ext cx="3209924" cy="1152525"/>
    <xdr:pic>
      <xdr:nvPicPr>
        <xdr:cNvPr id="28" name="Imagem 27" descr="4 formas de reduzir flechas em vigas de concreto armado - Portal Civil">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7276" y="57673875"/>
          <a:ext cx="3209924" cy="1152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97363</xdr:colOff>
      <xdr:row>372</xdr:row>
      <xdr:rowOff>41462</xdr:rowOff>
    </xdr:from>
    <xdr:ext cx="3230784" cy="1285875"/>
    <xdr:pic>
      <xdr:nvPicPr>
        <xdr:cNvPr id="29" name="Imagem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2"/>
        <a:stretch>
          <a:fillRect/>
        </a:stretch>
      </xdr:blipFill>
      <xdr:spPr>
        <a:xfrm>
          <a:off x="1061069" y="79984227"/>
          <a:ext cx="3230784" cy="1285875"/>
        </a:xfrm>
        <a:prstGeom prst="rect">
          <a:avLst/>
        </a:prstGeom>
      </xdr:spPr>
    </xdr:pic>
    <xdr:clientData/>
  </xdr:oneCellAnchor>
  <xdr:oneCellAnchor>
    <xdr:from>
      <xdr:col>1</xdr:col>
      <xdr:colOff>76200</xdr:colOff>
      <xdr:row>334</xdr:row>
      <xdr:rowOff>36420</xdr:rowOff>
    </xdr:from>
    <xdr:ext cx="3219449" cy="1143000"/>
    <xdr:pic>
      <xdr:nvPicPr>
        <xdr:cNvPr id="35" name="Imagem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2"/>
        <a:stretch>
          <a:fillRect/>
        </a:stretch>
      </xdr:blipFill>
      <xdr:spPr>
        <a:xfrm>
          <a:off x="1039906" y="71216185"/>
          <a:ext cx="3219449" cy="1143000"/>
        </a:xfrm>
        <a:prstGeom prst="rect">
          <a:avLst/>
        </a:prstGeom>
      </xdr:spPr>
    </xdr:pic>
    <xdr:clientData/>
  </xdr:oneCellAnchor>
  <xdr:oneCellAnchor>
    <xdr:from>
      <xdr:col>1</xdr:col>
      <xdr:colOff>323850</xdr:colOff>
      <xdr:row>602</xdr:row>
      <xdr:rowOff>83574</xdr:rowOff>
    </xdr:from>
    <xdr:ext cx="3057525" cy="2145276"/>
    <xdr:pic>
      <xdr:nvPicPr>
        <xdr:cNvPr id="34" name="Imagem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3"/>
        <a:stretch>
          <a:fillRect/>
        </a:stretch>
      </xdr:blipFill>
      <xdr:spPr>
        <a:xfrm>
          <a:off x="1285875" y="86970624"/>
          <a:ext cx="3057525" cy="2145276"/>
        </a:xfrm>
        <a:prstGeom prst="rect">
          <a:avLst/>
        </a:prstGeom>
      </xdr:spPr>
    </xdr:pic>
    <xdr:clientData/>
  </xdr:oneCellAnchor>
  <xdr:twoCellAnchor editAs="oneCell">
    <xdr:from>
      <xdr:col>1</xdr:col>
      <xdr:colOff>96079</xdr:colOff>
      <xdr:row>704</xdr:row>
      <xdr:rowOff>114300</xdr:rowOff>
    </xdr:from>
    <xdr:to>
      <xdr:col>2</xdr:col>
      <xdr:colOff>1123950</xdr:colOff>
      <xdr:row>718</xdr:row>
      <xdr:rowOff>85724</xdr:rowOff>
    </xdr:to>
    <xdr:pic>
      <xdr:nvPicPr>
        <xdr:cNvPr id="3" name="Imagem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a:stretch>
          <a:fillRect/>
        </a:stretch>
      </xdr:blipFill>
      <xdr:spPr>
        <a:xfrm>
          <a:off x="1058104" y="108946950"/>
          <a:ext cx="2047046" cy="2238375"/>
        </a:xfrm>
        <a:prstGeom prst="rect">
          <a:avLst/>
        </a:prstGeom>
      </xdr:spPr>
    </xdr:pic>
    <xdr:clientData/>
  </xdr:twoCellAnchor>
  <xdr:oneCellAnchor>
    <xdr:from>
      <xdr:col>1</xdr:col>
      <xdr:colOff>66675</xdr:colOff>
      <xdr:row>1359</xdr:row>
      <xdr:rowOff>142873</xdr:rowOff>
    </xdr:from>
    <xdr:ext cx="3434917" cy="3314701"/>
    <xdr:pic>
      <xdr:nvPicPr>
        <xdr:cNvPr id="40" name="Imagem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5"/>
        <a:stretch>
          <a:fillRect/>
        </a:stretch>
      </xdr:blipFill>
      <xdr:spPr>
        <a:xfrm>
          <a:off x="1028700" y="227028373"/>
          <a:ext cx="3434917" cy="3314701"/>
        </a:xfrm>
        <a:prstGeom prst="rect">
          <a:avLst/>
        </a:prstGeom>
      </xdr:spPr>
    </xdr:pic>
    <xdr:clientData/>
  </xdr:oneCellAnchor>
  <xdr:twoCellAnchor editAs="oneCell">
    <xdr:from>
      <xdr:col>1</xdr:col>
      <xdr:colOff>193509</xdr:colOff>
      <xdr:row>1347</xdr:row>
      <xdr:rowOff>245709</xdr:rowOff>
    </xdr:from>
    <xdr:to>
      <xdr:col>3</xdr:col>
      <xdr:colOff>1095375</xdr:colOff>
      <xdr:row>1355</xdr:row>
      <xdr:rowOff>142874</xdr:rowOff>
    </xdr:to>
    <xdr:pic>
      <xdr:nvPicPr>
        <xdr:cNvPr id="46" name="Imagem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6"/>
        <a:stretch>
          <a:fillRect/>
        </a:stretch>
      </xdr:blipFill>
      <xdr:spPr>
        <a:xfrm>
          <a:off x="1155534" y="202470984"/>
          <a:ext cx="3168816" cy="1878365"/>
        </a:xfrm>
        <a:prstGeom prst="rect">
          <a:avLst/>
        </a:prstGeom>
      </xdr:spPr>
    </xdr:pic>
    <xdr:clientData/>
  </xdr:twoCellAnchor>
  <xdr:twoCellAnchor editAs="oneCell">
    <xdr:from>
      <xdr:col>1</xdr:col>
      <xdr:colOff>106782</xdr:colOff>
      <xdr:row>463</xdr:row>
      <xdr:rowOff>104775</xdr:rowOff>
    </xdr:from>
    <xdr:to>
      <xdr:col>3</xdr:col>
      <xdr:colOff>1078332</xdr:colOff>
      <xdr:row>463</xdr:row>
      <xdr:rowOff>1533525</xdr:rowOff>
    </xdr:to>
    <xdr:pic>
      <xdr:nvPicPr>
        <xdr:cNvPr id="7" name="Imagem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7"/>
        <a:stretch>
          <a:fillRect/>
        </a:stretch>
      </xdr:blipFill>
      <xdr:spPr>
        <a:xfrm>
          <a:off x="1069308" y="88055617"/>
          <a:ext cx="3237498" cy="1428750"/>
        </a:xfrm>
        <a:prstGeom prst="rect">
          <a:avLst/>
        </a:prstGeom>
      </xdr:spPr>
    </xdr:pic>
    <xdr:clientData/>
  </xdr:twoCellAnchor>
  <xdr:twoCellAnchor editAs="oneCell">
    <xdr:from>
      <xdr:col>1</xdr:col>
      <xdr:colOff>309283</xdr:colOff>
      <xdr:row>800</xdr:row>
      <xdr:rowOff>274210</xdr:rowOff>
    </xdr:from>
    <xdr:to>
      <xdr:col>3</xdr:col>
      <xdr:colOff>993544</xdr:colOff>
      <xdr:row>800</xdr:row>
      <xdr:rowOff>2454087</xdr:rowOff>
    </xdr:to>
    <xdr:pic>
      <xdr:nvPicPr>
        <xdr:cNvPr id="5" name="Imagem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8"/>
        <a:stretch>
          <a:fillRect/>
        </a:stretch>
      </xdr:blipFill>
      <xdr:spPr>
        <a:xfrm>
          <a:off x="1272989" y="123650975"/>
          <a:ext cx="2947849" cy="2179877"/>
        </a:xfrm>
        <a:prstGeom prst="rect">
          <a:avLst/>
        </a:prstGeom>
      </xdr:spPr>
    </xdr:pic>
    <xdr:clientData/>
  </xdr:twoCellAnchor>
  <xdr:twoCellAnchor editAs="oneCell">
    <xdr:from>
      <xdr:col>1</xdr:col>
      <xdr:colOff>305922</xdr:colOff>
      <xdr:row>1295</xdr:row>
      <xdr:rowOff>81801</xdr:rowOff>
    </xdr:from>
    <xdr:to>
      <xdr:col>3</xdr:col>
      <xdr:colOff>1047750</xdr:colOff>
      <xdr:row>1339</xdr:row>
      <xdr:rowOff>142872</xdr:rowOff>
    </xdr:to>
    <xdr:pic>
      <xdr:nvPicPr>
        <xdr:cNvPr id="11" name="Imagem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9"/>
        <a:stretch>
          <a:fillRect/>
        </a:stretch>
      </xdr:blipFill>
      <xdr:spPr>
        <a:xfrm>
          <a:off x="1267947" y="192248676"/>
          <a:ext cx="3008778" cy="718577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95249</xdr:colOff>
          <xdr:row>2</xdr:row>
          <xdr:rowOff>76200</xdr:rowOff>
        </xdr:from>
        <xdr:to>
          <xdr:col>2</xdr:col>
          <xdr:colOff>1162049</xdr:colOff>
          <xdr:row>4</xdr:row>
          <xdr:rowOff>142875</xdr:rowOff>
        </xdr:to>
        <xdr:pic>
          <xdr:nvPicPr>
            <xdr:cNvPr id="41" name="Imagem 40">
              <a:extLst>
                <a:ext uri="{FF2B5EF4-FFF2-40B4-BE49-F238E27FC236}">
                  <a16:creationId xmlns:a16="http://schemas.microsoft.com/office/drawing/2014/main" id="{00000000-0008-0000-0500-000029000000}"/>
                </a:ext>
              </a:extLst>
            </xdr:cNvPr>
            <xdr:cNvPicPr>
              <a:picLocks noChangeAspect="1"/>
              <a:extLst>
                <a:ext uri="{84589F7E-364E-4C9E-8A38-B11213B215E9}">
                  <a14:cameraTool cellRange="ImgEscudo" spid="_x0000_s10544"/>
                </a:ext>
              </a:extLst>
            </xdr:cNvPicPr>
          </xdr:nvPicPr>
          <xdr:blipFill>
            <a:blip xmlns:r="http://schemas.openxmlformats.org/officeDocument/2006/relationships" r:embed="rId10"/>
            <a:stretch>
              <a:fillRect/>
            </a:stretch>
          </xdr:blipFill>
          <xdr:spPr>
            <a:xfrm>
              <a:off x="1057274" y="400050"/>
              <a:ext cx="2085975" cy="447675"/>
            </a:xfrm>
            <a:prstGeom prst="rect">
              <a:avLst/>
            </a:prstGeom>
          </xdr:spPr>
        </xdr:pic>
        <xdr:clientData/>
      </xdr:twoCellAnchor>
    </mc:Choice>
    <mc:Fallback/>
  </mc:AlternateContent>
  <xdr:twoCellAnchor editAs="oneCell">
    <xdr:from>
      <xdr:col>1</xdr:col>
      <xdr:colOff>275150</xdr:colOff>
      <xdr:row>744</xdr:row>
      <xdr:rowOff>110430</xdr:rowOff>
    </xdr:from>
    <xdr:to>
      <xdr:col>3</xdr:col>
      <xdr:colOff>1057275</xdr:colOff>
      <xdr:row>791</xdr:row>
      <xdr:rowOff>152402</xdr:rowOff>
    </xdr:to>
    <xdr:pic>
      <xdr:nvPicPr>
        <xdr:cNvPr id="32" name="Imagem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11"/>
        <a:stretch>
          <a:fillRect/>
        </a:stretch>
      </xdr:blipFill>
      <xdr:spPr>
        <a:xfrm>
          <a:off x="1237175" y="122154255"/>
          <a:ext cx="3049075" cy="7652445"/>
        </a:xfrm>
        <a:prstGeom prst="rect">
          <a:avLst/>
        </a:prstGeom>
      </xdr:spPr>
    </xdr:pic>
    <xdr:clientData/>
  </xdr:twoCellAnchor>
  <xdr:oneCellAnchor>
    <xdr:from>
      <xdr:col>1</xdr:col>
      <xdr:colOff>190500</xdr:colOff>
      <xdr:row>148</xdr:row>
      <xdr:rowOff>73244</xdr:rowOff>
    </xdr:from>
    <xdr:ext cx="3067049" cy="1593631"/>
    <xdr:pic>
      <xdr:nvPicPr>
        <xdr:cNvPr id="42" name="Imagem 41" descr="Ver a imagem de origem">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52525" y="24457244"/>
          <a:ext cx="3067049" cy="15936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438149</xdr:colOff>
      <xdr:row>197</xdr:row>
      <xdr:rowOff>76201</xdr:rowOff>
    </xdr:from>
    <xdr:to>
      <xdr:col>3</xdr:col>
      <xdr:colOff>952501</xdr:colOff>
      <xdr:row>197</xdr:row>
      <xdr:rowOff>992198</xdr:rowOff>
    </xdr:to>
    <xdr:pic>
      <xdr:nvPicPr>
        <xdr:cNvPr id="45" name="Imagem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13"/>
        <a:stretch>
          <a:fillRect/>
        </a:stretch>
      </xdr:blipFill>
      <xdr:spPr>
        <a:xfrm>
          <a:off x="1400174" y="30822901"/>
          <a:ext cx="2781302" cy="915997"/>
        </a:xfrm>
        <a:prstGeom prst="rect">
          <a:avLst/>
        </a:prstGeom>
      </xdr:spPr>
    </xdr:pic>
    <xdr:clientData/>
  </xdr:twoCellAnchor>
  <xdr:oneCellAnchor>
    <xdr:from>
      <xdr:col>1</xdr:col>
      <xdr:colOff>600075</xdr:colOff>
      <xdr:row>587</xdr:row>
      <xdr:rowOff>104776</xdr:rowOff>
    </xdr:from>
    <xdr:ext cx="2257425" cy="1371600"/>
    <xdr:pic>
      <xdr:nvPicPr>
        <xdr:cNvPr id="2" name="Imagem 1">
          <a:extLst>
            <a:ext uri="{FF2B5EF4-FFF2-40B4-BE49-F238E27FC236}">
              <a16:creationId xmlns:a16="http://schemas.microsoft.com/office/drawing/2014/main" id="{B1481855-0AA7-4C18-BC2F-7025B4B95813}"/>
            </a:ext>
          </a:extLst>
        </xdr:cNvPr>
        <xdr:cNvPicPr>
          <a:picLocks noChangeAspect="1"/>
        </xdr:cNvPicPr>
      </xdr:nvPicPr>
      <xdr:blipFill>
        <a:blip xmlns:r="http://schemas.openxmlformats.org/officeDocument/2006/relationships" r:embed="rId3"/>
        <a:stretch>
          <a:fillRect/>
        </a:stretch>
      </xdr:blipFill>
      <xdr:spPr>
        <a:xfrm>
          <a:off x="1562100" y="87820501"/>
          <a:ext cx="2257425" cy="1371600"/>
        </a:xfrm>
        <a:prstGeom prst="rect">
          <a:avLst/>
        </a:prstGeom>
      </xdr:spPr>
    </xdr:pic>
    <xdr:clientData/>
  </xdr:oneCellAnchor>
  <xdr:oneCellAnchor>
    <xdr:from>
      <xdr:col>1</xdr:col>
      <xdr:colOff>276225</xdr:colOff>
      <xdr:row>580</xdr:row>
      <xdr:rowOff>85725</xdr:rowOff>
    </xdr:from>
    <xdr:ext cx="3076575" cy="1038225"/>
    <xdr:pic>
      <xdr:nvPicPr>
        <xdr:cNvPr id="6" name="Imagem 5">
          <a:extLst>
            <a:ext uri="{FF2B5EF4-FFF2-40B4-BE49-F238E27FC236}">
              <a16:creationId xmlns:a16="http://schemas.microsoft.com/office/drawing/2014/main" id="{87BB7E6B-4CE9-40C5-B6BF-91CF5986F230}"/>
            </a:ext>
          </a:extLst>
        </xdr:cNvPr>
        <xdr:cNvPicPr>
          <a:picLocks noChangeAspect="1"/>
        </xdr:cNvPicPr>
      </xdr:nvPicPr>
      <xdr:blipFill>
        <a:blip xmlns:r="http://schemas.openxmlformats.org/officeDocument/2006/relationships" r:embed="rId3"/>
        <a:stretch>
          <a:fillRect/>
        </a:stretch>
      </xdr:blipFill>
      <xdr:spPr>
        <a:xfrm>
          <a:off x="1238250" y="86534625"/>
          <a:ext cx="3076575" cy="1038225"/>
        </a:xfrm>
        <a:prstGeom prst="rect">
          <a:avLst/>
        </a:prstGeom>
      </xdr:spPr>
    </xdr:pic>
    <xdr:clientData/>
  </xdr:oneCellAnchor>
  <xdr:oneCellAnchor>
    <xdr:from>
      <xdr:col>1</xdr:col>
      <xdr:colOff>97363</xdr:colOff>
      <xdr:row>409</xdr:row>
      <xdr:rowOff>41462</xdr:rowOff>
    </xdr:from>
    <xdr:ext cx="3230784" cy="1285875"/>
    <xdr:pic>
      <xdr:nvPicPr>
        <xdr:cNvPr id="4" name="Imagem 3">
          <a:extLst>
            <a:ext uri="{FF2B5EF4-FFF2-40B4-BE49-F238E27FC236}">
              <a16:creationId xmlns:a16="http://schemas.microsoft.com/office/drawing/2014/main" id="{89E45153-A944-4168-BDA4-F507D13EF53F}"/>
            </a:ext>
          </a:extLst>
        </xdr:cNvPr>
        <xdr:cNvPicPr>
          <a:picLocks noChangeAspect="1"/>
        </xdr:cNvPicPr>
      </xdr:nvPicPr>
      <xdr:blipFill>
        <a:blip xmlns:r="http://schemas.openxmlformats.org/officeDocument/2006/relationships" r:embed="rId2"/>
        <a:stretch>
          <a:fillRect/>
        </a:stretch>
      </xdr:blipFill>
      <xdr:spPr>
        <a:xfrm>
          <a:off x="1059388" y="73041062"/>
          <a:ext cx="3230784" cy="1285875"/>
        </a:xfrm>
        <a:prstGeom prst="rect">
          <a:avLst/>
        </a:prstGeom>
      </xdr:spPr>
    </xdr:pic>
    <xdr:clientData/>
  </xdr:oneCellAnchor>
  <xdr:oneCellAnchor>
    <xdr:from>
      <xdr:col>1</xdr:col>
      <xdr:colOff>106782</xdr:colOff>
      <xdr:row>467</xdr:row>
      <xdr:rowOff>104775</xdr:rowOff>
    </xdr:from>
    <xdr:ext cx="3238500" cy="1428750"/>
    <xdr:pic>
      <xdr:nvPicPr>
        <xdr:cNvPr id="8" name="Imagem 7">
          <a:extLst>
            <a:ext uri="{FF2B5EF4-FFF2-40B4-BE49-F238E27FC236}">
              <a16:creationId xmlns:a16="http://schemas.microsoft.com/office/drawing/2014/main" id="{34287488-E1DB-41C1-BE6E-368E74829940}"/>
            </a:ext>
          </a:extLst>
        </xdr:cNvPr>
        <xdr:cNvPicPr>
          <a:picLocks noChangeAspect="1"/>
        </xdr:cNvPicPr>
      </xdr:nvPicPr>
      <xdr:blipFill>
        <a:blip xmlns:r="http://schemas.openxmlformats.org/officeDocument/2006/relationships" r:embed="rId7"/>
        <a:stretch>
          <a:fillRect/>
        </a:stretch>
      </xdr:blipFill>
      <xdr:spPr>
        <a:xfrm>
          <a:off x="1068807" y="87048975"/>
          <a:ext cx="3238500" cy="1428750"/>
        </a:xfrm>
        <a:prstGeom prst="rect">
          <a:avLst/>
        </a:prstGeom>
      </xdr:spPr>
    </xdr:pic>
    <xdr:clientData/>
  </xdr:oneCellAnchor>
  <xdr:oneCellAnchor>
    <xdr:from>
      <xdr:col>1</xdr:col>
      <xdr:colOff>289892</xdr:colOff>
      <xdr:row>481</xdr:row>
      <xdr:rowOff>107674</xdr:rowOff>
    </xdr:from>
    <xdr:ext cx="3067049" cy="1548848"/>
    <xdr:pic>
      <xdr:nvPicPr>
        <xdr:cNvPr id="10" name="Imagem 9" descr="Ver a imagem de origem">
          <a:extLst>
            <a:ext uri="{FF2B5EF4-FFF2-40B4-BE49-F238E27FC236}">
              <a16:creationId xmlns:a16="http://schemas.microsoft.com/office/drawing/2014/main" id="{956497F4-E298-417C-B71A-EF339132CBC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50675" y="114689283"/>
          <a:ext cx="3067049" cy="15488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95348</xdr:colOff>
      <xdr:row>1</xdr:row>
      <xdr:rowOff>104774</xdr:rowOff>
    </xdr:from>
    <xdr:to>
      <xdr:col>1</xdr:col>
      <xdr:colOff>1340408</xdr:colOff>
      <xdr:row>3</xdr:row>
      <xdr:rowOff>19050</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4948" y="352424"/>
          <a:ext cx="1245060" cy="409576"/>
        </a:xfrm>
        <a:prstGeom prst="rect">
          <a:avLst/>
        </a:prstGeom>
      </xdr:spPr>
    </xdr:pic>
    <xdr:clientData/>
  </xdr:twoCellAnchor>
  <xdr:twoCellAnchor>
    <xdr:from>
      <xdr:col>8</xdr:col>
      <xdr:colOff>0</xdr:colOff>
      <xdr:row>2</xdr:row>
      <xdr:rowOff>0</xdr:rowOff>
    </xdr:from>
    <xdr:to>
      <xdr:col>9</xdr:col>
      <xdr:colOff>561976</xdr:colOff>
      <xdr:row>4</xdr:row>
      <xdr:rowOff>19050</xdr:rowOff>
    </xdr:to>
    <xdr:sp macro="" textlink="">
      <xdr:nvSpPr>
        <xdr:cNvPr id="3" name="Retângulo: Cantos Arredondados 3">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8420100" y="495300"/>
          <a:ext cx="1304926" cy="51435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pt-BR" sz="1100"/>
            <a:t>MEMÓRIA DE CÁLCULO</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85726</xdr:colOff>
          <xdr:row>0</xdr:row>
          <xdr:rowOff>66675</xdr:rowOff>
        </xdr:from>
        <xdr:to>
          <xdr:col>0</xdr:col>
          <xdr:colOff>1362076</xdr:colOff>
          <xdr:row>2</xdr:row>
          <xdr:rowOff>112895</xdr:rowOff>
        </xdr:to>
        <xdr:pic>
          <xdr:nvPicPr>
            <xdr:cNvPr id="2" name="Imagem 1">
              <a:extLst>
                <a:ext uri="{FF2B5EF4-FFF2-40B4-BE49-F238E27FC236}">
                  <a16:creationId xmlns:a16="http://schemas.microsoft.com/office/drawing/2014/main" id="{00000000-0008-0000-0700-000002000000}"/>
                </a:ext>
              </a:extLst>
            </xdr:cNvPr>
            <xdr:cNvPicPr>
              <a:picLocks noChangeAspect="1"/>
              <a:extLst>
                <a:ext uri="{84589F7E-364E-4C9E-8A38-B11213B215E9}">
                  <a14:cameraTool cellRange="ImgEscudo" spid="_x0000_s64816"/>
                </a:ext>
              </a:extLst>
            </xdr:cNvPicPr>
          </xdr:nvPicPr>
          <xdr:blipFill>
            <a:blip xmlns:r="http://schemas.openxmlformats.org/officeDocument/2006/relationships" r:embed="rId1"/>
            <a:stretch>
              <a:fillRect/>
            </a:stretch>
          </xdr:blipFill>
          <xdr:spPr>
            <a:xfrm>
              <a:off x="85726" y="66675"/>
              <a:ext cx="1276350" cy="436745"/>
            </a:xfrm>
            <a:prstGeom prst="rect">
              <a:avLst/>
            </a:prstGeom>
          </xdr:spPr>
        </xdr:pic>
        <xdr:clientData/>
      </xdr:twoCellAnchor>
    </mc:Choice>
    <mc:Fallback/>
  </mc:AlternateContent>
  <xdr:twoCellAnchor>
    <xdr:from>
      <xdr:col>5</xdr:col>
      <xdr:colOff>461321</xdr:colOff>
      <xdr:row>5</xdr:row>
      <xdr:rowOff>32165</xdr:rowOff>
    </xdr:from>
    <xdr:to>
      <xdr:col>5</xdr:col>
      <xdr:colOff>785171</xdr:colOff>
      <xdr:row>6</xdr:row>
      <xdr:rowOff>23996</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8814746" y="105134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419100</xdr:colOff>
      <xdr:row>3</xdr:row>
      <xdr:rowOff>85725</xdr:rowOff>
    </xdr:from>
    <xdr:to>
      <xdr:col>6</xdr:col>
      <xdr:colOff>304800</xdr:colOff>
      <xdr:row>4</xdr:row>
      <xdr:rowOff>140176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700-000004000000}"/>
            </a:ext>
          </a:extLst>
        </xdr:cNvPr>
        <xdr:cNvSpPr/>
      </xdr:nvSpPr>
      <xdr:spPr>
        <a:xfrm>
          <a:off x="8772525" y="6667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947096</xdr:colOff>
      <xdr:row>5</xdr:row>
      <xdr:rowOff>41690</xdr:rowOff>
    </xdr:from>
    <xdr:to>
      <xdr:col>6</xdr:col>
      <xdr:colOff>261296</xdr:colOff>
      <xdr:row>6</xdr:row>
      <xdr:rowOff>33521</xdr:rowOff>
    </xdr:to>
    <xdr:sp macro="" textlink="">
      <xdr:nvSpPr>
        <xdr:cNvPr id="5" name="Seta: para a Esquerda 2">
          <a:hlinkClick xmlns:r="http://schemas.openxmlformats.org/officeDocument/2006/relationships" r:id="rId4"/>
          <a:extLst>
            <a:ext uri="{FF2B5EF4-FFF2-40B4-BE49-F238E27FC236}">
              <a16:creationId xmlns:a16="http://schemas.microsoft.com/office/drawing/2014/main" id="{00000000-0008-0000-0700-000005000000}"/>
            </a:ext>
          </a:extLst>
        </xdr:cNvPr>
        <xdr:cNvSpPr/>
      </xdr:nvSpPr>
      <xdr:spPr>
        <a:xfrm rot="10800000">
          <a:off x="9300521" y="1060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308921</xdr:colOff>
      <xdr:row>2</xdr:row>
      <xdr:rowOff>127415</xdr:rowOff>
    </xdr:from>
    <xdr:to>
      <xdr:col>10</xdr:col>
      <xdr:colOff>632771</xdr:colOff>
      <xdr:row>3</xdr:row>
      <xdr:rowOff>71621</xdr:rowOff>
    </xdr:to>
    <xdr:sp macro="" textlink="">
      <xdr:nvSpPr>
        <xdr:cNvPr id="2" name="Seta: para a Esquerda 2">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12338996" y="517940"/>
          <a:ext cx="323850" cy="13470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266700</xdr:colOff>
      <xdr:row>0</xdr:row>
      <xdr:rowOff>219075</xdr:rowOff>
    </xdr:from>
    <xdr:to>
      <xdr:col>11</xdr:col>
      <xdr:colOff>238125</xdr:colOff>
      <xdr:row>2</xdr:row>
      <xdr:rowOff>54451</xdr:rowOff>
    </xdr:to>
    <xdr:sp macro="" textlink="">
      <xdr:nvSpPr>
        <xdr:cNvPr id="3" name="Retângulo: Cantos Arredondados 3">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12296775" y="190500"/>
          <a:ext cx="895350" cy="25447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10</xdr:col>
      <xdr:colOff>794696</xdr:colOff>
      <xdr:row>2</xdr:row>
      <xdr:rowOff>136940</xdr:rowOff>
    </xdr:from>
    <xdr:to>
      <xdr:col>11</xdr:col>
      <xdr:colOff>194621</xdr:colOff>
      <xdr:row>3</xdr:row>
      <xdr:rowOff>81146</xdr:rowOff>
    </xdr:to>
    <xdr:sp macro="" textlink="">
      <xdr:nvSpPr>
        <xdr:cNvPr id="4" name="Seta: para a Esquerda 2">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rot="10800000">
          <a:off x="12824771" y="527465"/>
          <a:ext cx="323850" cy="13470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0</xdr:col>
          <xdr:colOff>342900</xdr:colOff>
          <xdr:row>0</xdr:row>
          <xdr:rowOff>47625</xdr:rowOff>
        </xdr:from>
        <xdr:to>
          <xdr:col>2</xdr:col>
          <xdr:colOff>344364</xdr:colOff>
          <xdr:row>2</xdr:row>
          <xdr:rowOff>170216</xdr:rowOff>
        </xdr:to>
        <xdr:pic>
          <xdr:nvPicPr>
            <xdr:cNvPr id="5" name="Imagem 4">
              <a:extLst>
                <a:ext uri="{FF2B5EF4-FFF2-40B4-BE49-F238E27FC236}">
                  <a16:creationId xmlns:a16="http://schemas.microsoft.com/office/drawing/2014/main" id="{95822B4A-3EBF-4A03-A975-BDD11918C07F}"/>
                </a:ext>
              </a:extLst>
            </xdr:cNvPr>
            <xdr:cNvPicPr>
              <a:picLocks noChangeAspect="1"/>
              <a:extLst>
                <a:ext uri="{84589F7E-364E-4C9E-8A38-B11213B215E9}">
                  <a14:cameraTool cellRange="ImgEscudo" spid="_x0000_s170007"/>
                </a:ext>
              </a:extLst>
            </xdr:cNvPicPr>
          </xdr:nvPicPr>
          <xdr:blipFill>
            <a:blip xmlns:r="http://schemas.openxmlformats.org/officeDocument/2006/relationships" r:embed="rId4"/>
            <a:stretch>
              <a:fillRect/>
            </a:stretch>
          </xdr:blipFill>
          <xdr:spPr>
            <a:xfrm>
              <a:off x="342900" y="47625"/>
              <a:ext cx="1592139" cy="513116"/>
            </a:xfrm>
            <a:prstGeom prst="rect">
              <a:avLst/>
            </a:prstGeom>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66675</xdr:rowOff>
        </xdr:from>
        <xdr:to>
          <xdr:col>0</xdr:col>
          <xdr:colOff>1343025</xdr:colOff>
          <xdr:row>2</xdr:row>
          <xdr:rowOff>164565</xdr:rowOff>
        </xdr:to>
        <xdr:pic>
          <xdr:nvPicPr>
            <xdr:cNvPr id="7" name="Imagem 6">
              <a:extLst>
                <a:ext uri="{FF2B5EF4-FFF2-40B4-BE49-F238E27FC236}">
                  <a16:creationId xmlns:a16="http://schemas.microsoft.com/office/drawing/2014/main" id="{00000000-0008-0000-0900-000007000000}"/>
                </a:ext>
              </a:extLst>
            </xdr:cNvPr>
            <xdr:cNvPicPr>
              <a:picLocks noChangeAspect="1"/>
              <a:extLst>
                <a:ext uri="{84589F7E-364E-4C9E-8A38-B11213B215E9}">
                  <a14:cameraTool cellRange="ImgEscudo" spid="_x0000_s119687"/>
                </a:ext>
              </a:extLst>
            </xdr:cNvPicPr>
          </xdr:nvPicPr>
          <xdr:blipFill>
            <a:blip xmlns:r="http://schemas.openxmlformats.org/officeDocument/2006/relationships" r:embed="rId1"/>
            <a:stretch>
              <a:fillRect/>
            </a:stretch>
          </xdr:blipFill>
          <xdr:spPr>
            <a:xfrm>
              <a:off x="95250" y="66675"/>
              <a:ext cx="1247775" cy="488415"/>
            </a:xfrm>
            <a:prstGeom prst="rect">
              <a:avLst/>
            </a:prstGeom>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REFORMA%20CAMPO%20DE%20FUTEBOL%20ESTADIO\OR&#199;AMENTO\BAND-2021-REFORMA%20CAMPO-OR&#199;AMENTO-R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Engeluga\DOCUME~1\ADMINI~1\CONFIG~1\Temp\Rar$DI11.110\DOCUME~1\RAPHAE~1.POR\CONFIG~1\Temp\Rar$DI00.610\Acabamentos2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dor\ENGELUGA%20-%20Copia\Users\Jacquicelle%20Gomes\Downloads\COTA&#199;&#213;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dor\ENGELUGA%20-%20Copia\ENGELUGA\Clientes\Outros\LADARIO\GIN&#193;SIO\OR&#199;AMENTO\PLANILHA%20OR&#199;AMENT&#193;RIA\LAD-2022-GIN&#193;SIO-OR&#199;-R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CAMARA\OR&#199;AMENTO\PLANILHA%20OR&#199;AMENT&#193;RIA\C&#243;pia%20de%20BAN-2021-CAMARA-OR&#199;AMENTO-R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D\Google%20Drive\ENGELUGA%20-%20Copia\ENGELUGA\Clientes\Nova%20Alvorada%20do%20Sul\2019\REFORMA%20ESCOLA%20LEONOR\PROJETO%20CIVIL\LICITA&#199;&#195;O\LICITA&#199;&#195;O\OR&#199;AMENTO\NAS-2019-OBRA-PLANILHA-R0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CERCAMENTO%20ESTADIO\OR&#199;AMENTO\OR&#199;AMENTO%20-%20CERCAMENTO%20ESTADIO%20R0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D\Google%20Drive\ENGELUGA%20-%20Copia\ENGELUGA\Clientes\Nova%20Alvorada%20do%20Sul\2020\PMF%20VACILIO%20DIAS\PMF%20VACILIO%20%20-%20OR&#199;AMENT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dor\ENGELUGA%20-%20Copia\_GDRIVE\ENGELUGA%20-%20Copia\ENGELUGA\Clientes\Jardim\HEMODIALISE\OR&#199;AMENTO\PLANILHA%20OR&#199;AMENT&#193;RIA\C&#243;pia%20de%20JRD-2021-HEMODIALISE-PLA-R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IMAGENS"/>
      <sheetName val="REFERENCIA"/>
      <sheetName val="ORÇAMENTO_DES"/>
      <sheetName val="MEMORIA DE CALCULO AT"/>
      <sheetName val="BANCO DADOS ARQ"/>
      <sheetName val="COMPOSIÇÃO"/>
      <sheetName val="COTAÇÕES"/>
      <sheetName val="BDI "/>
      <sheetName val="CRONOGRAMA"/>
      <sheetName val="BAND-2021-REFORMA CAMPO-ORÇAMEN"/>
      <sheetName val="Planilha1"/>
    </sheetNames>
    <sheetDataSet>
      <sheetData sheetId="0"/>
      <sheetData sheetId="1"/>
      <sheetData sheetId="2"/>
      <sheetData sheetId="3"/>
      <sheetData sheetId="4"/>
      <sheetData sheetId="5"/>
      <sheetData sheetId="6">
        <row r="8">
          <cell r="A8" t="str">
            <v>SIST./REF.:</v>
          </cell>
        </row>
      </sheetData>
      <sheetData sheetId="7"/>
      <sheetData sheetId="8"/>
      <sheetData sheetId="9">
        <row r="5">
          <cell r="A5" t="str">
            <v>OBJETO:</v>
          </cell>
        </row>
      </sheetData>
      <sheetData sheetId="10" refreshError="1"/>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sheet1"/>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B7" t="str">
            <v>DESCRICAO DO INSUMO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BANCO DADOS ARQ"/>
      <sheetName val="BANCO DADOS INC"/>
      <sheetName val="COMPOSIÇÃO"/>
      <sheetName val="COTAÇÕES"/>
      <sheetName val="CRONOGRAMA"/>
      <sheetName val="BDI "/>
    </sheetNames>
    <sheetDataSet>
      <sheetData sheetId="0">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row r="8">
          <cell r="A8" t="str">
            <v>PREFEITURA MUNICIPAL DE ÁGUA CLARA</v>
          </cell>
        </row>
        <row r="9">
          <cell r="A9" t="str">
            <v>PREFEITURA MUNICIPAL DE CAARAPÓ</v>
          </cell>
        </row>
        <row r="10">
          <cell r="A10" t="str">
            <v>PREFEITURA MUNICIPAL DE JARAGUARI</v>
          </cell>
        </row>
        <row r="11">
          <cell r="A11" t="str">
            <v>PREFEITURA MUNICIPAL DE JARDIM</v>
          </cell>
        </row>
        <row r="12">
          <cell r="A12" t="str">
            <v>PREFEITURA MUNICIPAL DE RIBAS DO RIO PARDO</v>
          </cell>
        </row>
        <row r="13">
          <cell r="A13" t="str">
            <v>PREFEITURA MUNICIPAL DE SELVÍRIA</v>
          </cell>
        </row>
      </sheetData>
      <sheetData sheetId="1"/>
      <sheetData sheetId="2">
        <row r="8">
          <cell r="D8" t="str">
            <v>PREFEITURA MUNICIPAL DE JARDIM</v>
          </cell>
        </row>
      </sheetData>
      <sheetData sheetId="3">
        <row r="6">
          <cell r="C6" t="str">
            <v>CONSTRUÇÃO DO CENTRO DE DIAGNÓSTICOS</v>
          </cell>
        </row>
        <row r="7">
          <cell r="C7" t="str">
            <v>JARDIM - MS</v>
          </cell>
        </row>
        <row r="10">
          <cell r="C10" t="str">
            <v>AGESUL(JANEIRO/2021) SINAPI (JUNHO/2021) SBC (JUNHO/2021)</v>
          </cell>
        </row>
        <row r="114">
          <cell r="I114">
            <v>503.23</v>
          </cell>
        </row>
      </sheetData>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COMPOSIÇÃO"/>
      <sheetName val="COTAÇÕES"/>
      <sheetName val="CRONOGRAMA"/>
      <sheetName val="BANCO DADOS ARQ"/>
      <sheetName val="BANCO DADOS INC"/>
      <sheetName val="BDI C DES"/>
      <sheetName val="BDI S DES"/>
      <sheetName val="LAD-2022-GINÁSIO-ORÇ-R05"/>
    </sheetNames>
    <sheetDataSet>
      <sheetData sheetId="0">
        <row r="1">
          <cell r="A1" t="str">
            <v>PREFEITURA MUNICIPAL DE ANASTÁCIO</v>
          </cell>
        </row>
      </sheetData>
      <sheetData sheetId="1" refreshError="1"/>
      <sheetData sheetId="2">
        <row r="8">
          <cell r="D8" t="str">
            <v>PREFEITURA MUNICIPAL DE LADÁRIO</v>
          </cell>
        </row>
      </sheetData>
      <sheetData sheetId="3">
        <row r="11">
          <cell r="B11" t="str">
            <v>SIST./REF.:</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COMPOSIÇÃO"/>
      <sheetName val="COTAÇÕES"/>
      <sheetName val="BANCO DADOS ARQ"/>
      <sheetName val="BANCO DADOS INC"/>
      <sheetName val="BDI "/>
      <sheetName val="CRONOGRAMA"/>
      <sheetName val="Cópia de BAN-2021-CAMARA-ORÇAME"/>
    </sheetNames>
    <sheetDataSet>
      <sheetData sheetId="0"/>
      <sheetData sheetId="1"/>
      <sheetData sheetId="2"/>
      <sheetData sheetId="3"/>
      <sheetData sheetId="4"/>
      <sheetData sheetId="5">
        <row r="2">
          <cell r="C2" t="str">
            <v>PREFEITURA MUNICIPAL DE BANDEIRANTES</v>
          </cell>
        </row>
      </sheetData>
      <sheetData sheetId="6"/>
      <sheetData sheetId="7"/>
      <sheetData sheetId="8"/>
      <sheetData sheetId="9"/>
      <sheetData sheetId="10"/>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lanilha3"/>
      <sheetName val="referencia"/>
      <sheetName val="PLANILHA"/>
      <sheetName val="MEMÓRIA DE CÁLCULO"/>
      <sheetName val="COMPOSIÇÕES"/>
      <sheetName val="CRONOGRAMA"/>
      <sheetName val="COTAÇÕES"/>
      <sheetName val="ALVENARIA"/>
      <sheetName val="DEMOLIÇÕES"/>
      <sheetName val="AZULEJO E PISO E PEDRAS"/>
    </sheetNames>
    <sheetDataSet>
      <sheetData sheetId="0"/>
      <sheetData sheetId="1"/>
      <sheetData sheetId="2">
        <row r="3">
          <cell r="A3" t="str">
            <v>PREFEITURA MUNICIPAL DE ANASTÁCIO</v>
          </cell>
        </row>
        <row r="4">
          <cell r="A4" t="str">
            <v>PREFEITURA MUNICIPAL DE BANDEIRANTES</v>
          </cell>
        </row>
        <row r="5">
          <cell r="A5" t="str">
            <v>PREFEITURA MUNICIPAL DE BODOQUENA</v>
          </cell>
        </row>
        <row r="6">
          <cell r="A6" t="str">
            <v>PREFEITURA MUNICIPAL DE ELDORADO</v>
          </cell>
        </row>
        <row r="7">
          <cell r="A7" t="str">
            <v>PREFEITURA MUNICIPAL DE NOVA ALVORADA DO SUL</v>
          </cell>
        </row>
        <row r="8">
          <cell r="A8" t="str">
            <v>PREFEITURA MUNICIPAL DE PORTO MURTINHO</v>
          </cell>
        </row>
      </sheetData>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RESUMO"/>
      <sheetName val="ORÇAMENTO_DES"/>
      <sheetName val="MEM. CÁLCULO"/>
      <sheetName val="COMPOSIÇÃO"/>
      <sheetName val="COTAÇÕES"/>
      <sheetName val="BDI "/>
      <sheetName val="CRONOGRAMA"/>
    </sheetNames>
    <sheetDataSet>
      <sheetData sheetId="0">
        <row r="1">
          <cell r="A1" t="str">
            <v>PREFEITURA MUNICIPAL DE ANASTÁCIO</v>
          </cell>
        </row>
      </sheetData>
      <sheetData sheetId="1"/>
      <sheetData sheetId="2">
        <row r="8">
          <cell r="D8" t="str">
            <v>PREFEITURA MUNICIPAL DE BANDEIRANTES</v>
          </cell>
        </row>
      </sheetData>
      <sheetData sheetId="3"/>
      <sheetData sheetId="4">
        <row r="2">
          <cell r="C2" t="str">
            <v>PREFEITURA MUNICIPAL DE BANDEIRANTES</v>
          </cell>
        </row>
        <row r="3">
          <cell r="C3" t="str">
            <v>SECRETARIA DE OBRAS</v>
          </cell>
        </row>
        <row r="9">
          <cell r="A9" t="str">
            <v>SIST./REF.:</v>
          </cell>
        </row>
      </sheetData>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_DES"/>
      <sheetName val="COMPOSIÇÃO"/>
      <sheetName val="CRONOGRAMA_DES"/>
      <sheetName val="BDI DESONERADO"/>
      <sheetName val="CAMADAS"/>
      <sheetName val="PAVIMENTAÇÃO"/>
    </sheetNames>
    <sheetDataSet>
      <sheetData sheetId="0">
        <row r="2">
          <cell r="A2" t="str">
            <v>PLANILHA DE ORÇAMENTO</v>
          </cell>
        </row>
        <row r="3">
          <cell r="A3" t="str">
            <v>Objeto:</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BANCO DADOS ARQ"/>
      <sheetName val="COMPOSIÇÃO"/>
      <sheetName val="BANCO DADOS INC"/>
      <sheetName val="CRONOGRAMA"/>
      <sheetName val="COTAÇÕES"/>
      <sheetName val="BDI "/>
    </sheetNames>
    <sheetDataSet>
      <sheetData sheetId="0" refreshError="1"/>
      <sheetData sheetId="1" refreshError="1"/>
      <sheetData sheetId="2" refreshError="1"/>
      <sheetData sheetId="3">
        <row r="175">
          <cell r="G175" t="str">
            <v>PORTA DE CORRER AUTOMÁTICA, EM VIDRO TEMPERADO INCOLOR 8MM, 4 FOLHAS (2 MOVEIS E DUAS FIXAS), COM BATE FECHA, NAS DIMENSÕES 2,2X270CM - FORNECIMENTO E INSTALAÇÃO</v>
          </cell>
        </row>
      </sheetData>
      <sheetData sheetId="4" refreshError="1"/>
      <sheetData sheetId="5" refreshError="1"/>
      <sheetData sheetId="6" refreshError="1"/>
      <sheetData sheetId="7" refreshError="1"/>
      <sheetData sheetId="8" refreshError="1"/>
      <sheetData sheetId="9"/>
      <sheetData sheetId="10"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ORC___008___PINTURA_ESMALTE_EM_SUPERFÍCIE_METÁLICA___PORTAS_1" connectionId="33" xr16:uid="{3F166548-649D-40A8-9BE8-3BDAED1A5EDD}" autoFormatId="16" applyNumberFormats="0" applyBorderFormats="0" applyFontFormats="0" applyPatternFormats="0"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ORC - 005 - RODAPÉ C 60X60" connectionId="26" xr16:uid="{C8B89A27-53B3-4076-8AEC-F38626E7AA45}" autoFormatId="16" applyNumberFormats="0" applyBorderFormats="0" applyFontFormats="0" applyPatternFormats="0"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ORC - 005 - PISO C 60X60 MR 10M²" connectionId="24" xr16:uid="{FAAC1A31-29AD-4C47-96EE-9AB55D5C9427}" autoFormatId="16" applyNumberFormats="0" applyBorderFormats="0" applyFontFormats="0" applyPatternFormats="0"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ORC___004___JANELAS_1" connectionId="19" xr16:uid="{E033608D-6EB3-4D5F-B6EF-5F73AF30DBB2}" autoFormatId="16" applyNumberFormats="0" applyBorderFormats="0" applyFontFormats="0" applyPatternFormats="0"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ORC - 004 - PORTÃO" connectionId="20" xr16:uid="{F6DC0819-A422-4965-8190-463F3BAD3E6D}" autoFormatId="16" applyNumberFormats="0" applyBorderFormats="0" applyFontFormats="0" applyPatternFormats="0"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ORC - 004 - JANELAS" connectionId="18" xr16:uid="{08D2B3D8-1AC9-4E1F-AA3C-81BF31D1C76C}" autoFormatId="16" applyNumberFormats="0" applyBorderFormats="0" applyFontFormats="0" applyPatternFormats="0"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ORC - 008 - PINTURA ESMALTE EM SUPERFÍCIE METÁLICA - PORTAS" connectionId="32" xr16:uid="{DBB6A4C0-A64C-4728-93BE-3A8C30AC5BDD}" autoFormatId="16" applyNumberFormats="0" applyBorderFormats="0" applyFontFormats="0" applyPatternFormats="0"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ORC - 002 - RUFO DE ENCOSTO" connectionId="11" xr16:uid="{BE1778FF-C630-40A5-ADAF-3090048654D6}" autoFormatId="16" applyNumberFormats="0" applyBorderFormats="0" applyFontFormats="0" applyPatternFormats="0"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ORC___001___VERGA_DE_PORTAS_MR_1_50_1" connectionId="3" xr16:uid="{B7459188-90E4-415D-BEFF-3DAB0B135517}" autoFormatId="16" applyNumberFormats="0" applyBorderFormats="0" applyFontFormats="0" applyPatternFormats="0"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ORC - 003 -  AZ 33X45 MR 5M²" connectionId="13" xr16:uid="{089B6EE3-2253-41C6-A0DB-C5059E3205DD}" autoFormatId="16" applyNumberFormats="0" applyBorderFormats="0" applyFontFormats="0" applyPatternFormats="0"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ORC - 002 - RUFO PINGADEIRA" connectionId="12" xr16:uid="{2E204548-6F37-4935-8601-CE8E579679AC}"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ORC - 009 - PEITORIL DE GRANITO PARA JANELAS" connectionId="37" xr16:uid="{BBAB49AF-A554-4345-BE5A-1EACC39EC8A8}" autoFormatId="16" applyNumberFormats="0" applyBorderFormats="0" applyFontFormats="0" applyPatternFormats="0"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ORC - 002 - DIVISÓRIA EM GRANITO" connectionId="9" xr16:uid="{697055BB-1ECB-4174-9AD5-02A94DFD4553}" autoFormatId="16" applyNumberFormats="0" applyBorderFormats="0" applyFontFormats="0" applyPatternFormats="0"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000 - TABELA DE AMBIENTES GERAL" growShrinkType="overwriteClear" connectionId="1" xr16:uid="{00000000-0016-0000-0600-00000E000000}" autoFormatId="16" applyNumberFormats="0" applyBorderFormats="0" applyFontFormats="0" applyPatternFormats="0"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ORC___002___CALHAS_1" connectionId="6" xr16:uid="{2CDFE59E-5D58-4840-A858-8778471DC238}" autoFormatId="16" applyNumberFormats="0" applyBorderFormats="0" applyFontFormats="0" applyPatternFormats="0"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ORC - 008 - PINTURA ACRÍLICA EM TETO" connectionId="30" xr16:uid="{F1B1BD1F-DDDC-43DB-8F16-3D709EB11F4B}" autoFormatId="16" applyNumberFormats="0" applyBorderFormats="0" applyFontFormats="0" applyPatternFormats="0"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ORC - 002 - COBERTURA" connectionId="7" xr16:uid="{1D1AC87F-CA75-4AA8-BC2D-8FC86107635F}" autoFormatId="16" applyNumberFormats="0" applyBorderFormats="0" applyFontFormats="0" applyPatternFormats="0"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ORC - 003 - FORRO DRYWALL" connectionId="16" xr16:uid="{78B2242F-B4E6-4451-99DD-13C2DB6D0E2A}" autoFormatId="16" applyNumberFormats="0" applyBorderFormats="0" applyFontFormats="0" applyPatternFormats="0"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ORC - 008 - PINTURA ESMALTE EM SUPERFÍCIE METÁLICA - JANELA" connectionId="31" xr16:uid="{0677445A-02B7-4AA0-9926-48D3B8514C04}" autoFormatId="16" applyNumberFormats="0" applyBorderFormats="0" applyFontFormats="0" applyPatternFormats="0"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ORC - 008 - PINTURA ESMALTE SINTÉTICO EM MADEIRA - PORTAS" connectionId="36" xr16:uid="{29C174F0-D6F4-44F4-9434-486C4A0C0D55}" autoFormatId="16" applyNumberFormats="0" applyBorderFormats="0" applyFontFormats="0" applyPatternFormats="0"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ORC - 004 - PORTAS" connectionId="21" xr16:uid="{2843938F-4910-42CA-96AB-691FCD2E573F}" autoFormatId="16" applyNumberFormats="0" applyBorderFormats="0" applyFontFormats="0" applyPatternFormats="0"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ORC - 002 - CUMEEIRA" connectionId="8" xr16:uid="{6379500A-ED8A-45CC-96E2-05932F1CBEA5}"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ORC - 005 - PISO GRANILITE" connectionId="25" xr16:uid="{A2F2B062-7854-4F3F-A9DA-B6EB08CE03F6}" autoFormatId="16" applyNumberFormats="0" applyBorderFormats="0" applyFontFormats="0" applyPatternFormats="0"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ORC - 002 - MURO" connectionId="10" xr16:uid="{1478BC16-2B21-46A3-9276-48EF16FEAD9D}" autoFormatId="16" applyNumberFormats="0" applyBorderFormats="0" applyFontFormats="0" applyPatternFormats="0"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ORC___008___PINTURA_ESMALTE_EM_SUPERFÍCIE_METÁLICA___PORTAS_1_1_1" connectionId="35" xr16:uid="{8D669967-85B8-4DBE-842B-DEBA1F3BFCD5}" autoFormatId="16" applyNumberFormats="0" applyBorderFormats="0" applyFontFormats="0" applyPatternFormats="0"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ORC - 003 - CHAPISCO EM TETO" connectionId="15" xr16:uid="{87E26226-38B8-4EFA-A35D-BF3C3432C0CA}" autoFormatId="16" applyNumberFormats="0" applyBorderFormats="0" applyFontFormats="0" applyPatternFormats="0"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ORC - 006 - TABELA DE LOUÇAS" connectionId="29" xr16:uid="{279170CD-BBD4-4EFD-B549-9D19099BAE95}" autoFormatId="16" applyNumberFormats="0" applyBorderFormats="0" applyFontFormats="0" applyPatternFormats="0"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ORC - 001 - VERGA DE PORTAS MN 1_50" connectionId="2" xr16:uid="{81ABA699-3AB7-47F1-BB8E-CCED1577489E}" autoFormatId="16" applyNumberFormats="0" applyBorderFormats="0" applyFontFormats="0" applyPatternFormats="0"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ORC - 003 - ACABAMENTO FORRO DRYWALL" connectionId="14" xr16:uid="{C920CE8C-680C-4C8D-A105-8CA633DFB06C}" autoFormatId="16" applyNumberFormats="0" applyBorderFormats="0" applyFontFormats="0" applyPatternFormats="0"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ORC - 005 - RODAPÉ GRANILITE" connectionId="27" xr16:uid="{4F4DFD38-07FA-48A0-9DE0-DB867861A74A}" autoFormatId="16" applyNumberFormats="0" applyBorderFormats="0" applyFontFormats="0" applyPatternFormats="0"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ORC - 005 - PISO C 60X60 MN 5M²" connectionId="23" xr16:uid="{3EC0EEDA-8FCF-42A0-8D25-55FF225A536C}" autoFormatId="16" applyNumberFormats="0" applyBorderFormats="0" applyFontFormats="0" applyPatternFormats="0"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ORC___001___VERGA_CONTRA_JANELAS_MN_1_50_1" connectionId="4" xr16:uid="{98796E9F-7A86-4C1B-9A90-F94D9BFE9FD5}"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ORC - 001 - VERGA_CONTRA JANELAS MR 1_50" connectionId="5" xr16:uid="{E06B9BA2-AF36-4F16-9CAF-99B117A30285}"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ORC - 009 - SOLEIRA" connectionId="38" xr16:uid="{F1911FC2-B1AA-4270-BF39-E50428DD8D8E}"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ORC - 003 - RODAMEIO" connectionId="17" xr16:uid="{2EDE2812-D172-4A0B-8893-8436FDE56866}" autoFormatId="16" applyNumberFormats="0" applyBorderFormats="0" applyFontFormats="0" applyPatternFormats="0"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ORC - 006 - ACESSÓRIOS ESPECIAIS" connectionId="28" xr16:uid="{D15A9E57-768A-4BA6-99DD-5A3A885EB352}" autoFormatId="16" applyNumberFormats="0" applyBorderFormats="0" applyFontFormats="0" applyPatternFormats="0"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ORC___008___PINTURA_ESMALTE_EM_SUPERFÍCIE_METÁLICA___PORTAS_1_1" connectionId="34" xr16:uid="{962FDC1A-B397-4C6F-9E2A-D2ED949EDA3A}" autoFormatId="16" applyNumberFormats="0" applyBorderFormats="0" applyFontFormats="0" applyPatternFormats="0"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ORC - 005 - PISO C 60X60 5-10M²" connectionId="22" xr16:uid="{936BF4BE-8D8C-49A2-991A-460834562321}" autoFormatId="16" applyNumberFormats="0" applyBorderFormats="0" applyFontFormats="0" applyPatternFormats="0"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a3" displayName="Tabela3" ref="B13:O592" totalsRowShown="0" headerRowDxfId="61" headerRowBorderDxfId="60" tableBorderDxfId="59" headerRowCellStyle="Vírgula">
  <autoFilter ref="B13:O592" xr:uid="{00000000-0009-0000-0100-000003000000}"/>
  <tableColumns count="14">
    <tableColumn id="1" xr3:uid="{00000000-0010-0000-0000-000001000000}" name="ITEM" dataDxfId="58"/>
    <tableColumn id="2" xr3:uid="{00000000-0010-0000-0000-000002000000}" name="SERVIÇO/ INSUMO" dataDxfId="57"/>
    <tableColumn id="3" xr3:uid="{00000000-0010-0000-0000-000003000000}" name="REFERENCIAL" dataDxfId="56"/>
    <tableColumn id="4" xr3:uid="{00000000-0010-0000-0000-000004000000}" name="CÓD ENG" dataDxfId="55"/>
    <tableColumn id="5" xr3:uid="{00000000-0010-0000-0000-000005000000}" name="CÓDIGO" dataDxfId="54"/>
    <tableColumn id="6" xr3:uid="{00000000-0010-0000-0000-000006000000}" name="DESCRIÇÃO" dataDxfId="53"/>
    <tableColumn id="7" xr3:uid="{00000000-0010-0000-0000-000007000000}" name="UNIDADE" dataDxfId="52"/>
    <tableColumn id="8" xr3:uid="{00000000-0010-0000-0000-000008000000}" name="QUANTIDADE" dataDxfId="51"/>
    <tableColumn id="9" xr3:uid="{00000000-0010-0000-0000-000009000000}" name="CUSTO UNITÁRIO C/ DES" dataDxfId="50"/>
    <tableColumn id="14" xr3:uid="{00000000-0010-0000-0000-00000E000000}" name="CUSTO UNITÁRIO S/ DES" dataDxfId="49"/>
    <tableColumn id="10" xr3:uid="{00000000-0010-0000-0000-00000A000000}" name="CUSTO UNITÁRIO C/BDI C/ DES" dataDxfId="48"/>
    <tableColumn id="13" xr3:uid="{00000000-0010-0000-0000-00000D000000}" name="CUSTO UNITÁRIO C/BDI S/ DES" dataDxfId="47"/>
    <tableColumn id="15" xr3:uid="{00000000-0010-0000-0000-00000F000000}" name="CUSTO TOTAL C/ BDI C/ DES" dataDxfId="46"/>
    <tableColumn id="11" xr3:uid="{00000000-0010-0000-0000-00000B000000}" name="CUSTO TOTAL C/ BDI S/ DES" dataDxfId="4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48D59E9-1EA6-405E-BDA0-8C226A086B23}" name="Tabela32" displayName="Tabela32" ref="B13:O615" totalsRowShown="0" headerRowDxfId="44" headerRowBorderDxfId="43" tableBorderDxfId="42" headerRowCellStyle="Vírgula">
  <autoFilter ref="B13:O615" xr:uid="{00000000-0009-0000-0100-000003000000}">
    <filterColumn colId="7">
      <filters>
        <filter val="1,00"/>
        <filter val="1.271,75"/>
        <filter val="1.308,00"/>
        <filter val="8.268,34"/>
        <filter val="915,97"/>
      </filters>
    </filterColumn>
  </autoFilter>
  <tableColumns count="14">
    <tableColumn id="1" xr3:uid="{01843090-5C82-492C-92CC-2F1E5E8146EC}" name="ITEM" dataDxfId="41"/>
    <tableColumn id="2" xr3:uid="{87A3BA13-E231-4EA6-A7F6-0EDBC0241FFC}" name="SERVIÇO/ INSUMO" dataDxfId="40"/>
    <tableColumn id="3" xr3:uid="{2569297B-4646-4327-94FB-6D67CFC9D6D1}" name="REFERENCIAL" dataDxfId="39"/>
    <tableColumn id="4" xr3:uid="{8BD0CFC9-D2CE-4EF8-B99C-D293F0A1428B}" name="CÓD ENG" dataDxfId="38"/>
    <tableColumn id="5" xr3:uid="{EE283332-7B9E-488C-806C-F39633BCF211}" name="CÓDIGO" dataDxfId="37"/>
    <tableColumn id="6" xr3:uid="{CE717E6B-6D01-4117-96F8-3D85870CDEC6}" name="DESCRIÇÃO" dataDxfId="36"/>
    <tableColumn id="7" xr3:uid="{681233F4-0227-4573-84A6-75CEBC6225CE}" name="UNIDADE" dataDxfId="35"/>
    <tableColumn id="8" xr3:uid="{D24BAAE0-925A-428A-9074-172E714E9FE5}" name="QUANTIDADE" dataDxfId="34"/>
    <tableColumn id="9" xr3:uid="{79BFF3D6-F620-4257-8F83-7CE71E727200}" name="CUSTO UNITÁRIO C/ DES" dataDxfId="33"/>
    <tableColumn id="14" xr3:uid="{03386831-C744-4AE0-BE21-04F45AC89E7E}" name="CUSTO UNITÁRIO S/ DES" dataDxfId="32"/>
    <tableColumn id="10" xr3:uid="{18524B9B-0EC9-45DB-8D59-76DEC489E594}" name="CUSTO UNITÁRIO C/BDI C/ DES" dataDxfId="31"/>
    <tableColumn id="13" xr3:uid="{CE885D45-7428-4552-B53A-0AD502559658}" name="CUSTO UNITÁRIO C/BDI S/ DES" dataDxfId="30"/>
    <tableColumn id="15" xr3:uid="{B5733C34-8BDA-4CFA-83EE-EB7103D95B5B}" name="CUSTO TOTAL C/ BDI C/ DES" dataDxfId="29"/>
    <tableColumn id="11" xr3:uid="{9F718527-7C25-449D-B6DF-516047828860}" name="CUSTO TOTAL C/ BDI S/ DES" dataDxfId="28"/>
  </tableColumns>
  <tableStyleInfo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table" Target="../tables/table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3" Type="http://schemas.openxmlformats.org/officeDocument/2006/relationships/queryTable" Target="../queryTables/queryTable11.xml"/><Relationship Id="rId18" Type="http://schemas.openxmlformats.org/officeDocument/2006/relationships/queryTable" Target="../queryTables/queryTable16.xml"/><Relationship Id="rId26" Type="http://schemas.openxmlformats.org/officeDocument/2006/relationships/queryTable" Target="../queryTables/queryTable24.xml"/><Relationship Id="rId39" Type="http://schemas.openxmlformats.org/officeDocument/2006/relationships/queryTable" Target="../queryTables/queryTable37.xml"/><Relationship Id="rId21" Type="http://schemas.openxmlformats.org/officeDocument/2006/relationships/queryTable" Target="../queryTables/queryTable19.xml"/><Relationship Id="rId34" Type="http://schemas.openxmlformats.org/officeDocument/2006/relationships/queryTable" Target="../queryTables/queryTable32.xml"/><Relationship Id="rId7" Type="http://schemas.openxmlformats.org/officeDocument/2006/relationships/queryTable" Target="../queryTables/queryTable5.xml"/><Relationship Id="rId12" Type="http://schemas.openxmlformats.org/officeDocument/2006/relationships/queryTable" Target="../queryTables/queryTable10.xml"/><Relationship Id="rId17" Type="http://schemas.openxmlformats.org/officeDocument/2006/relationships/queryTable" Target="../queryTables/queryTable15.xml"/><Relationship Id="rId25" Type="http://schemas.openxmlformats.org/officeDocument/2006/relationships/queryTable" Target="../queryTables/queryTable23.xml"/><Relationship Id="rId33" Type="http://schemas.openxmlformats.org/officeDocument/2006/relationships/queryTable" Target="../queryTables/queryTable31.xml"/><Relationship Id="rId38" Type="http://schemas.openxmlformats.org/officeDocument/2006/relationships/queryTable" Target="../queryTables/queryTable36.xml"/><Relationship Id="rId2" Type="http://schemas.openxmlformats.org/officeDocument/2006/relationships/drawing" Target="../drawings/drawing6.xml"/><Relationship Id="rId16" Type="http://schemas.openxmlformats.org/officeDocument/2006/relationships/queryTable" Target="../queryTables/queryTable14.xml"/><Relationship Id="rId20" Type="http://schemas.openxmlformats.org/officeDocument/2006/relationships/queryTable" Target="../queryTables/queryTable18.xml"/><Relationship Id="rId29" Type="http://schemas.openxmlformats.org/officeDocument/2006/relationships/queryTable" Target="../queryTables/queryTable27.xml"/><Relationship Id="rId1" Type="http://schemas.openxmlformats.org/officeDocument/2006/relationships/printerSettings" Target="../printerSettings/printerSettings6.bin"/><Relationship Id="rId6" Type="http://schemas.openxmlformats.org/officeDocument/2006/relationships/queryTable" Target="../queryTables/queryTable4.xml"/><Relationship Id="rId11" Type="http://schemas.openxmlformats.org/officeDocument/2006/relationships/queryTable" Target="../queryTables/queryTable9.xml"/><Relationship Id="rId24" Type="http://schemas.openxmlformats.org/officeDocument/2006/relationships/queryTable" Target="../queryTables/queryTable22.xml"/><Relationship Id="rId32" Type="http://schemas.openxmlformats.org/officeDocument/2006/relationships/queryTable" Target="../queryTables/queryTable30.xml"/><Relationship Id="rId37" Type="http://schemas.openxmlformats.org/officeDocument/2006/relationships/queryTable" Target="../queryTables/queryTable35.xml"/><Relationship Id="rId40" Type="http://schemas.openxmlformats.org/officeDocument/2006/relationships/queryTable" Target="../queryTables/queryTable38.xml"/><Relationship Id="rId5" Type="http://schemas.openxmlformats.org/officeDocument/2006/relationships/queryTable" Target="../queryTables/queryTable3.xml"/><Relationship Id="rId15" Type="http://schemas.openxmlformats.org/officeDocument/2006/relationships/queryTable" Target="../queryTables/queryTable13.xml"/><Relationship Id="rId23" Type="http://schemas.openxmlformats.org/officeDocument/2006/relationships/queryTable" Target="../queryTables/queryTable21.xml"/><Relationship Id="rId28" Type="http://schemas.openxmlformats.org/officeDocument/2006/relationships/queryTable" Target="../queryTables/queryTable26.xml"/><Relationship Id="rId36" Type="http://schemas.openxmlformats.org/officeDocument/2006/relationships/queryTable" Target="../queryTables/queryTable34.xml"/><Relationship Id="rId10" Type="http://schemas.openxmlformats.org/officeDocument/2006/relationships/queryTable" Target="../queryTables/queryTable8.xml"/><Relationship Id="rId19" Type="http://schemas.openxmlformats.org/officeDocument/2006/relationships/queryTable" Target="../queryTables/queryTable17.xml"/><Relationship Id="rId31" Type="http://schemas.openxmlformats.org/officeDocument/2006/relationships/queryTable" Target="../queryTables/queryTable29.xml"/><Relationship Id="rId4" Type="http://schemas.openxmlformats.org/officeDocument/2006/relationships/queryTable" Target="../queryTables/queryTable2.xml"/><Relationship Id="rId9" Type="http://schemas.openxmlformats.org/officeDocument/2006/relationships/queryTable" Target="../queryTables/queryTable7.xml"/><Relationship Id="rId14" Type="http://schemas.openxmlformats.org/officeDocument/2006/relationships/queryTable" Target="../queryTables/queryTable12.xml"/><Relationship Id="rId22" Type="http://schemas.openxmlformats.org/officeDocument/2006/relationships/queryTable" Target="../queryTables/queryTable20.xml"/><Relationship Id="rId27" Type="http://schemas.openxmlformats.org/officeDocument/2006/relationships/queryTable" Target="../queryTables/queryTable25.xml"/><Relationship Id="rId30" Type="http://schemas.openxmlformats.org/officeDocument/2006/relationships/queryTable" Target="../queryTables/queryTable28.xml"/><Relationship Id="rId35" Type="http://schemas.openxmlformats.org/officeDocument/2006/relationships/queryTable" Target="../queryTables/queryTable33.xml"/><Relationship Id="rId8" Type="http://schemas.openxmlformats.org/officeDocument/2006/relationships/queryTable" Target="../queryTables/queryTable6.xml"/><Relationship Id="rId3"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I14"/>
  <sheetViews>
    <sheetView workbookViewId="0"/>
  </sheetViews>
  <sheetFormatPr defaultColWidth="9.140625" defaultRowHeight="12.75" x14ac:dyDescent="0.2"/>
  <cols>
    <col min="1" max="1" width="50.5703125" style="442" customWidth="1"/>
    <col min="2" max="2" width="48.42578125" style="441" customWidth="1"/>
    <col min="3" max="9" width="9.140625" style="441"/>
    <col min="10" max="16384" width="9.140625" style="50"/>
  </cols>
  <sheetData>
    <row r="1" spans="1:1" ht="91.5" customHeight="1" x14ac:dyDescent="0.2">
      <c r="A1" s="440" t="str">
        <f>[6]referencia!A3</f>
        <v>PREFEITURA MUNICIPAL DE ANASTÁCIO</v>
      </c>
    </row>
    <row r="2" spans="1:1" ht="81.75" customHeight="1" x14ac:dyDescent="0.2">
      <c r="A2" s="440" t="str">
        <f>[6]referencia!A4</f>
        <v>PREFEITURA MUNICIPAL DE BANDEIRANTES</v>
      </c>
    </row>
    <row r="3" spans="1:1" ht="70.5" customHeight="1" x14ac:dyDescent="0.2">
      <c r="A3" s="440" t="str">
        <f>[6]referencia!A5</f>
        <v>PREFEITURA MUNICIPAL DE BODOQUENA</v>
      </c>
    </row>
    <row r="4" spans="1:1" ht="96.75" customHeight="1" x14ac:dyDescent="0.2">
      <c r="A4" s="440" t="str">
        <f>[6]referencia!A6</f>
        <v>PREFEITURA MUNICIPAL DE ELDORADO</v>
      </c>
    </row>
    <row r="5" spans="1:1" ht="77.25" customHeight="1" x14ac:dyDescent="0.2">
      <c r="A5" s="440" t="str">
        <f>[6]referencia!A7</f>
        <v>PREFEITURA MUNICIPAL DE NOVA ALVORADA DO SUL</v>
      </c>
    </row>
    <row r="6" spans="1:1" ht="88.5" customHeight="1" x14ac:dyDescent="0.2">
      <c r="A6" s="440" t="str">
        <f>[6]referencia!A8</f>
        <v>PREFEITURA MUNICIPAL DE PORTO MURTINHO</v>
      </c>
    </row>
    <row r="7" spans="1:1" ht="87.75" customHeight="1" x14ac:dyDescent="0.2">
      <c r="A7" s="442" t="s">
        <v>107</v>
      </c>
    </row>
    <row r="8" spans="1:1" ht="87.75" customHeight="1" x14ac:dyDescent="0.2">
      <c r="A8" s="442" t="str">
        <f>REFERENCIA!A10</f>
        <v>PREFEITURA MUNICIPAL DE ÁGUA CLARA</v>
      </c>
    </row>
    <row r="9" spans="1:1" ht="87" customHeight="1" x14ac:dyDescent="0.2">
      <c r="A9" s="442" t="str">
        <f>REFERENCIA!A11</f>
        <v>PREFEITURA MUNICIPAL DE CAARAPÓ</v>
      </c>
    </row>
    <row r="10" spans="1:1" ht="87" customHeight="1" x14ac:dyDescent="0.2">
      <c r="A10" s="442" t="str">
        <f>REFERENCIA!A12</f>
        <v>PREFEITURA MUNICIPAL DE JARAGUARI</v>
      </c>
    </row>
    <row r="11" spans="1:1" ht="87" customHeight="1" x14ac:dyDescent="0.2">
      <c r="A11" s="442" t="str">
        <f>REFERENCIA!A13</f>
        <v>PREFEITURA MUNICIPAL DE JARDIM</v>
      </c>
    </row>
    <row r="12" spans="1:1" ht="87" customHeight="1" x14ac:dyDescent="0.2">
      <c r="A12" s="442" t="str">
        <f>REFERENCIA!A14</f>
        <v>PREFEITURA MUNICIPAL DE RIBAS DO RIO PARDO</v>
      </c>
    </row>
    <row r="13" spans="1:1" ht="87" customHeight="1" x14ac:dyDescent="0.2">
      <c r="A13" s="442" t="str">
        <f>REFERENCIA!A15</f>
        <v>PREFEITURA MUNICIPAL DE SELVÍRIA</v>
      </c>
    </row>
    <row r="14" spans="1:1" ht="90.75" customHeight="1" x14ac:dyDescent="0.2">
      <c r="A14" s="442" t="str">
        <f>REFERENCIA!A16</f>
        <v>PREFEITURA MUNICIPAL DE IVINHEMA</v>
      </c>
    </row>
  </sheetData>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pageSetUpPr fitToPage="1"/>
  </sheetPr>
  <dimension ref="A1:L192"/>
  <sheetViews>
    <sheetView workbookViewId="0"/>
  </sheetViews>
  <sheetFormatPr defaultColWidth="9.140625" defaultRowHeight="15" x14ac:dyDescent="0.25"/>
  <cols>
    <col min="1" max="1" width="21.28515625" customWidth="1"/>
    <col min="2" max="2" width="45.7109375" customWidth="1"/>
    <col min="3" max="3" width="26.28515625" customWidth="1"/>
    <col min="4" max="4" width="14.5703125" customWidth="1"/>
    <col min="5" max="5" width="17.42578125" customWidth="1"/>
    <col min="6" max="6" width="15.140625" customWidth="1"/>
  </cols>
  <sheetData>
    <row r="1" spans="1:7" x14ac:dyDescent="0.25">
      <c r="A1" s="25"/>
      <c r="B1" s="280" t="s">
        <v>1</v>
      </c>
      <c r="C1" s="318"/>
      <c r="D1" s="318"/>
      <c r="E1" s="319"/>
    </row>
    <row r="2" spans="1:7" ht="15.75" x14ac:dyDescent="0.25">
      <c r="A2" s="26"/>
      <c r="B2" s="281" t="str">
        <f>ORÇAMENTO_DES!D3</f>
        <v>PREFEITURA MUNICIPAL DE RIBAS DO RIO PARDO</v>
      </c>
      <c r="C2" s="282"/>
      <c r="D2" s="282"/>
      <c r="E2" s="283"/>
    </row>
    <row r="3" spans="1:7" x14ac:dyDescent="0.25">
      <c r="A3" s="27"/>
      <c r="B3" s="280" t="str">
        <f>[7]ORÇAMENTO_DES!C3</f>
        <v>SECRETARIA DE OBRAS</v>
      </c>
      <c r="C3" s="318"/>
      <c r="D3" s="318"/>
      <c r="E3" s="319"/>
    </row>
    <row r="4" spans="1:7" ht="20.45" customHeight="1" x14ac:dyDescent="0.25">
      <c r="A4" s="1059" t="s">
        <v>232</v>
      </c>
      <c r="B4" s="1060"/>
      <c r="C4" s="1060"/>
      <c r="D4" s="1060"/>
      <c r="E4" s="1061"/>
    </row>
    <row r="5" spans="1:7" ht="14.45" customHeight="1" x14ac:dyDescent="0.25">
      <c r="A5" s="39" t="str">
        <f>[8]ORÇAMENTO_DES!A3</f>
        <v>Objeto:</v>
      </c>
      <c r="B5" s="294" t="str">
        <f>ORÇAMENTO_DES!C6</f>
        <v>CONSTRUÇÃO DO EMEI AQUARELA</v>
      </c>
      <c r="C5" s="40"/>
      <c r="D5" s="1062" t="s">
        <v>50</v>
      </c>
      <c r="E5" s="1063"/>
    </row>
    <row r="6" spans="1:7" x14ac:dyDescent="0.25">
      <c r="A6" s="39" t="s">
        <v>2</v>
      </c>
      <c r="B6" s="294" t="str">
        <f>[3]ORÇAMENTO_DES!C7</f>
        <v>JARDIM - MS</v>
      </c>
      <c r="C6" s="321"/>
      <c r="D6" s="322"/>
      <c r="E6" s="84"/>
      <c r="F6" s="36"/>
      <c r="G6" s="284"/>
    </row>
    <row r="7" spans="1:7" ht="14.45" customHeight="1" x14ac:dyDescent="0.25">
      <c r="A7" s="39" t="s">
        <v>3</v>
      </c>
      <c r="B7" s="294" t="str">
        <f>ORÇAMENTO_DES!C8</f>
        <v>RUA EUCLIDES LERIANO MEDEIROS ESQUINA COM RUA ILMA MESTRE OLIVEIRA , SN,RESIDENCIAL ALVORADA, RIBAS DO RIO PARDO - MS</v>
      </c>
      <c r="C7" s="40"/>
      <c r="D7" s="1064" t="s">
        <v>119</v>
      </c>
      <c r="E7" s="1065"/>
    </row>
    <row r="8" spans="1:7" x14ac:dyDescent="0.25">
      <c r="A8" s="31" t="str">
        <f>[7]ORÇAMENTO_DES!A9</f>
        <v>SIST./REF.:</v>
      </c>
      <c r="B8" s="216" t="str">
        <f>[3]ORÇAMENTO_DES!C10</f>
        <v>AGESUL(JANEIRO/2021) SINAPI (JUNHO/2021) SBC (JUNHO/2021)</v>
      </c>
      <c r="C8" s="320"/>
      <c r="D8" s="1066"/>
      <c r="E8" s="1067"/>
    </row>
    <row r="9" spans="1:7" x14ac:dyDescent="0.25">
      <c r="A9" s="31"/>
      <c r="B9" s="320"/>
      <c r="C9" s="320"/>
      <c r="D9" s="322"/>
      <c r="E9" s="85"/>
      <c r="F9" s="285"/>
      <c r="G9" s="285"/>
    </row>
    <row r="10" spans="1:7" s="44" customFormat="1" ht="14.25" customHeight="1" x14ac:dyDescent="0.2">
      <c r="A10" s="316" t="s">
        <v>233</v>
      </c>
      <c r="B10" s="316" t="s">
        <v>234</v>
      </c>
      <c r="C10" s="316" t="s">
        <v>235</v>
      </c>
      <c r="D10" s="316" t="s">
        <v>236</v>
      </c>
      <c r="E10" s="316" t="s">
        <v>237</v>
      </c>
      <c r="F10" s="87"/>
    </row>
    <row r="11" spans="1:7" s="44" customFormat="1" ht="14.25" customHeight="1" x14ac:dyDescent="0.2">
      <c r="A11" s="86" t="s">
        <v>238</v>
      </c>
      <c r="B11" s="221" t="s">
        <v>501</v>
      </c>
      <c r="C11" s="221" t="s">
        <v>502</v>
      </c>
      <c r="D11" s="317" t="s">
        <v>239</v>
      </c>
      <c r="E11" s="317" t="s">
        <v>239</v>
      </c>
      <c r="F11" s="87"/>
    </row>
    <row r="12" spans="1:7" s="44" customFormat="1" ht="14.25" customHeight="1" x14ac:dyDescent="0.2">
      <c r="A12" s="86" t="s">
        <v>240</v>
      </c>
      <c r="B12" s="221" t="s">
        <v>503</v>
      </c>
      <c r="C12" s="221" t="s">
        <v>388</v>
      </c>
      <c r="D12" s="317" t="s">
        <v>239</v>
      </c>
      <c r="E12" s="317" t="s">
        <v>239</v>
      </c>
      <c r="F12" s="87"/>
    </row>
    <row r="13" spans="1:7" s="44" customFormat="1" ht="12.75" x14ac:dyDescent="0.2">
      <c r="A13" s="86" t="s">
        <v>241</v>
      </c>
      <c r="B13" s="221" t="s">
        <v>504</v>
      </c>
      <c r="C13" s="221" t="s">
        <v>505</v>
      </c>
      <c r="D13" s="317" t="s">
        <v>239</v>
      </c>
      <c r="E13" s="317" t="s">
        <v>239</v>
      </c>
      <c r="F13" s="87"/>
    </row>
    <row r="14" spans="1:7" s="44" customFormat="1" ht="14.25" customHeight="1" x14ac:dyDescent="0.2">
      <c r="A14" s="86" t="s">
        <v>253</v>
      </c>
      <c r="B14" s="221" t="s">
        <v>385</v>
      </c>
      <c r="C14" s="221" t="s">
        <v>386</v>
      </c>
      <c r="D14" s="317" t="s">
        <v>239</v>
      </c>
      <c r="E14" s="317" t="s">
        <v>239</v>
      </c>
      <c r="F14" s="87"/>
    </row>
    <row r="15" spans="1:7" s="44" customFormat="1" ht="14.25" customHeight="1" x14ac:dyDescent="0.2">
      <c r="A15" s="86" t="s">
        <v>254</v>
      </c>
      <c r="B15" s="221" t="s">
        <v>496</v>
      </c>
      <c r="C15" s="221" t="s">
        <v>497</v>
      </c>
      <c r="D15" s="317" t="s">
        <v>239</v>
      </c>
      <c r="E15" s="317" t="s">
        <v>239</v>
      </c>
      <c r="F15" s="87"/>
    </row>
    <row r="16" spans="1:7" s="44" customFormat="1" ht="15" customHeight="1" x14ac:dyDescent="0.2">
      <c r="A16" s="86" t="s">
        <v>255</v>
      </c>
      <c r="B16" s="221" t="s">
        <v>557</v>
      </c>
      <c r="C16" s="221" t="s">
        <v>558</v>
      </c>
      <c r="D16" s="317" t="s">
        <v>559</v>
      </c>
      <c r="E16" s="317" t="s">
        <v>560</v>
      </c>
      <c r="F16" s="87"/>
    </row>
    <row r="17" spans="1:6" s="44" customFormat="1" ht="15" customHeight="1" x14ac:dyDescent="0.2">
      <c r="A17" s="86" t="s">
        <v>256</v>
      </c>
      <c r="B17" s="221" t="s">
        <v>561</v>
      </c>
      <c r="C17" s="221" t="s">
        <v>562</v>
      </c>
      <c r="D17" s="317" t="s">
        <v>563</v>
      </c>
      <c r="E17" s="317" t="s">
        <v>564</v>
      </c>
      <c r="F17" s="87"/>
    </row>
    <row r="18" spans="1:6" s="44" customFormat="1" ht="15" customHeight="1" x14ac:dyDescent="0.2">
      <c r="A18" s="86" t="s">
        <v>339</v>
      </c>
      <c r="B18" s="221" t="s">
        <v>565</v>
      </c>
      <c r="C18" s="221" t="s">
        <v>566</v>
      </c>
      <c r="D18" s="317" t="s">
        <v>567</v>
      </c>
      <c r="E18" s="317" t="s">
        <v>568</v>
      </c>
      <c r="F18" s="87"/>
    </row>
    <row r="19" spans="1:6" s="44" customFormat="1" ht="15" customHeight="1" x14ac:dyDescent="0.2">
      <c r="A19" s="86" t="s">
        <v>340</v>
      </c>
      <c r="B19" s="221" t="s">
        <v>507</v>
      </c>
      <c r="C19" s="221" t="s">
        <v>508</v>
      </c>
      <c r="D19" s="317" t="s">
        <v>509</v>
      </c>
      <c r="E19" s="317" t="s">
        <v>239</v>
      </c>
      <c r="F19" s="87"/>
    </row>
    <row r="20" spans="1:6" s="44" customFormat="1" ht="15" customHeight="1" x14ac:dyDescent="0.2">
      <c r="A20" s="86" t="s">
        <v>341</v>
      </c>
      <c r="B20" s="221" t="s">
        <v>631</v>
      </c>
      <c r="C20" s="221" t="s">
        <v>632</v>
      </c>
      <c r="D20" s="317" t="s">
        <v>239</v>
      </c>
      <c r="E20" s="317" t="s">
        <v>239</v>
      </c>
      <c r="F20" s="87"/>
    </row>
    <row r="21" spans="1:6" s="44" customFormat="1" ht="15" customHeight="1" x14ac:dyDescent="0.2">
      <c r="A21" s="86" t="s">
        <v>342</v>
      </c>
      <c r="B21" s="221" t="s">
        <v>633</v>
      </c>
      <c r="C21" s="221" t="s">
        <v>634</v>
      </c>
      <c r="D21" s="317" t="s">
        <v>239</v>
      </c>
      <c r="E21" s="317" t="s">
        <v>239</v>
      </c>
      <c r="F21" s="87"/>
    </row>
    <row r="22" spans="1:6" s="44" customFormat="1" ht="15" customHeight="1" x14ac:dyDescent="0.2">
      <c r="A22" s="86" t="s">
        <v>343</v>
      </c>
      <c r="B22" s="221" t="s">
        <v>569</v>
      </c>
      <c r="C22" s="221" t="s">
        <v>570</v>
      </c>
      <c r="D22" s="317" t="s">
        <v>239</v>
      </c>
      <c r="E22" s="317" t="s">
        <v>239</v>
      </c>
      <c r="F22" s="87"/>
    </row>
    <row r="23" spans="1:6" s="44" customFormat="1" ht="15" customHeight="1" x14ac:dyDescent="0.2">
      <c r="A23" s="86" t="s">
        <v>378</v>
      </c>
      <c r="B23" s="221" t="s">
        <v>635</v>
      </c>
      <c r="C23" s="221" t="s">
        <v>636</v>
      </c>
      <c r="D23" s="317" t="s">
        <v>637</v>
      </c>
      <c r="E23" s="317" t="s">
        <v>638</v>
      </c>
      <c r="F23" s="87"/>
    </row>
    <row r="24" spans="1:6" s="44" customFormat="1" ht="15" customHeight="1" x14ac:dyDescent="0.2">
      <c r="A24" s="86" t="s">
        <v>379</v>
      </c>
      <c r="B24" s="221" t="s">
        <v>654</v>
      </c>
      <c r="C24" s="221" t="s">
        <v>655</v>
      </c>
      <c r="D24" s="317" t="s">
        <v>656</v>
      </c>
      <c r="E24" s="317" t="s">
        <v>657</v>
      </c>
      <c r="F24" s="87"/>
    </row>
    <row r="25" spans="1:6" s="44" customFormat="1" ht="15" customHeight="1" x14ac:dyDescent="0.2">
      <c r="A25" s="86" t="s">
        <v>380</v>
      </c>
      <c r="B25" s="221" t="s">
        <v>346</v>
      </c>
      <c r="C25" s="221" t="s">
        <v>344</v>
      </c>
      <c r="D25" s="317" t="s">
        <v>345</v>
      </c>
      <c r="E25" s="317" t="s">
        <v>344</v>
      </c>
      <c r="F25" s="87"/>
    </row>
    <row r="26" spans="1:6" s="44" customFormat="1" ht="15" customHeight="1" x14ac:dyDescent="0.2">
      <c r="A26" s="86" t="s">
        <v>381</v>
      </c>
      <c r="B26" s="221" t="s">
        <v>571</v>
      </c>
      <c r="C26" s="221" t="s">
        <v>572</v>
      </c>
      <c r="D26" s="317" t="s">
        <v>573</v>
      </c>
      <c r="E26" s="317" t="s">
        <v>574</v>
      </c>
      <c r="F26" s="87"/>
    </row>
    <row r="27" spans="1:6" s="44" customFormat="1" ht="15" customHeight="1" x14ac:dyDescent="0.2">
      <c r="A27" s="86" t="s">
        <v>382</v>
      </c>
      <c r="B27" s="221" t="s">
        <v>575</v>
      </c>
      <c r="C27" s="221" t="s">
        <v>576</v>
      </c>
      <c r="D27" s="317" t="s">
        <v>577</v>
      </c>
      <c r="E27" s="317" t="s">
        <v>578</v>
      </c>
      <c r="F27" s="87"/>
    </row>
    <row r="28" spans="1:6" s="44" customFormat="1" ht="15" customHeight="1" x14ac:dyDescent="0.2">
      <c r="A28" s="86" t="s">
        <v>383</v>
      </c>
      <c r="B28" s="221" t="s">
        <v>579</v>
      </c>
      <c r="C28" s="221" t="s">
        <v>580</v>
      </c>
      <c r="D28" s="317" t="s">
        <v>581</v>
      </c>
      <c r="E28" s="317" t="s">
        <v>582</v>
      </c>
      <c r="F28" s="87"/>
    </row>
    <row r="29" spans="1:6" s="44" customFormat="1" ht="15" customHeight="1" x14ac:dyDescent="0.2">
      <c r="A29" s="86" t="s">
        <v>384</v>
      </c>
      <c r="B29" s="221" t="s">
        <v>583</v>
      </c>
      <c r="C29" s="221" t="s">
        <v>584</v>
      </c>
      <c r="D29" s="317" t="s">
        <v>585</v>
      </c>
      <c r="E29" s="317" t="s">
        <v>586</v>
      </c>
      <c r="F29" s="87"/>
    </row>
    <row r="30" spans="1:6" s="44" customFormat="1" ht="15" customHeight="1" x14ac:dyDescent="0.2">
      <c r="A30" s="86" t="s">
        <v>387</v>
      </c>
      <c r="B30" s="221" t="s">
        <v>587</v>
      </c>
      <c r="C30" s="221" t="s">
        <v>588</v>
      </c>
      <c r="D30" s="317" t="s">
        <v>589</v>
      </c>
      <c r="E30" s="317" t="s">
        <v>590</v>
      </c>
      <c r="F30" s="87"/>
    </row>
    <row r="31" spans="1:6" s="44" customFormat="1" ht="15" customHeight="1" x14ac:dyDescent="0.2">
      <c r="A31" s="86" t="s">
        <v>389</v>
      </c>
      <c r="B31" s="221" t="s">
        <v>639</v>
      </c>
      <c r="C31" s="221" t="s">
        <v>640</v>
      </c>
      <c r="D31" s="317" t="s">
        <v>641</v>
      </c>
      <c r="E31" s="317" t="s">
        <v>642</v>
      </c>
      <c r="F31" s="87"/>
    </row>
    <row r="32" spans="1:6" s="44" customFormat="1" ht="15" customHeight="1" x14ac:dyDescent="0.2">
      <c r="A32" s="86" t="s">
        <v>390</v>
      </c>
      <c r="B32" s="221" t="s">
        <v>517</v>
      </c>
      <c r="C32" s="221" t="s">
        <v>518</v>
      </c>
      <c r="D32" s="317" t="s">
        <v>519</v>
      </c>
      <c r="E32" s="317" t="s">
        <v>520</v>
      </c>
      <c r="F32" s="87"/>
    </row>
    <row r="33" spans="1:6" s="44" customFormat="1" ht="15" customHeight="1" x14ac:dyDescent="0.2">
      <c r="A33" s="86" t="s">
        <v>391</v>
      </c>
      <c r="B33" s="221" t="s">
        <v>592</v>
      </c>
      <c r="C33" s="221" t="s">
        <v>593</v>
      </c>
      <c r="D33" s="317" t="s">
        <v>594</v>
      </c>
      <c r="E33" s="317" t="s">
        <v>595</v>
      </c>
      <c r="F33" s="87"/>
    </row>
    <row r="34" spans="1:6" s="44" customFormat="1" ht="15" customHeight="1" x14ac:dyDescent="0.2">
      <c r="A34" s="86" t="s">
        <v>392</v>
      </c>
      <c r="B34" s="221" t="s">
        <v>643</v>
      </c>
      <c r="C34" s="221" t="s">
        <v>394</v>
      </c>
      <c r="D34" s="317" t="s">
        <v>644</v>
      </c>
      <c r="E34" s="317" t="s">
        <v>645</v>
      </c>
      <c r="F34" s="87"/>
    </row>
    <row r="35" spans="1:6" s="44" customFormat="1" ht="15" customHeight="1" x14ac:dyDescent="0.2">
      <c r="A35" s="86" t="s">
        <v>397</v>
      </c>
      <c r="B35" s="221" t="s">
        <v>658</v>
      </c>
      <c r="C35" s="221" t="s">
        <v>659</v>
      </c>
      <c r="D35" s="317" t="s">
        <v>239</v>
      </c>
      <c r="E35" s="317" t="s">
        <v>239</v>
      </c>
      <c r="F35" s="87"/>
    </row>
    <row r="36" spans="1:6" s="44" customFormat="1" ht="15" customHeight="1" x14ac:dyDescent="0.2">
      <c r="A36" s="86" t="s">
        <v>398</v>
      </c>
      <c r="B36" s="221" t="s">
        <v>660</v>
      </c>
      <c r="C36" s="221" t="s">
        <v>661</v>
      </c>
      <c r="D36" s="317" t="s">
        <v>239</v>
      </c>
      <c r="E36" s="317" t="s">
        <v>239</v>
      </c>
      <c r="F36" s="87"/>
    </row>
    <row r="37" spans="1:6" s="44" customFormat="1" ht="15" customHeight="1" x14ac:dyDescent="0.2">
      <c r="A37" s="86" t="s">
        <v>591</v>
      </c>
      <c r="B37" s="221" t="s">
        <v>662</v>
      </c>
      <c r="C37" s="221" t="s">
        <v>663</v>
      </c>
      <c r="D37" s="317" t="s">
        <v>239</v>
      </c>
      <c r="E37" s="317" t="s">
        <v>239</v>
      </c>
      <c r="F37" s="87"/>
    </row>
    <row r="38" spans="1:6" s="44" customFormat="1" ht="15" customHeight="1" x14ac:dyDescent="0.2">
      <c r="A38" s="86" t="s">
        <v>596</v>
      </c>
      <c r="B38" s="221" t="s">
        <v>664</v>
      </c>
      <c r="C38" s="221" t="s">
        <v>665</v>
      </c>
      <c r="D38" s="317" t="s">
        <v>239</v>
      </c>
      <c r="E38" s="317" t="s">
        <v>239</v>
      </c>
      <c r="F38" s="87"/>
    </row>
    <row r="39" spans="1:6" s="44" customFormat="1" ht="15" customHeight="1" x14ac:dyDescent="0.2">
      <c r="A39" s="86" t="s">
        <v>597</v>
      </c>
      <c r="B39" s="221" t="s">
        <v>667</v>
      </c>
      <c r="C39" s="221" t="s">
        <v>666</v>
      </c>
      <c r="D39" s="317" t="s">
        <v>239</v>
      </c>
      <c r="E39" s="317" t="s">
        <v>239</v>
      </c>
      <c r="F39" s="87"/>
    </row>
    <row r="40" spans="1:6" s="44" customFormat="1" ht="15" customHeight="1" x14ac:dyDescent="0.2">
      <c r="A40" s="86" t="s">
        <v>598</v>
      </c>
      <c r="B40" s="221" t="s">
        <v>669</v>
      </c>
      <c r="C40" s="221" t="s">
        <v>668</v>
      </c>
      <c r="D40" s="317" t="s">
        <v>239</v>
      </c>
      <c r="E40" s="317" t="s">
        <v>239</v>
      </c>
      <c r="F40" s="87"/>
    </row>
    <row r="41" spans="1:6" s="44" customFormat="1" ht="15" customHeight="1" x14ac:dyDescent="0.2">
      <c r="A41" s="86" t="s">
        <v>406</v>
      </c>
      <c r="B41" s="221" t="s">
        <v>670</v>
      </c>
      <c r="C41" s="221" t="s">
        <v>671</v>
      </c>
      <c r="D41" s="317" t="s">
        <v>239</v>
      </c>
      <c r="E41" s="317" t="s">
        <v>239</v>
      </c>
      <c r="F41" s="87"/>
    </row>
    <row r="42" spans="1:6" s="44" customFormat="1" ht="15" customHeight="1" x14ac:dyDescent="0.2">
      <c r="A42" s="86" t="s">
        <v>407</v>
      </c>
      <c r="B42" s="221" t="s">
        <v>675</v>
      </c>
      <c r="C42" s="221" t="s">
        <v>672</v>
      </c>
      <c r="D42" s="317" t="s">
        <v>673</v>
      </c>
      <c r="E42" s="317" t="s">
        <v>674</v>
      </c>
      <c r="F42" s="87"/>
    </row>
    <row r="43" spans="1:6" s="44" customFormat="1" ht="15" customHeight="1" x14ac:dyDescent="0.2">
      <c r="A43" s="86" t="s">
        <v>646</v>
      </c>
      <c r="B43" s="221"/>
      <c r="C43" s="221"/>
      <c r="D43" s="317"/>
      <c r="E43" s="317"/>
      <c r="F43" s="87"/>
    </row>
    <row r="44" spans="1:6" s="44" customFormat="1" ht="15" customHeight="1" x14ac:dyDescent="0.2">
      <c r="A44" s="86" t="s">
        <v>408</v>
      </c>
      <c r="B44" s="221"/>
      <c r="C44" s="221"/>
      <c r="D44" s="317"/>
      <c r="E44" s="317"/>
      <c r="F44" s="87"/>
    </row>
    <row r="45" spans="1:6" s="44" customFormat="1" ht="15" customHeight="1" x14ac:dyDescent="0.2">
      <c r="A45" s="86" t="s">
        <v>647</v>
      </c>
      <c r="B45" s="221"/>
      <c r="C45" s="221"/>
      <c r="D45" s="317"/>
      <c r="E45" s="317"/>
      <c r="F45" s="87"/>
    </row>
    <row r="46" spans="1:6" s="44" customFormat="1" ht="15" customHeight="1" x14ac:dyDescent="0.2">
      <c r="A46" s="86" t="s">
        <v>648</v>
      </c>
      <c r="B46" s="221"/>
      <c r="C46" s="221"/>
      <c r="D46" s="317"/>
      <c r="E46" s="317"/>
      <c r="F46" s="87"/>
    </row>
    <row r="47" spans="1:6" s="44" customFormat="1" ht="15" customHeight="1" x14ac:dyDescent="0.2">
      <c r="A47" s="86" t="s">
        <v>649</v>
      </c>
      <c r="B47" s="221"/>
      <c r="C47" s="221"/>
      <c r="D47" s="317"/>
      <c r="E47" s="317"/>
      <c r="F47" s="87"/>
    </row>
    <row r="48" spans="1:6" s="44" customFormat="1" ht="15" customHeight="1" x14ac:dyDescent="0.2">
      <c r="A48" s="86" t="s">
        <v>650</v>
      </c>
      <c r="B48" s="221"/>
      <c r="C48" s="221"/>
      <c r="D48" s="317"/>
      <c r="E48" s="317"/>
      <c r="F48" s="87"/>
    </row>
    <row r="49" spans="1:12" s="44" customFormat="1" ht="15" customHeight="1" x14ac:dyDescent="0.2">
      <c r="A49" s="86" t="s">
        <v>651</v>
      </c>
      <c r="B49" s="221"/>
      <c r="C49" s="221"/>
      <c r="D49" s="317"/>
      <c r="E49" s="317"/>
      <c r="F49" s="87"/>
    </row>
    <row r="50" spans="1:12" s="44" customFormat="1" ht="15" customHeight="1" x14ac:dyDescent="0.2">
      <c r="A50" s="86" t="s">
        <v>652</v>
      </c>
      <c r="B50" s="221"/>
      <c r="C50" s="221"/>
      <c r="D50" s="317"/>
      <c r="E50" s="317"/>
      <c r="F50" s="87"/>
    </row>
    <row r="51" spans="1:12" s="44" customFormat="1" ht="15" customHeight="1" x14ac:dyDescent="0.2">
      <c r="A51" s="86" t="s">
        <v>653</v>
      </c>
      <c r="B51" s="221"/>
      <c r="C51" s="221"/>
      <c r="D51" s="317"/>
      <c r="E51" s="317"/>
      <c r="F51" s="87"/>
    </row>
    <row r="52" spans="1:12" s="44" customFormat="1" ht="12.75" x14ac:dyDescent="0.2">
      <c r="A52" s="1068"/>
      <c r="B52" s="1069"/>
      <c r="C52" s="1069"/>
      <c r="D52" s="1069"/>
      <c r="E52" s="1070"/>
      <c r="F52" s="87"/>
    </row>
    <row r="53" spans="1:12" s="44" customFormat="1" ht="15.75" customHeight="1" x14ac:dyDescent="0.2">
      <c r="A53" s="88" t="s">
        <v>41</v>
      </c>
      <c r="B53" s="89" t="s">
        <v>54</v>
      </c>
      <c r="C53" s="90" t="s">
        <v>42</v>
      </c>
      <c r="D53" s="90" t="s">
        <v>242</v>
      </c>
      <c r="E53" s="90" t="s">
        <v>243</v>
      </c>
      <c r="L53" s="44">
        <f>6300/7</f>
        <v>900</v>
      </c>
    </row>
    <row r="54" spans="1:12" s="44" customFormat="1" ht="21" x14ac:dyDescent="0.2">
      <c r="A54" s="91" t="s">
        <v>244</v>
      </c>
      <c r="B54" s="92" t="s">
        <v>599</v>
      </c>
      <c r="C54" s="93" t="s">
        <v>121</v>
      </c>
      <c r="D54" s="94">
        <v>44503</v>
      </c>
      <c r="E54" s="95">
        <f>IF(SUM(D56:E58)&lt;&gt;0,MEDIAN(D56:E58),"")</f>
        <v>2199.9</v>
      </c>
    </row>
    <row r="55" spans="1:12" s="44" customFormat="1" ht="12.75" x14ac:dyDescent="0.2">
      <c r="A55" s="96" t="s">
        <v>246</v>
      </c>
      <c r="B55" s="1046" t="s">
        <v>247</v>
      </c>
      <c r="C55" s="1046"/>
      <c r="D55" s="1047" t="s">
        <v>232</v>
      </c>
      <c r="E55" s="1047"/>
    </row>
    <row r="56" spans="1:12" s="44" customFormat="1" ht="12.75" x14ac:dyDescent="0.2">
      <c r="A56" s="86" t="s">
        <v>238</v>
      </c>
      <c r="B56" s="1051" t="str">
        <f>VLOOKUP(A56,$A$11:$E$35,3,0)</f>
        <v>SERTÃO</v>
      </c>
      <c r="C56" s="1051"/>
      <c r="D56" s="1048">
        <v>2209.16</v>
      </c>
      <c r="E56" s="1048"/>
      <c r="H56" s="44">
        <f>D58/[3]ORÇAMENTO_DES!I114</f>
        <v>3.934383880134332</v>
      </c>
    </row>
    <row r="57" spans="1:12" s="44" customFormat="1" ht="12.75" x14ac:dyDescent="0.2">
      <c r="A57" s="86" t="s">
        <v>240</v>
      </c>
      <c r="B57" s="1052" t="str">
        <f>VLOOKUP(A57,$A$11:$E$35,3,0)</f>
        <v>LEROY MERLIN</v>
      </c>
      <c r="C57" s="1053"/>
      <c r="D57" s="1045">
        <v>2199.9</v>
      </c>
      <c r="E57" s="1045"/>
    </row>
    <row r="58" spans="1:12" s="44" customFormat="1" ht="12.75" x14ac:dyDescent="0.2">
      <c r="A58" s="86" t="s">
        <v>241</v>
      </c>
      <c r="B58" s="1049" t="str">
        <f>VLOOKUP(A58,$A$11:$E$35,3,0)</f>
        <v>ACQUAFORT</v>
      </c>
      <c r="C58" s="1050"/>
      <c r="D58" s="1043">
        <v>1979.9</v>
      </c>
      <c r="E58" s="1043"/>
    </row>
    <row r="59" spans="1:12" s="44" customFormat="1" ht="12.75" x14ac:dyDescent="0.2">
      <c r="A59" s="97"/>
      <c r="B59" s="98"/>
      <c r="C59" s="98"/>
      <c r="D59" s="99"/>
      <c r="E59" s="100"/>
    </row>
    <row r="60" spans="1:12" s="44" customFormat="1" ht="12.75" x14ac:dyDescent="0.2">
      <c r="A60" s="88" t="s">
        <v>41</v>
      </c>
      <c r="B60" s="89" t="s">
        <v>54</v>
      </c>
      <c r="C60" s="90" t="s">
        <v>42</v>
      </c>
      <c r="D60" s="90" t="s">
        <v>242</v>
      </c>
      <c r="E60" s="90" t="s">
        <v>243</v>
      </c>
    </row>
    <row r="61" spans="1:12" s="44" customFormat="1" ht="12.75" x14ac:dyDescent="0.2">
      <c r="A61" s="91" t="s">
        <v>248</v>
      </c>
      <c r="B61" s="92" t="s">
        <v>364</v>
      </c>
      <c r="C61" s="93" t="s">
        <v>121</v>
      </c>
      <c r="D61" s="94">
        <v>44503</v>
      </c>
      <c r="E61" s="95">
        <f>IF(SUM(D63:E65)&lt;&gt;0,MEDIAN(D63:E65),"")</f>
        <v>44.85</v>
      </c>
    </row>
    <row r="62" spans="1:12" s="44" customFormat="1" ht="12.75" x14ac:dyDescent="0.2">
      <c r="A62" s="96" t="s">
        <v>246</v>
      </c>
      <c r="B62" s="1046" t="s">
        <v>247</v>
      </c>
      <c r="C62" s="1046"/>
      <c r="D62" s="1047" t="s">
        <v>232</v>
      </c>
      <c r="E62" s="1047"/>
    </row>
    <row r="63" spans="1:12" s="44" customFormat="1" ht="12.75" x14ac:dyDescent="0.2">
      <c r="A63" s="86" t="s">
        <v>253</v>
      </c>
      <c r="B63" s="1051" t="str">
        <f>VLOOKUP(A63,$A$11:$E$35,3,0)</f>
        <v>AMERICANAS</v>
      </c>
      <c r="C63" s="1051"/>
      <c r="D63" s="1048">
        <v>44.85</v>
      </c>
      <c r="E63" s="1048"/>
    </row>
    <row r="64" spans="1:12" s="44" customFormat="1" ht="12.75" x14ac:dyDescent="0.2">
      <c r="A64" s="86" t="s">
        <v>254</v>
      </c>
      <c r="B64" s="1052" t="str">
        <f>VLOOKUP(A64,$A$11:$E$35,3,0)</f>
        <v>MAGAZINE LUIZA</v>
      </c>
      <c r="C64" s="1053"/>
      <c r="D64" s="1045">
        <v>38.130000000000003</v>
      </c>
      <c r="E64" s="1045"/>
    </row>
    <row r="65" spans="1:7" s="44" customFormat="1" ht="12.75" x14ac:dyDescent="0.2">
      <c r="A65" s="86" t="s">
        <v>240</v>
      </c>
      <c r="B65" s="1049" t="str">
        <f>VLOOKUP(A65,$A$11:$E$35,3,0)</f>
        <v>LEROY MERLIN</v>
      </c>
      <c r="C65" s="1050"/>
      <c r="D65" s="1043">
        <v>50.14</v>
      </c>
      <c r="E65" s="1043"/>
    </row>
    <row r="66" spans="1:7" s="44" customFormat="1" ht="12.75" x14ac:dyDescent="0.2">
      <c r="A66" s="323"/>
      <c r="B66" s="324"/>
      <c r="C66" s="325"/>
      <c r="D66" s="326"/>
      <c r="E66" s="326"/>
    </row>
    <row r="67" spans="1:7" s="44" customFormat="1" ht="12.75" x14ac:dyDescent="0.2">
      <c r="A67" s="88" t="s">
        <v>41</v>
      </c>
      <c r="B67" s="89" t="s">
        <v>54</v>
      </c>
      <c r="C67" s="90" t="s">
        <v>42</v>
      </c>
      <c r="D67" s="90" t="s">
        <v>242</v>
      </c>
      <c r="E67" s="90" t="s">
        <v>243</v>
      </c>
    </row>
    <row r="68" spans="1:7" s="44" customFormat="1" ht="31.5" x14ac:dyDescent="0.2">
      <c r="A68" s="91" t="s">
        <v>250</v>
      </c>
      <c r="B68" s="92" t="s">
        <v>600</v>
      </c>
      <c r="C68" s="93" t="s">
        <v>227</v>
      </c>
      <c r="D68" s="94">
        <v>44467</v>
      </c>
      <c r="E68" s="95">
        <f>IF(SUM(D70:E72)&lt;&gt;0,MEDIAN(D70:E72),"")</f>
        <v>10277.200000000001</v>
      </c>
    </row>
    <row r="69" spans="1:7" s="44" customFormat="1" ht="12.75" x14ac:dyDescent="0.2">
      <c r="A69" s="96" t="s">
        <v>246</v>
      </c>
      <c r="B69" s="1046" t="s">
        <v>247</v>
      </c>
      <c r="C69" s="1046"/>
      <c r="D69" s="1047" t="s">
        <v>232</v>
      </c>
      <c r="E69" s="1047"/>
    </row>
    <row r="70" spans="1:7" s="44" customFormat="1" ht="12.75" x14ac:dyDescent="0.2">
      <c r="A70" s="86" t="s">
        <v>255</v>
      </c>
      <c r="B70" s="1051" t="str">
        <f>VLOOKUP(A70,$A$11:$E$35,3,0)</f>
        <v>PERMUTION</v>
      </c>
      <c r="C70" s="1051"/>
      <c r="D70" s="1048">
        <v>10277.200000000001</v>
      </c>
      <c r="E70" s="1048"/>
    </row>
    <row r="71" spans="1:7" s="44" customFormat="1" ht="12.75" x14ac:dyDescent="0.2">
      <c r="A71" s="86" t="s">
        <v>256</v>
      </c>
      <c r="B71" s="1052" t="str">
        <f>VLOOKUP(A71,$A$11:$E$35,3,0)</f>
        <v>MINASMED FILTROS</v>
      </c>
      <c r="C71" s="1053"/>
      <c r="D71" s="1045">
        <v>9717</v>
      </c>
      <c r="E71" s="1045"/>
    </row>
    <row r="72" spans="1:7" s="44" customFormat="1" ht="12.75" x14ac:dyDescent="0.2">
      <c r="A72" s="86" t="s">
        <v>339</v>
      </c>
      <c r="B72" s="1049" t="str">
        <f>VLOOKUP(A72,$A$11:$E$35,3,0)</f>
        <v>SICA INOX</v>
      </c>
      <c r="C72" s="1050"/>
      <c r="D72" s="1043">
        <v>16180</v>
      </c>
      <c r="E72" s="1043"/>
    </row>
    <row r="73" spans="1:7" s="44" customFormat="1" ht="12.75" x14ac:dyDescent="0.2">
      <c r="A73" s="97"/>
      <c r="B73" s="98"/>
      <c r="C73" s="98"/>
      <c r="D73" s="99"/>
      <c r="E73" s="100"/>
    </row>
    <row r="74" spans="1:7" s="44" customFormat="1" ht="12.75" x14ac:dyDescent="0.2">
      <c r="A74" s="88" t="s">
        <v>41</v>
      </c>
      <c r="B74" s="89" t="s">
        <v>54</v>
      </c>
      <c r="C74" s="90" t="s">
        <v>42</v>
      </c>
      <c r="D74" s="90" t="s">
        <v>242</v>
      </c>
      <c r="E74" s="90" t="s">
        <v>243</v>
      </c>
    </row>
    <row r="75" spans="1:7" s="44" customFormat="1" ht="23.25" customHeight="1" x14ac:dyDescent="0.2">
      <c r="A75" s="91" t="s">
        <v>251</v>
      </c>
      <c r="B75" s="92" t="s">
        <v>542</v>
      </c>
      <c r="C75" s="93" t="s">
        <v>121</v>
      </c>
      <c r="D75" s="94">
        <v>44466</v>
      </c>
      <c r="E75" s="95">
        <f>IF(SUM(D77:E79)&lt;&gt;0,MEDIAN(D77:E79),"")</f>
        <v>218.77</v>
      </c>
      <c r="G75" s="44" t="s">
        <v>410</v>
      </c>
    </row>
    <row r="76" spans="1:7" s="44" customFormat="1" ht="12.75" x14ac:dyDescent="0.2">
      <c r="A76" s="96" t="s">
        <v>246</v>
      </c>
      <c r="B76" s="1046" t="s">
        <v>247</v>
      </c>
      <c r="C76" s="1046"/>
      <c r="D76" s="1047" t="s">
        <v>232</v>
      </c>
      <c r="E76" s="1047"/>
    </row>
    <row r="77" spans="1:7" s="44" customFormat="1" ht="12.75" x14ac:dyDescent="0.2">
      <c r="A77" s="86" t="s">
        <v>254</v>
      </c>
      <c r="B77" s="1051" t="str">
        <f>VLOOKUP(A77,$A$11:$E$35,3,0)</f>
        <v>MAGAZINE LUIZA</v>
      </c>
      <c r="C77" s="1051"/>
      <c r="D77" s="1048">
        <v>235.22</v>
      </c>
      <c r="E77" s="1048"/>
    </row>
    <row r="78" spans="1:7" s="44" customFormat="1" ht="12.75" x14ac:dyDescent="0.2">
      <c r="A78" s="86" t="s">
        <v>340</v>
      </c>
      <c r="B78" s="1052" t="str">
        <f>VLOOKUP(A78,$A$11:$E$35,3,0)</f>
        <v>ILUMINIM</v>
      </c>
      <c r="C78" s="1053"/>
      <c r="D78" s="1045">
        <v>218.77</v>
      </c>
      <c r="E78" s="1045"/>
    </row>
    <row r="79" spans="1:7" s="44" customFormat="1" ht="12.75" x14ac:dyDescent="0.2">
      <c r="A79" s="287" t="s">
        <v>341</v>
      </c>
      <c r="B79" s="1049" t="str">
        <f>VLOOKUP(A79,$A$11:$E$35,3,0)</f>
        <v>ELETRORASTRO</v>
      </c>
      <c r="C79" s="1050"/>
      <c r="D79" s="1043">
        <v>192.45</v>
      </c>
      <c r="E79" s="1043"/>
    </row>
    <row r="80" spans="1:7" s="44" customFormat="1" ht="12.75" x14ac:dyDescent="0.2">
      <c r="A80" s="97"/>
      <c r="B80" s="98"/>
      <c r="C80" s="98"/>
      <c r="D80" s="99"/>
      <c r="E80" s="100"/>
    </row>
    <row r="81" spans="1:10" s="44" customFormat="1" ht="12.75" x14ac:dyDescent="0.2">
      <c r="A81" s="88" t="s">
        <v>41</v>
      </c>
      <c r="B81" s="89" t="s">
        <v>54</v>
      </c>
      <c r="C81" s="90" t="s">
        <v>42</v>
      </c>
      <c r="D81" s="90" t="s">
        <v>242</v>
      </c>
      <c r="E81" s="90" t="s">
        <v>243</v>
      </c>
    </row>
    <row r="82" spans="1:10" s="44" customFormat="1" ht="21" x14ac:dyDescent="0.2">
      <c r="A82" s="91" t="s">
        <v>252</v>
      </c>
      <c r="B82" s="289" t="s">
        <v>543</v>
      </c>
      <c r="C82" s="93" t="s">
        <v>121</v>
      </c>
      <c r="D82" s="94">
        <v>44503</v>
      </c>
      <c r="E82" s="95">
        <f>IF(SUM(D84:E86)&lt;&gt;0,MEDIAN(D84:E86),"")</f>
        <v>268.77</v>
      </c>
    </row>
    <row r="83" spans="1:10" s="44" customFormat="1" ht="12.75" x14ac:dyDescent="0.2">
      <c r="A83" s="96" t="s">
        <v>246</v>
      </c>
      <c r="B83" s="1046" t="s">
        <v>247</v>
      </c>
      <c r="C83" s="1046"/>
      <c r="D83" s="1047" t="s">
        <v>232</v>
      </c>
      <c r="E83" s="1047"/>
    </row>
    <row r="84" spans="1:10" s="44" customFormat="1" ht="12.75" x14ac:dyDescent="0.2">
      <c r="A84" s="86" t="s">
        <v>254</v>
      </c>
      <c r="B84" s="1051" t="str">
        <f>VLOOKUP(A84,$A$11:$E$35,3,0)</f>
        <v>MAGAZINE LUIZA</v>
      </c>
      <c r="C84" s="1051"/>
      <c r="D84" s="1048">
        <v>283.94</v>
      </c>
      <c r="E84" s="1048"/>
    </row>
    <row r="85" spans="1:10" s="44" customFormat="1" ht="12.75" x14ac:dyDescent="0.2">
      <c r="A85" s="86" t="s">
        <v>340</v>
      </c>
      <c r="B85" s="1052" t="str">
        <f>VLOOKUP(A85,$A$11:$E$35,3,0)</f>
        <v>ILUMINIM</v>
      </c>
      <c r="C85" s="1053"/>
      <c r="D85" s="1045">
        <v>268.77</v>
      </c>
      <c r="E85" s="1045"/>
    </row>
    <row r="86" spans="1:10" s="44" customFormat="1" ht="12.75" x14ac:dyDescent="0.2">
      <c r="A86" s="86" t="s">
        <v>342</v>
      </c>
      <c r="B86" s="1049" t="str">
        <f>VLOOKUP(A86,$A$11:$E$35,3,0)</f>
        <v>COMPRA LED</v>
      </c>
      <c r="C86" s="1050"/>
      <c r="D86" s="1043">
        <v>210.25</v>
      </c>
      <c r="E86" s="1043"/>
      <c r="J86" s="44">
        <f>2</f>
        <v>2</v>
      </c>
    </row>
    <row r="87" spans="1:10" s="44" customFormat="1" ht="12.75" x14ac:dyDescent="0.2">
      <c r="A87" s="97"/>
      <c r="B87" s="98"/>
      <c r="C87" s="98"/>
      <c r="D87" s="99"/>
      <c r="E87" s="100"/>
    </row>
    <row r="88" spans="1:10" s="44" customFormat="1" ht="12.75" x14ac:dyDescent="0.2">
      <c r="A88" s="88" t="s">
        <v>41</v>
      </c>
      <c r="B88" s="89" t="s">
        <v>54</v>
      </c>
      <c r="C88" s="90" t="s">
        <v>42</v>
      </c>
      <c r="D88" s="90" t="s">
        <v>242</v>
      </c>
      <c r="E88" s="90" t="s">
        <v>243</v>
      </c>
    </row>
    <row r="89" spans="1:10" s="44" customFormat="1" ht="32.25" customHeight="1" x14ac:dyDescent="0.2">
      <c r="A89" s="91" t="s">
        <v>411</v>
      </c>
      <c r="B89" s="92" t="s">
        <v>601</v>
      </c>
      <c r="C89" s="93" t="s">
        <v>121</v>
      </c>
      <c r="D89" s="94">
        <v>44466</v>
      </c>
      <c r="E89" s="95">
        <f>IF(SUM(D91:E93)&lt;&gt;0,MEDIAN(D91:E93),"")</f>
        <v>72.34</v>
      </c>
    </row>
    <row r="90" spans="1:10" s="44" customFormat="1" ht="12.75" x14ac:dyDescent="0.2">
      <c r="A90" s="96" t="s">
        <v>246</v>
      </c>
      <c r="B90" s="1046" t="s">
        <v>247</v>
      </c>
      <c r="C90" s="1046"/>
      <c r="D90" s="1047" t="s">
        <v>232</v>
      </c>
      <c r="E90" s="1047"/>
    </row>
    <row r="91" spans="1:10" s="44" customFormat="1" ht="12.75" x14ac:dyDescent="0.2">
      <c r="A91" s="286" t="s">
        <v>253</v>
      </c>
      <c r="B91" s="1051" t="str">
        <f>VLOOKUP(A91,$A$11:$E$35,3,0)</f>
        <v>AMERICANAS</v>
      </c>
      <c r="C91" s="1051"/>
      <c r="D91" s="1048">
        <v>72.34</v>
      </c>
      <c r="E91" s="1048"/>
    </row>
    <row r="92" spans="1:10" s="44" customFormat="1" ht="12.75" x14ac:dyDescent="0.2">
      <c r="A92" s="86" t="s">
        <v>254</v>
      </c>
      <c r="B92" s="1052" t="str">
        <f>VLOOKUP(A92,$A$11:$E$35,3,0)</f>
        <v>MAGAZINE LUIZA</v>
      </c>
      <c r="C92" s="1053"/>
      <c r="D92" s="1045">
        <v>68.400000000000006</v>
      </c>
      <c r="E92" s="1045"/>
    </row>
    <row r="93" spans="1:10" s="44" customFormat="1" ht="12.75" x14ac:dyDescent="0.2">
      <c r="A93" s="287" t="s">
        <v>343</v>
      </c>
      <c r="B93" s="1049" t="str">
        <f>VLOOKUP(A93,$A$11:$E$35,3,0)</f>
        <v>ZERO 41 LED</v>
      </c>
      <c r="C93" s="1050"/>
      <c r="D93" s="1043">
        <v>105.3</v>
      </c>
      <c r="E93" s="1043"/>
    </row>
    <row r="94" spans="1:10" s="44" customFormat="1" ht="12.75" x14ac:dyDescent="0.2">
      <c r="A94" s="381"/>
      <c r="B94" s="382"/>
      <c r="C94" s="382"/>
      <c r="D94" s="383"/>
      <c r="E94" s="384"/>
    </row>
    <row r="95" spans="1:10" s="44" customFormat="1" ht="12.75" x14ac:dyDescent="0.2">
      <c r="A95" s="88" t="s">
        <v>41</v>
      </c>
      <c r="B95" s="89" t="s">
        <v>54</v>
      </c>
      <c r="C95" s="90" t="s">
        <v>42</v>
      </c>
      <c r="D95" s="90" t="s">
        <v>242</v>
      </c>
      <c r="E95" s="90" t="s">
        <v>243</v>
      </c>
    </row>
    <row r="96" spans="1:10" s="44" customFormat="1" ht="39.75" customHeight="1" x14ac:dyDescent="0.2">
      <c r="A96" s="91" t="s">
        <v>412</v>
      </c>
      <c r="B96" s="92" t="e">
        <f>#REF!</f>
        <v>#REF!</v>
      </c>
      <c r="C96" s="93" t="s">
        <v>121</v>
      </c>
      <c r="D96" s="94">
        <v>44503</v>
      </c>
      <c r="E96" s="95">
        <f>IF(SUM(D98:E100)&lt;&gt;0,MEDIAN(D98:E100),"")</f>
        <v>152.99</v>
      </c>
    </row>
    <row r="97" spans="1:5" s="44" customFormat="1" ht="12.75" x14ac:dyDescent="0.2">
      <c r="A97" s="96" t="s">
        <v>246</v>
      </c>
      <c r="B97" s="1046" t="s">
        <v>247</v>
      </c>
      <c r="C97" s="1046"/>
      <c r="D97" s="1047" t="s">
        <v>232</v>
      </c>
      <c r="E97" s="1047"/>
    </row>
    <row r="98" spans="1:5" s="44" customFormat="1" ht="12.75" x14ac:dyDescent="0.2">
      <c r="A98" s="286" t="s">
        <v>253</v>
      </c>
      <c r="B98" s="1051" t="str">
        <f>VLOOKUP(A98,$A$11:$E$35,3,0)</f>
        <v>AMERICANAS</v>
      </c>
      <c r="C98" s="1051"/>
      <c r="D98" s="1048">
        <v>152.99</v>
      </c>
      <c r="E98" s="1048"/>
    </row>
    <row r="99" spans="1:5" s="44" customFormat="1" ht="12.75" x14ac:dyDescent="0.2">
      <c r="A99" s="86" t="s">
        <v>397</v>
      </c>
      <c r="B99" s="1052" t="str">
        <f>VLOOKUP(A99,$A$11:$E$35,3,0)</f>
        <v>HIDRO ECO BR</v>
      </c>
      <c r="C99" s="1053"/>
      <c r="D99" s="1045">
        <v>165.01</v>
      </c>
      <c r="E99" s="1045"/>
    </row>
    <row r="100" spans="1:5" s="44" customFormat="1" ht="12.75" x14ac:dyDescent="0.2">
      <c r="A100" s="287" t="s">
        <v>398</v>
      </c>
      <c r="B100" s="1049" t="str">
        <f>VLOOKUP(A100,$A$11:$E$51,3,0)</f>
        <v>TECNO FERRAMENTAS</v>
      </c>
      <c r="C100" s="1050"/>
      <c r="D100" s="1043">
        <v>128.99</v>
      </c>
      <c r="E100" s="1043"/>
    </row>
    <row r="101" spans="1:5" s="44" customFormat="1" ht="12.75" x14ac:dyDescent="0.2">
      <c r="A101" s="381"/>
      <c r="B101" s="382"/>
      <c r="C101" s="382"/>
      <c r="D101" s="383"/>
      <c r="E101" s="384"/>
    </row>
    <row r="102" spans="1:5" s="44" customFormat="1" ht="12.75" x14ac:dyDescent="0.2">
      <c r="A102" s="88" t="s">
        <v>41</v>
      </c>
      <c r="B102" s="89" t="s">
        <v>54</v>
      </c>
      <c r="C102" s="90" t="s">
        <v>42</v>
      </c>
      <c r="D102" s="90" t="s">
        <v>242</v>
      </c>
      <c r="E102" s="90" t="s">
        <v>243</v>
      </c>
    </row>
    <row r="103" spans="1:5" s="44" customFormat="1" ht="12.75" x14ac:dyDescent="0.2">
      <c r="A103" s="91" t="s">
        <v>413</v>
      </c>
      <c r="B103" s="92" t="e">
        <f>#REF!</f>
        <v>#REF!</v>
      </c>
      <c r="C103" s="93" t="s">
        <v>121</v>
      </c>
      <c r="D103" s="94">
        <v>44504</v>
      </c>
      <c r="E103" s="95">
        <f>IF(SUM(D105:E107)&lt;&gt;0,MEDIAN(D105:E107),"")</f>
        <v>2.11</v>
      </c>
    </row>
    <row r="104" spans="1:5" s="44" customFormat="1" ht="12.75" x14ac:dyDescent="0.2">
      <c r="A104" s="96" t="s">
        <v>246</v>
      </c>
      <c r="B104" s="1046" t="s">
        <v>247</v>
      </c>
      <c r="C104" s="1046"/>
      <c r="D104" s="1047" t="s">
        <v>232</v>
      </c>
      <c r="E104" s="1047"/>
    </row>
    <row r="105" spans="1:5" s="44" customFormat="1" ht="12.75" x14ac:dyDescent="0.2">
      <c r="A105" s="286" t="s">
        <v>591</v>
      </c>
      <c r="B105" s="1051" t="str">
        <f>VLOOKUP(A105,$A$11:$E$51,3,0)</f>
        <v>LOJA ELETRICA LTDA</v>
      </c>
      <c r="C105" s="1051"/>
      <c r="D105" s="1048">
        <v>2.5499999999999998</v>
      </c>
      <c r="E105" s="1048"/>
    </row>
    <row r="106" spans="1:5" s="44" customFormat="1" ht="12.75" x14ac:dyDescent="0.2">
      <c r="A106" s="86" t="s">
        <v>596</v>
      </c>
      <c r="B106" s="1044" t="str">
        <f>VLOOKUP(A106,$A$11:$E$51,3,0)</f>
        <v>MABORE</v>
      </c>
      <c r="C106" s="1044"/>
      <c r="D106" s="1045">
        <v>2.11</v>
      </c>
      <c r="E106" s="1045"/>
    </row>
    <row r="107" spans="1:5" s="44" customFormat="1" ht="12.75" x14ac:dyDescent="0.2">
      <c r="A107" s="287" t="s">
        <v>597</v>
      </c>
      <c r="B107" s="1042" t="str">
        <f>VLOOKUP(A107,$A$11:$E$51,3,0)</f>
        <v>CASA DOS PARAFUSOS</v>
      </c>
      <c r="C107" s="1042"/>
      <c r="D107" s="1043">
        <v>1.98</v>
      </c>
      <c r="E107" s="1043"/>
    </row>
    <row r="108" spans="1:5" s="44" customFormat="1" ht="12.75" x14ac:dyDescent="0.2">
      <c r="A108" s="381"/>
      <c r="B108" s="382"/>
      <c r="C108" s="382"/>
      <c r="D108" s="383"/>
      <c r="E108" s="384"/>
    </row>
    <row r="109" spans="1:5" s="44" customFormat="1" ht="12.75" x14ac:dyDescent="0.2">
      <c r="A109" s="88" t="s">
        <v>41</v>
      </c>
      <c r="B109" s="89" t="s">
        <v>54</v>
      </c>
      <c r="C109" s="90" t="s">
        <v>42</v>
      </c>
      <c r="D109" s="90" t="s">
        <v>242</v>
      </c>
      <c r="E109" s="90" t="s">
        <v>243</v>
      </c>
    </row>
    <row r="110" spans="1:5" s="44" customFormat="1" ht="12.75" x14ac:dyDescent="0.2">
      <c r="A110" s="91" t="s">
        <v>414</v>
      </c>
      <c r="B110" s="92" t="e">
        <f>#REF!</f>
        <v>#REF!</v>
      </c>
      <c r="C110" s="93" t="s">
        <v>121</v>
      </c>
      <c r="D110" s="94">
        <v>44504</v>
      </c>
      <c r="E110" s="95">
        <f>IF(SUM(D112:E114)&lt;&gt;0,MEDIAN(D112:E114),"")</f>
        <v>59.48</v>
      </c>
    </row>
    <row r="111" spans="1:5" s="44" customFormat="1" ht="12.75" x14ac:dyDescent="0.2">
      <c r="A111" s="96" t="s">
        <v>246</v>
      </c>
      <c r="B111" s="1046" t="s">
        <v>247</v>
      </c>
      <c r="C111" s="1046"/>
      <c r="D111" s="1047" t="s">
        <v>232</v>
      </c>
      <c r="E111" s="1047"/>
    </row>
    <row r="112" spans="1:5" s="44" customFormat="1" ht="12.75" x14ac:dyDescent="0.2">
      <c r="A112" s="286" t="s">
        <v>598</v>
      </c>
      <c r="B112" s="1044" t="str">
        <f>VLOOKUP(A112,$A$11:$E$51,3,0)</f>
        <v>ORUBY</v>
      </c>
      <c r="C112" s="1044"/>
      <c r="D112" s="1048">
        <v>61.99</v>
      </c>
      <c r="E112" s="1048"/>
    </row>
    <row r="113" spans="1:5" s="44" customFormat="1" ht="12.75" x14ac:dyDescent="0.2">
      <c r="A113" s="86" t="s">
        <v>406</v>
      </c>
      <c r="B113" s="1044" t="str">
        <f>VLOOKUP(A113,$A$11:$E$51,3,0)</f>
        <v>ELETRO CENTER</v>
      </c>
      <c r="C113" s="1044"/>
      <c r="D113" s="1045">
        <v>59.48</v>
      </c>
      <c r="E113" s="1045"/>
    </row>
    <row r="114" spans="1:5" s="44" customFormat="1" ht="12.75" x14ac:dyDescent="0.2">
      <c r="A114" s="287" t="s">
        <v>407</v>
      </c>
      <c r="B114" s="1042" t="str">
        <f>VLOOKUP(A114,$A$11:$E$51,3,0)</f>
        <v>ELETRICA POLO</v>
      </c>
      <c r="C114" s="1042"/>
      <c r="D114" s="1043">
        <v>57.6</v>
      </c>
      <c r="E114" s="1043"/>
    </row>
    <row r="115" spans="1:5" s="44" customFormat="1" ht="12.75" x14ac:dyDescent="0.2">
      <c r="A115" s="381"/>
      <c r="B115" s="382"/>
      <c r="C115" s="382"/>
      <c r="D115" s="383"/>
      <c r="E115" s="384"/>
    </row>
    <row r="116" spans="1:5" s="44" customFormat="1" ht="12.75" x14ac:dyDescent="0.2">
      <c r="A116" s="88" t="s">
        <v>41</v>
      </c>
      <c r="B116" s="89" t="s">
        <v>54</v>
      </c>
      <c r="C116" s="90" t="s">
        <v>42</v>
      </c>
      <c r="D116" s="90" t="s">
        <v>242</v>
      </c>
      <c r="E116" s="90" t="s">
        <v>243</v>
      </c>
    </row>
    <row r="117" spans="1:5" s="44" customFormat="1" ht="23.25" customHeight="1" x14ac:dyDescent="0.2">
      <c r="A117" s="91" t="s">
        <v>415</v>
      </c>
      <c r="B117" s="92" t="e">
        <f>#REF!</f>
        <v>#REF!</v>
      </c>
      <c r="C117" s="93" t="s">
        <v>121</v>
      </c>
      <c r="D117" s="94">
        <v>44504</v>
      </c>
      <c r="E117" s="95">
        <f>IF(SUM(D119:E121)&lt;&gt;0,MEDIAN(D119:E121),"")</f>
        <v>59.48</v>
      </c>
    </row>
    <row r="118" spans="1:5" s="44" customFormat="1" ht="12.75" x14ac:dyDescent="0.2">
      <c r="A118" s="96" t="s">
        <v>246</v>
      </c>
      <c r="B118" s="1046" t="s">
        <v>247</v>
      </c>
      <c r="C118" s="1046"/>
      <c r="D118" s="1047" t="s">
        <v>232</v>
      </c>
      <c r="E118" s="1047"/>
    </row>
    <row r="119" spans="1:5" s="44" customFormat="1" ht="12.75" x14ac:dyDescent="0.2">
      <c r="A119" s="286" t="s">
        <v>598</v>
      </c>
      <c r="B119" s="1044" t="str">
        <f>VLOOKUP(A119,$A$11:$E$51,3,0)</f>
        <v>ORUBY</v>
      </c>
      <c r="C119" s="1044"/>
      <c r="D119" s="1048">
        <v>61.99</v>
      </c>
      <c r="E119" s="1048"/>
    </row>
    <row r="120" spans="1:5" s="44" customFormat="1" ht="12.75" x14ac:dyDescent="0.2">
      <c r="A120" s="86" t="s">
        <v>406</v>
      </c>
      <c r="B120" s="1044" t="str">
        <f>VLOOKUP(A120,$A$11:$E$51,3,0)</f>
        <v>ELETRO CENTER</v>
      </c>
      <c r="C120" s="1044"/>
      <c r="D120" s="1045">
        <v>59.48</v>
      </c>
      <c r="E120" s="1045"/>
    </row>
    <row r="121" spans="1:5" s="44" customFormat="1" ht="12.75" x14ac:dyDescent="0.2">
      <c r="A121" s="287" t="s">
        <v>407</v>
      </c>
      <c r="B121" s="1042" t="str">
        <f>VLOOKUP(A121,$A$11:$E$51,3,0)</f>
        <v>ELETRICA POLO</v>
      </c>
      <c r="C121" s="1042"/>
      <c r="D121" s="1043">
        <v>57.6</v>
      </c>
      <c r="E121" s="1043"/>
    </row>
    <row r="122" spans="1:5" s="44" customFormat="1" ht="12.75" x14ac:dyDescent="0.2">
      <c r="A122" s="381"/>
      <c r="B122" s="382"/>
      <c r="C122" s="382"/>
      <c r="D122" s="383"/>
      <c r="E122" s="384"/>
    </row>
    <row r="123" spans="1:5" s="44" customFormat="1" ht="12.75" x14ac:dyDescent="0.2">
      <c r="A123" s="381"/>
      <c r="B123" s="382"/>
      <c r="C123" s="382"/>
      <c r="D123" s="383"/>
      <c r="E123" s="384"/>
    </row>
    <row r="124" spans="1:5" s="44" customFormat="1" ht="12.75" x14ac:dyDescent="0.2">
      <c r="A124" s="381"/>
      <c r="B124" s="382"/>
      <c r="C124" s="382"/>
      <c r="D124" s="383"/>
      <c r="E124" s="384"/>
    </row>
    <row r="125" spans="1:5" s="44" customFormat="1" ht="12.75" x14ac:dyDescent="0.2">
      <c r="A125" s="381"/>
      <c r="B125" s="382"/>
      <c r="C125" s="382"/>
      <c r="D125" s="383"/>
      <c r="E125" s="384"/>
    </row>
    <row r="126" spans="1:5" s="44" customFormat="1" ht="12.75" x14ac:dyDescent="0.2">
      <c r="A126" s="381"/>
      <c r="B126" s="382"/>
      <c r="C126" s="382"/>
      <c r="D126" s="383"/>
      <c r="E126" s="384"/>
    </row>
    <row r="127" spans="1:5" s="44" customFormat="1" ht="12.75" x14ac:dyDescent="0.2">
      <c r="A127" s="381"/>
      <c r="B127" s="382"/>
      <c r="C127" s="382"/>
      <c r="D127" s="383"/>
      <c r="E127" s="384"/>
    </row>
    <row r="128" spans="1:5" s="44" customFormat="1" ht="12.75" x14ac:dyDescent="0.2">
      <c r="A128" s="381"/>
      <c r="B128" s="382"/>
      <c r="C128" s="382"/>
      <c r="D128" s="383"/>
      <c r="E128" s="384"/>
    </row>
    <row r="129" spans="1:5" s="44" customFormat="1" ht="12.75" x14ac:dyDescent="0.2">
      <c r="A129" s="381"/>
      <c r="B129" s="382"/>
      <c r="C129" s="382"/>
      <c r="D129" s="383"/>
      <c r="E129" s="384"/>
    </row>
    <row r="130" spans="1:5" s="44" customFormat="1" ht="12.75" x14ac:dyDescent="0.2">
      <c r="A130" s="381"/>
      <c r="B130" s="382"/>
      <c r="C130" s="382"/>
      <c r="D130" s="383"/>
      <c r="E130" s="384"/>
    </row>
    <row r="131" spans="1:5" s="44" customFormat="1" ht="12.75" x14ac:dyDescent="0.2">
      <c r="A131" s="88" t="s">
        <v>41</v>
      </c>
      <c r="B131" s="89" t="s">
        <v>54</v>
      </c>
      <c r="C131" s="90" t="s">
        <v>42</v>
      </c>
      <c r="D131" s="90" t="s">
        <v>242</v>
      </c>
      <c r="E131" s="90" t="s">
        <v>243</v>
      </c>
    </row>
    <row r="132" spans="1:5" s="44" customFormat="1" ht="31.5" x14ac:dyDescent="0.2">
      <c r="A132" s="91" t="s">
        <v>413</v>
      </c>
      <c r="B132" s="92" t="s">
        <v>554</v>
      </c>
      <c r="C132" s="93" t="s">
        <v>121</v>
      </c>
      <c r="D132" s="94">
        <v>44504</v>
      </c>
      <c r="E132" s="95">
        <f>IF(SUM(D134:E136)&lt;&gt;0,MEDIAN(D134:E136),"")</f>
        <v>6025.3</v>
      </c>
    </row>
    <row r="133" spans="1:5" s="44" customFormat="1" ht="12.75" x14ac:dyDescent="0.2">
      <c r="A133" s="96" t="s">
        <v>246</v>
      </c>
      <c r="B133" s="1046" t="s">
        <v>247</v>
      </c>
      <c r="C133" s="1046"/>
      <c r="D133" s="1047" t="s">
        <v>232</v>
      </c>
      <c r="E133" s="1047"/>
    </row>
    <row r="134" spans="1:5" s="44" customFormat="1" ht="12.75" x14ac:dyDescent="0.2">
      <c r="A134" s="286" t="s">
        <v>378</v>
      </c>
      <c r="B134" s="1051" t="str">
        <f>VLOOKUP(A134,$A$11:$E$35,3,0)</f>
        <v>CRISTAL VIDROS</v>
      </c>
      <c r="C134" s="1051"/>
      <c r="D134" s="1048">
        <v>6983.99</v>
      </c>
      <c r="E134" s="1048"/>
    </row>
    <row r="135" spans="1:5" s="44" customFormat="1" ht="12.75" x14ac:dyDescent="0.2">
      <c r="A135" s="86" t="s">
        <v>379</v>
      </c>
      <c r="B135" s="1052" t="str">
        <f>VLOOKUP(A135,$A$11:$E$35,3,0)</f>
        <v>NELSON VIDROS</v>
      </c>
      <c r="C135" s="1053"/>
      <c r="D135" s="1045">
        <v>5895.2</v>
      </c>
      <c r="E135" s="1045"/>
    </row>
    <row r="136" spans="1:5" s="44" customFormat="1" ht="12.75" x14ac:dyDescent="0.2">
      <c r="A136" s="287" t="s">
        <v>380</v>
      </c>
      <c r="B136" s="1049" t="str">
        <f>VLOOKUP(A136,$A$11:$E$35,3,0)</f>
        <v>VARANDA VIDROS</v>
      </c>
      <c r="C136" s="1050"/>
      <c r="D136" s="1043">
        <v>6025.3</v>
      </c>
      <c r="E136" s="1043"/>
    </row>
    <row r="137" spans="1:5" s="44" customFormat="1" ht="12.75" x14ac:dyDescent="0.2">
      <c r="A137" s="292"/>
      <c r="D137" s="101"/>
      <c r="E137" s="293"/>
    </row>
    <row r="138" spans="1:5" s="44" customFormat="1" ht="12.75" x14ac:dyDescent="0.2">
      <c r="A138" s="88" t="s">
        <v>41</v>
      </c>
      <c r="B138" s="89" t="s">
        <v>54</v>
      </c>
      <c r="C138" s="90" t="s">
        <v>42</v>
      </c>
      <c r="D138" s="90" t="s">
        <v>242</v>
      </c>
      <c r="E138" s="90" t="s">
        <v>243</v>
      </c>
    </row>
    <row r="139" spans="1:5" s="44" customFormat="1" ht="31.5" x14ac:dyDescent="0.2">
      <c r="A139" s="91" t="s">
        <v>413</v>
      </c>
      <c r="B139" s="289" t="s">
        <v>553</v>
      </c>
      <c r="C139" s="93" t="s">
        <v>48</v>
      </c>
      <c r="D139" s="94">
        <v>44504</v>
      </c>
      <c r="E139" s="95">
        <f>IF(SUM(D141:E143)&lt;&gt;0,MEDIAN(D141:E143),"")</f>
        <v>1400</v>
      </c>
    </row>
    <row r="140" spans="1:5" s="44" customFormat="1" ht="12.75" x14ac:dyDescent="0.2">
      <c r="A140" s="96" t="s">
        <v>246</v>
      </c>
      <c r="B140" s="1046" t="s">
        <v>247</v>
      </c>
      <c r="C140" s="1046"/>
      <c r="D140" s="1047" t="s">
        <v>232</v>
      </c>
      <c r="E140" s="1047"/>
    </row>
    <row r="141" spans="1:5" s="44" customFormat="1" ht="12.75" x14ac:dyDescent="0.2">
      <c r="A141" s="286" t="s">
        <v>381</v>
      </c>
      <c r="B141" s="1051" t="str">
        <f>VLOOKUP(A141,$A$11:$E$35,3,0)</f>
        <v>ESQUADRIAS SÃO CHINE</v>
      </c>
      <c r="C141" s="1051"/>
      <c r="D141" s="1048">
        <v>1100</v>
      </c>
      <c r="E141" s="1048"/>
    </row>
    <row r="142" spans="1:5" s="44" customFormat="1" ht="12.75" x14ac:dyDescent="0.2">
      <c r="A142" s="86" t="s">
        <v>382</v>
      </c>
      <c r="B142" s="1052" t="str">
        <f>VLOOKUP(A142,$A$11:$E$35,3,0)</f>
        <v>ESQUADRIAS GUAÇU</v>
      </c>
      <c r="C142" s="1053"/>
      <c r="D142" s="1045">
        <v>1400</v>
      </c>
      <c r="E142" s="1045"/>
    </row>
    <row r="143" spans="1:5" s="44" customFormat="1" ht="12.75" x14ac:dyDescent="0.2">
      <c r="A143" s="287" t="s">
        <v>383</v>
      </c>
      <c r="B143" s="1049" t="str">
        <f>VLOOKUP(A143,$A$11:$E$35,3,0)</f>
        <v>KS ESQUADRIAS</v>
      </c>
      <c r="C143" s="1050"/>
      <c r="D143" s="1043">
        <v>1980</v>
      </c>
      <c r="E143" s="1043"/>
    </row>
    <row r="144" spans="1:5" s="44" customFormat="1" ht="12.75" x14ac:dyDescent="0.2">
      <c r="A144" s="292"/>
      <c r="D144" s="101"/>
      <c r="E144" s="293"/>
    </row>
    <row r="145" spans="1:5" s="44" customFormat="1" ht="12.75" x14ac:dyDescent="0.2">
      <c r="A145" s="88" t="s">
        <v>41</v>
      </c>
      <c r="B145" s="89" t="s">
        <v>54</v>
      </c>
      <c r="C145" s="90" t="s">
        <v>42</v>
      </c>
      <c r="D145" s="90" t="s">
        <v>242</v>
      </c>
      <c r="E145" s="90" t="s">
        <v>243</v>
      </c>
    </row>
    <row r="146" spans="1:5" s="44" customFormat="1" ht="31.5" x14ac:dyDescent="0.2">
      <c r="A146" s="91" t="s">
        <v>414</v>
      </c>
      <c r="B146" s="289" t="s">
        <v>602</v>
      </c>
      <c r="C146" s="93" t="s">
        <v>121</v>
      </c>
      <c r="D146" s="94">
        <v>44504</v>
      </c>
      <c r="E146" s="95">
        <f>IF(SUM(D148:E150)&lt;&gt;0,MEDIAN(D148:E150),"")</f>
        <v>2687.37</v>
      </c>
    </row>
    <row r="147" spans="1:5" s="44" customFormat="1" ht="12.75" x14ac:dyDescent="0.2">
      <c r="A147" s="96" t="s">
        <v>246</v>
      </c>
      <c r="B147" s="1046" t="s">
        <v>247</v>
      </c>
      <c r="C147" s="1046"/>
      <c r="D147" s="1047" t="s">
        <v>232</v>
      </c>
      <c r="E147" s="1047"/>
    </row>
    <row r="148" spans="1:5" s="44" customFormat="1" ht="12.75" x14ac:dyDescent="0.2">
      <c r="A148" s="286" t="s">
        <v>381</v>
      </c>
      <c r="B148" s="1051" t="str">
        <f>VLOOKUP(A148,$A$11:$E$35,3,0)</f>
        <v>ESQUADRIAS SÃO CHINE</v>
      </c>
      <c r="C148" s="1051"/>
      <c r="D148" s="1048">
        <v>2687.37</v>
      </c>
      <c r="E148" s="1048"/>
    </row>
    <row r="149" spans="1:5" s="44" customFormat="1" ht="12.75" x14ac:dyDescent="0.2">
      <c r="A149" s="86" t="s">
        <v>382</v>
      </c>
      <c r="B149" s="1052" t="str">
        <f>VLOOKUP(A149,$A$11:$E$35,3,0)</f>
        <v>ESQUADRIAS GUAÇU</v>
      </c>
      <c r="C149" s="1053"/>
      <c r="D149" s="1045">
        <v>4775.12</v>
      </c>
      <c r="E149" s="1045"/>
    </row>
    <row r="150" spans="1:5" s="44" customFormat="1" ht="12.75" x14ac:dyDescent="0.2">
      <c r="A150" s="287" t="s">
        <v>383</v>
      </c>
      <c r="B150" s="1049" t="str">
        <f>VLOOKUP(A150,$A$11:$E$35,3,0)</f>
        <v>KS ESQUADRIAS</v>
      </c>
      <c r="C150" s="1050"/>
      <c r="D150" s="1043">
        <v>2368</v>
      </c>
      <c r="E150" s="1043"/>
    </row>
    <row r="151" spans="1:5" s="44" customFormat="1" ht="12.75" x14ac:dyDescent="0.2">
      <c r="A151" s="292"/>
      <c r="D151" s="101"/>
      <c r="E151" s="293"/>
    </row>
    <row r="152" spans="1:5" s="44" customFormat="1" ht="12.75" x14ac:dyDescent="0.2">
      <c r="A152" s="88" t="s">
        <v>41</v>
      </c>
      <c r="B152" s="89" t="s">
        <v>54</v>
      </c>
      <c r="C152" s="90" t="s">
        <v>42</v>
      </c>
      <c r="D152" s="90" t="s">
        <v>242</v>
      </c>
      <c r="E152" s="90" t="s">
        <v>243</v>
      </c>
    </row>
    <row r="153" spans="1:5" s="44" customFormat="1" ht="42" x14ac:dyDescent="0.2">
      <c r="A153" s="91" t="s">
        <v>415</v>
      </c>
      <c r="B153" s="289" t="str">
        <f>[9]ORÇAMENTO_DES!G175</f>
        <v>PORTA DE CORRER AUTOMÁTICA, EM VIDRO TEMPERADO INCOLOR 8MM, 4 FOLHAS (2 MOVEIS E DUAS FIXAS), COM BATE FECHA, NAS DIMENSÕES 2,2X270CM - FORNECIMENTO E INSTALAÇÃO</v>
      </c>
      <c r="C153" s="93" t="s">
        <v>245</v>
      </c>
      <c r="D153" s="94">
        <v>44504</v>
      </c>
      <c r="E153" s="95">
        <f>IF(SUM(D155:E157)&lt;&gt;0,MEDIAN(D155:E157),"")</f>
        <v>16104.65</v>
      </c>
    </row>
    <row r="154" spans="1:5" s="44" customFormat="1" ht="12.75" x14ac:dyDescent="0.2">
      <c r="A154" s="96" t="s">
        <v>246</v>
      </c>
      <c r="B154" s="1046" t="s">
        <v>247</v>
      </c>
      <c r="C154" s="1046"/>
      <c r="D154" s="1047" t="s">
        <v>232</v>
      </c>
      <c r="E154" s="1047"/>
    </row>
    <row r="155" spans="1:5" s="44" customFormat="1" ht="12.75" x14ac:dyDescent="0.2">
      <c r="A155" s="286" t="s">
        <v>378</v>
      </c>
      <c r="B155" s="1051" t="str">
        <f>VLOOKUP(A155,$A$11:$E$35,3,0)</f>
        <v>CRISTAL VIDROS</v>
      </c>
      <c r="C155" s="1051"/>
      <c r="D155" s="1048">
        <v>17918.86</v>
      </c>
      <c r="E155" s="1048"/>
    </row>
    <row r="156" spans="1:5" s="44" customFormat="1" ht="12.75" x14ac:dyDescent="0.2">
      <c r="A156" s="86" t="s">
        <v>379</v>
      </c>
      <c r="B156" s="1052" t="str">
        <f>VLOOKUP(A156,$A$11:$E$35,3,0)</f>
        <v>NELSON VIDROS</v>
      </c>
      <c r="C156" s="1053"/>
      <c r="D156" s="1045">
        <v>15845.5</v>
      </c>
      <c r="E156" s="1045"/>
    </row>
    <row r="157" spans="1:5" s="44" customFormat="1" ht="12.75" x14ac:dyDescent="0.2">
      <c r="A157" s="287" t="s">
        <v>380</v>
      </c>
      <c r="B157" s="1049" t="str">
        <f>VLOOKUP(A157,$A$11:$E$35,3,0)</f>
        <v>VARANDA VIDROS</v>
      </c>
      <c r="C157" s="1050"/>
      <c r="D157" s="1043">
        <v>16104.65</v>
      </c>
      <c r="E157" s="1043"/>
    </row>
    <row r="158" spans="1:5" s="44" customFormat="1" ht="12.75" x14ac:dyDescent="0.2">
      <c r="A158" s="292"/>
      <c r="D158" s="101"/>
      <c r="E158" s="293"/>
    </row>
    <row r="159" spans="1:5" s="44" customFormat="1" ht="12.75" x14ac:dyDescent="0.2">
      <c r="A159" s="88" t="s">
        <v>41</v>
      </c>
      <c r="B159" s="89" t="s">
        <v>54</v>
      </c>
      <c r="C159" s="90" t="s">
        <v>42</v>
      </c>
      <c r="D159" s="90" t="s">
        <v>242</v>
      </c>
      <c r="E159" s="90" t="s">
        <v>243</v>
      </c>
    </row>
    <row r="160" spans="1:5" s="44" customFormat="1" ht="31.5" x14ac:dyDescent="0.2">
      <c r="A160" s="91" t="s">
        <v>416</v>
      </c>
      <c r="B160" s="92" t="s">
        <v>555</v>
      </c>
      <c r="C160" s="93" t="s">
        <v>121</v>
      </c>
      <c r="D160" s="94">
        <v>44463</v>
      </c>
      <c r="E160" s="95">
        <f>IF(SUM(D162:E164)&lt;&gt;0,MEDIAN(D162:E164),"")</f>
        <v>238490</v>
      </c>
    </row>
    <row r="161" spans="1:5" s="44" customFormat="1" ht="12.75" x14ac:dyDescent="0.2">
      <c r="A161" s="96" t="s">
        <v>246</v>
      </c>
      <c r="B161" s="1046" t="s">
        <v>247</v>
      </c>
      <c r="C161" s="1046"/>
      <c r="D161" s="1047" t="s">
        <v>232</v>
      </c>
      <c r="E161" s="1047"/>
    </row>
    <row r="162" spans="1:5" s="44" customFormat="1" ht="12.75" x14ac:dyDescent="0.2">
      <c r="A162" s="86" t="s">
        <v>390</v>
      </c>
      <c r="B162" s="1052" t="str">
        <f>VLOOKUP(A162,$A$11:$E$35,3,0)</f>
        <v>GAÚCHA CONSTRUÇÕES ELÉTRICAS</v>
      </c>
      <c r="C162" s="1053"/>
      <c r="D162" s="1054">
        <v>238490</v>
      </c>
      <c r="E162" s="1054"/>
    </row>
    <row r="163" spans="1:5" s="44" customFormat="1" ht="12.75" x14ac:dyDescent="0.2">
      <c r="A163" s="86" t="s">
        <v>391</v>
      </c>
      <c r="B163" s="1052" t="str">
        <f>VLOOKUP(A163,$A$11:$E$52,3,0)</f>
        <v>KIMARKI</v>
      </c>
      <c r="C163" s="1053"/>
      <c r="D163" s="1055">
        <v>225543</v>
      </c>
      <c r="E163" s="1055"/>
    </row>
    <row r="164" spans="1:5" s="44" customFormat="1" ht="12.75" x14ac:dyDescent="0.2">
      <c r="A164" s="86" t="s">
        <v>392</v>
      </c>
      <c r="B164" s="1052" t="str">
        <f>VLOOKUP(A164,$A$11:$E$52,3,0)</f>
        <v>CONTRAFO</v>
      </c>
      <c r="C164" s="1053"/>
      <c r="D164" s="1056">
        <v>396750</v>
      </c>
      <c r="E164" s="1056"/>
    </row>
    <row r="165" spans="1:5" s="44" customFormat="1" ht="12.75" x14ac:dyDescent="0.2">
      <c r="A165" s="292"/>
      <c r="D165" s="101"/>
      <c r="E165" s="293"/>
    </row>
    <row r="166" spans="1:5" s="44" customFormat="1" ht="12.75" x14ac:dyDescent="0.2">
      <c r="A166" s="88" t="s">
        <v>41</v>
      </c>
      <c r="B166" s="89" t="s">
        <v>54</v>
      </c>
      <c r="C166" s="90" t="s">
        <v>42</v>
      </c>
      <c r="D166" s="90" t="s">
        <v>242</v>
      </c>
      <c r="E166" s="90" t="s">
        <v>243</v>
      </c>
    </row>
    <row r="167" spans="1:5" s="44" customFormat="1" ht="44.25" customHeight="1" x14ac:dyDescent="0.2">
      <c r="A167" s="288" t="s">
        <v>417</v>
      </c>
      <c r="B167" s="92" t="s">
        <v>603</v>
      </c>
      <c r="C167" s="93" t="s">
        <v>121</v>
      </c>
      <c r="D167" s="94">
        <v>44462</v>
      </c>
      <c r="E167" s="95">
        <f>IF(SUM(D169:E171)&lt;&gt;0,MEDIAN(D169:E171),"")</f>
        <v>260190</v>
      </c>
    </row>
    <row r="168" spans="1:5" s="44" customFormat="1" ht="12.75" x14ac:dyDescent="0.2">
      <c r="A168" s="96" t="s">
        <v>246</v>
      </c>
      <c r="B168" s="1046" t="s">
        <v>247</v>
      </c>
      <c r="C168" s="1046"/>
      <c r="D168" s="1047" t="s">
        <v>232</v>
      </c>
      <c r="E168" s="1047"/>
    </row>
    <row r="169" spans="1:5" s="44" customFormat="1" ht="12.75" x14ac:dyDescent="0.2">
      <c r="A169" s="286" t="s">
        <v>384</v>
      </c>
      <c r="B169" s="1057" t="str">
        <f>VLOOKUP(A169,$A$11:$E$52,3,0)</f>
        <v>GERAFORTE</v>
      </c>
      <c r="C169" s="1058"/>
      <c r="D169" s="1054">
        <v>317900</v>
      </c>
      <c r="E169" s="1054"/>
    </row>
    <row r="170" spans="1:5" s="44" customFormat="1" ht="12.75" x14ac:dyDescent="0.2">
      <c r="A170" s="86" t="s">
        <v>387</v>
      </c>
      <c r="B170" s="1052" t="str">
        <f>VLOOKUP(A170,$A$11:$E$52,3,0)</f>
        <v>STEMAC</v>
      </c>
      <c r="C170" s="1053"/>
      <c r="D170" s="1055">
        <v>260190</v>
      </c>
      <c r="E170" s="1055"/>
    </row>
    <row r="171" spans="1:5" s="44" customFormat="1" ht="12.75" x14ac:dyDescent="0.2">
      <c r="A171" s="287" t="s">
        <v>389</v>
      </c>
      <c r="B171" s="1049" t="str">
        <f>VLOOKUP(A171,$A$11:$E$52,3,0)</f>
        <v>GENERAC</v>
      </c>
      <c r="C171" s="1050"/>
      <c r="D171" s="1056">
        <v>234560</v>
      </c>
      <c r="E171" s="1056"/>
    </row>
    <row r="172" spans="1:5" s="44" customFormat="1" ht="12.75" x14ac:dyDescent="0.2">
      <c r="A172" s="292"/>
      <c r="D172" s="101"/>
      <c r="E172" s="293"/>
    </row>
    <row r="173" spans="1:5" s="44" customFormat="1" ht="12.75" x14ac:dyDescent="0.2">
      <c r="A173" s="88" t="s">
        <v>41</v>
      </c>
      <c r="B173" s="89" t="s">
        <v>54</v>
      </c>
      <c r="C173" s="90" t="s">
        <v>42</v>
      </c>
      <c r="D173" s="90" t="s">
        <v>242</v>
      </c>
      <c r="E173" s="90" t="s">
        <v>243</v>
      </c>
    </row>
    <row r="174" spans="1:5" s="44" customFormat="1" ht="12.75" x14ac:dyDescent="0.2">
      <c r="A174" s="288" t="s">
        <v>418</v>
      </c>
      <c r="B174" s="289" t="e">
        <f>ORÇAMENTO_DES!#REF!</f>
        <v>#REF!</v>
      </c>
      <c r="C174" s="93" t="s">
        <v>121</v>
      </c>
      <c r="D174" s="94">
        <v>44462</v>
      </c>
      <c r="E174" s="95">
        <f>IF(SUM(D176:E178)&lt;&gt;0,MEDIAN(D176:E178),"")</f>
        <v>294606</v>
      </c>
    </row>
    <row r="175" spans="1:5" s="44" customFormat="1" ht="12.75" x14ac:dyDescent="0.2">
      <c r="A175" s="96" t="s">
        <v>246</v>
      </c>
      <c r="B175" s="1046" t="s">
        <v>247</v>
      </c>
      <c r="C175" s="1046"/>
      <c r="D175" s="1047" t="s">
        <v>232</v>
      </c>
      <c r="E175" s="1047"/>
    </row>
    <row r="176" spans="1:5" s="44" customFormat="1" ht="12.75" x14ac:dyDescent="0.2">
      <c r="A176" s="86" t="s">
        <v>391</v>
      </c>
      <c r="B176" s="1051" t="str">
        <f>VLOOKUP(A176,$A$11:$E$35,3,0)</f>
        <v>KIMARKI</v>
      </c>
      <c r="C176" s="1051"/>
      <c r="D176" s="1054">
        <v>317900</v>
      </c>
      <c r="E176" s="1054"/>
    </row>
    <row r="177" spans="1:6" s="44" customFormat="1" ht="12.75" x14ac:dyDescent="0.2">
      <c r="A177" s="86" t="s">
        <v>392</v>
      </c>
      <c r="B177" s="1052" t="str">
        <f>VLOOKUP(A177,$A$11:$E$35,3,0)</f>
        <v>CONTRAFO</v>
      </c>
      <c r="C177" s="1053"/>
      <c r="D177" s="1055">
        <v>260190</v>
      </c>
      <c r="E177" s="1055"/>
    </row>
    <row r="178" spans="1:6" s="44" customFormat="1" ht="12.75" x14ac:dyDescent="0.2">
      <c r="A178" s="86" t="s">
        <v>397</v>
      </c>
      <c r="B178" s="1049" t="str">
        <f>VLOOKUP(A178,$A$11:$E$35,3,0)</f>
        <v>HIDRO ECO BR</v>
      </c>
      <c r="C178" s="1050"/>
      <c r="D178" s="1056">
        <v>294606</v>
      </c>
      <c r="E178" s="1056"/>
    </row>
    <row r="179" spans="1:6" s="44" customFormat="1" ht="12.75" x14ac:dyDescent="0.2">
      <c r="A179" s="292"/>
      <c r="D179" s="101"/>
      <c r="E179" s="293"/>
    </row>
    <row r="180" spans="1:6" s="44" customFormat="1" ht="12.75" x14ac:dyDescent="0.2">
      <c r="A180" s="88" t="s">
        <v>41</v>
      </c>
      <c r="B180" s="89" t="s">
        <v>54</v>
      </c>
      <c r="C180" s="90" t="s">
        <v>42</v>
      </c>
      <c r="D180" s="90" t="s">
        <v>242</v>
      </c>
      <c r="E180" s="90" t="s">
        <v>243</v>
      </c>
    </row>
    <row r="181" spans="1:6" s="44" customFormat="1" ht="12.75" x14ac:dyDescent="0.2">
      <c r="A181" s="91" t="s">
        <v>419</v>
      </c>
      <c r="B181" s="92" t="e">
        <f>ORÇAMENTO_DES!#REF!</f>
        <v>#REF!</v>
      </c>
      <c r="C181" s="93" t="s">
        <v>227</v>
      </c>
      <c r="D181" s="94">
        <v>44466</v>
      </c>
      <c r="E181" s="95">
        <f>IF(SUM(D183:E185)&lt;&gt;0,MEDIAN(D183:E185),"")</f>
        <v>50000</v>
      </c>
    </row>
    <row r="182" spans="1:6" s="44" customFormat="1" ht="12.75" x14ac:dyDescent="0.2">
      <c r="A182" s="96" t="s">
        <v>246</v>
      </c>
      <c r="B182" s="1046" t="s">
        <v>247</v>
      </c>
      <c r="C182" s="1046"/>
      <c r="D182" s="1047" t="s">
        <v>232</v>
      </c>
      <c r="E182" s="1047"/>
    </row>
    <row r="183" spans="1:6" s="44" customFormat="1" ht="12.75" x14ac:dyDescent="0.2">
      <c r="A183" s="286" t="s">
        <v>596</v>
      </c>
      <c r="B183" s="1051" t="str">
        <f>VLOOKUP(A183,$A$11:$E$51,3,0)</f>
        <v>MABORE</v>
      </c>
      <c r="C183" s="1051"/>
      <c r="D183" s="1048">
        <v>55000</v>
      </c>
      <c r="E183" s="1048"/>
    </row>
    <row r="184" spans="1:6" s="44" customFormat="1" ht="12.75" x14ac:dyDescent="0.2">
      <c r="A184" s="86" t="s">
        <v>597</v>
      </c>
      <c r="B184" s="1052" t="str">
        <f>VLOOKUP(A184,$A$11:$E$51,3,0)</f>
        <v>CASA DOS PARAFUSOS</v>
      </c>
      <c r="C184" s="1053"/>
      <c r="D184" s="1045">
        <v>39500</v>
      </c>
      <c r="E184" s="1045"/>
    </row>
    <row r="185" spans="1:6" s="44" customFormat="1" ht="12.75" x14ac:dyDescent="0.2">
      <c r="A185" s="287" t="s">
        <v>598</v>
      </c>
      <c r="B185" s="1049" t="str">
        <f>VLOOKUP(A185,$A$11:$E$51,3,0)</f>
        <v>ORUBY</v>
      </c>
      <c r="C185" s="1050"/>
      <c r="D185" s="1043">
        <v>50000</v>
      </c>
      <c r="E185" s="1043"/>
    </row>
    <row r="186" spans="1:6" s="44" customFormat="1" ht="12.75" x14ac:dyDescent="0.2">
      <c r="A186" s="292"/>
      <c r="D186" s="101"/>
      <c r="E186" s="293"/>
    </row>
    <row r="187" spans="1:6" s="44" customFormat="1" ht="12.75" x14ac:dyDescent="0.2"/>
    <row r="188" spans="1:6" s="44" customFormat="1" ht="12.75" x14ac:dyDescent="0.2"/>
    <row r="189" spans="1:6" s="44" customFormat="1" ht="12.75" x14ac:dyDescent="0.2"/>
    <row r="190" spans="1:6" s="44" customFormat="1" ht="12.75" x14ac:dyDescent="0.2"/>
    <row r="191" spans="1:6" s="44" customFormat="1" x14ac:dyDescent="0.25">
      <c r="F191"/>
    </row>
    <row r="192" spans="1:6" s="44" customFormat="1" x14ac:dyDescent="0.25">
      <c r="F192"/>
    </row>
  </sheetData>
  <dataConsolidate/>
  <mergeCells count="148">
    <mergeCell ref="A4:E4"/>
    <mergeCell ref="D5:E5"/>
    <mergeCell ref="D7:E8"/>
    <mergeCell ref="A52:E52"/>
    <mergeCell ref="B55:C55"/>
    <mergeCell ref="D55:E55"/>
    <mergeCell ref="B62:C62"/>
    <mergeCell ref="D62:E62"/>
    <mergeCell ref="B63:C63"/>
    <mergeCell ref="D63:E63"/>
    <mergeCell ref="B64:C64"/>
    <mergeCell ref="D64:E64"/>
    <mergeCell ref="B56:C56"/>
    <mergeCell ref="D56:E56"/>
    <mergeCell ref="B57:C57"/>
    <mergeCell ref="D57:E57"/>
    <mergeCell ref="B58:C58"/>
    <mergeCell ref="D58:E58"/>
    <mergeCell ref="B71:C71"/>
    <mergeCell ref="D71:E71"/>
    <mergeCell ref="B72:C72"/>
    <mergeCell ref="D72:E72"/>
    <mergeCell ref="B76:C76"/>
    <mergeCell ref="D76:E76"/>
    <mergeCell ref="B65:C65"/>
    <mergeCell ref="D65:E65"/>
    <mergeCell ref="B69:C69"/>
    <mergeCell ref="D69:E69"/>
    <mergeCell ref="B70:C70"/>
    <mergeCell ref="D70:E70"/>
    <mergeCell ref="B83:C83"/>
    <mergeCell ref="D83:E83"/>
    <mergeCell ref="B84:C84"/>
    <mergeCell ref="D84:E84"/>
    <mergeCell ref="B85:C85"/>
    <mergeCell ref="D85:E85"/>
    <mergeCell ref="B77:C77"/>
    <mergeCell ref="D77:E77"/>
    <mergeCell ref="B78:C78"/>
    <mergeCell ref="D78:E78"/>
    <mergeCell ref="B79:C79"/>
    <mergeCell ref="D79:E79"/>
    <mergeCell ref="B92:C92"/>
    <mergeCell ref="D92:E92"/>
    <mergeCell ref="B93:C93"/>
    <mergeCell ref="D93:E93"/>
    <mergeCell ref="B104:C104"/>
    <mergeCell ref="D104:E104"/>
    <mergeCell ref="B86:C86"/>
    <mergeCell ref="D86:E86"/>
    <mergeCell ref="B90:C90"/>
    <mergeCell ref="D90:E90"/>
    <mergeCell ref="B91:C91"/>
    <mergeCell ref="D91:E91"/>
    <mergeCell ref="B97:C97"/>
    <mergeCell ref="D97:E97"/>
    <mergeCell ref="B98:C98"/>
    <mergeCell ref="D98:E98"/>
    <mergeCell ref="B99:C99"/>
    <mergeCell ref="D99:E99"/>
    <mergeCell ref="B100:C100"/>
    <mergeCell ref="D100:E100"/>
    <mergeCell ref="B140:C140"/>
    <mergeCell ref="D140:E140"/>
    <mergeCell ref="B141:C141"/>
    <mergeCell ref="D141:E141"/>
    <mergeCell ref="B142:C142"/>
    <mergeCell ref="D142:E142"/>
    <mergeCell ref="B105:C105"/>
    <mergeCell ref="D105:E105"/>
    <mergeCell ref="B106:C106"/>
    <mergeCell ref="D106:E106"/>
    <mergeCell ref="B107:C107"/>
    <mergeCell ref="D107:E107"/>
    <mergeCell ref="B133:C133"/>
    <mergeCell ref="D133:E133"/>
    <mergeCell ref="B134:C134"/>
    <mergeCell ref="D134:E134"/>
    <mergeCell ref="B135:C135"/>
    <mergeCell ref="D135:E135"/>
    <mergeCell ref="B136:C136"/>
    <mergeCell ref="D136:E136"/>
    <mergeCell ref="B111:C111"/>
    <mergeCell ref="D111:E111"/>
    <mergeCell ref="B112:C112"/>
    <mergeCell ref="D112:E112"/>
    <mergeCell ref="B149:C149"/>
    <mergeCell ref="D149:E149"/>
    <mergeCell ref="B150:C150"/>
    <mergeCell ref="D150:E150"/>
    <mergeCell ref="B154:C154"/>
    <mergeCell ref="D154:E154"/>
    <mergeCell ref="B143:C143"/>
    <mergeCell ref="D143:E143"/>
    <mergeCell ref="B147:C147"/>
    <mergeCell ref="D147:E147"/>
    <mergeCell ref="B148:C148"/>
    <mergeCell ref="D148:E148"/>
    <mergeCell ref="B161:C161"/>
    <mergeCell ref="D161:E161"/>
    <mergeCell ref="B162:C162"/>
    <mergeCell ref="D162:E162"/>
    <mergeCell ref="B163:C163"/>
    <mergeCell ref="D163:E163"/>
    <mergeCell ref="B155:C155"/>
    <mergeCell ref="D155:E155"/>
    <mergeCell ref="B156:C156"/>
    <mergeCell ref="D156:E156"/>
    <mergeCell ref="B157:C157"/>
    <mergeCell ref="D157:E157"/>
    <mergeCell ref="B170:C170"/>
    <mergeCell ref="D170:E170"/>
    <mergeCell ref="B171:C171"/>
    <mergeCell ref="D171:E171"/>
    <mergeCell ref="B175:C175"/>
    <mergeCell ref="D175:E175"/>
    <mergeCell ref="B164:C164"/>
    <mergeCell ref="D164:E164"/>
    <mergeCell ref="B168:C168"/>
    <mergeCell ref="D168:E168"/>
    <mergeCell ref="B169:C169"/>
    <mergeCell ref="D169:E169"/>
    <mergeCell ref="B185:C185"/>
    <mergeCell ref="D185:E185"/>
    <mergeCell ref="B182:C182"/>
    <mergeCell ref="D182:E182"/>
    <mergeCell ref="B183:C183"/>
    <mergeCell ref="D183:E183"/>
    <mergeCell ref="B184:C184"/>
    <mergeCell ref="D184:E184"/>
    <mergeCell ref="B176:C176"/>
    <mergeCell ref="D176:E176"/>
    <mergeCell ref="B177:C177"/>
    <mergeCell ref="D177:E177"/>
    <mergeCell ref="B178:C178"/>
    <mergeCell ref="D178:E178"/>
    <mergeCell ref="B121:C121"/>
    <mergeCell ref="D121:E121"/>
    <mergeCell ref="B113:C113"/>
    <mergeCell ref="D113:E113"/>
    <mergeCell ref="B114:C114"/>
    <mergeCell ref="D114:E114"/>
    <mergeCell ref="B118:C118"/>
    <mergeCell ref="D118:E118"/>
    <mergeCell ref="B119:C119"/>
    <mergeCell ref="D119:E119"/>
    <mergeCell ref="B120:C120"/>
    <mergeCell ref="D120:E120"/>
  </mergeCells>
  <phoneticPr fontId="2" type="noConversion"/>
  <dataValidations count="4">
    <dataValidation type="list" allowBlank="1" showInputMessage="1" showErrorMessage="1" sqref="A183:A185 A100 A105:A107 A112:A115 A119:A129" xr:uid="{00000000-0002-0000-0700-000000000000}">
      <formula1>$A$11:$A$51</formula1>
    </dataValidation>
    <dataValidation type="list" allowBlank="1" showInputMessage="1" showErrorMessage="1" sqref="A163:A164 A169:A171 A176:A178" xr:uid="{00000000-0002-0000-0700-000001000000}">
      <formula1>$A$11:$A$52</formula1>
    </dataValidation>
    <dataValidation type="list" allowBlank="1" showInputMessage="1" showErrorMessage="1" sqref="A56:A58 A63:A66 A141:A143 A101 A70:A72 A84:A86 A162 A148:A150 A155:A157 A77:A79 A91:A94 A98:A99 A108 A134:A136 A130" xr:uid="{00000000-0002-0000-0700-000002000000}">
      <formula1>$A$11:$A$35</formula1>
    </dataValidation>
    <dataValidation type="list" allowBlank="1" showInputMessage="1" showErrorMessage="1" sqref="A87 A73 A80 A59" xr:uid="{00000000-0002-0000-0700-000003000000}">
      <formula1>#REF!</formula1>
    </dataValidation>
  </dataValidations>
  <printOptions horizontalCentered="1"/>
  <pageMargins left="0.23622047244094491" right="0.23622047244094491" top="0.31496062992125984" bottom="0.31496062992125984" header="0.31496062992125984" footer="0.11811023622047245"/>
  <pageSetup paperSize="9" scale="79" fitToHeight="0" orientation="portrait" r:id="rId1"/>
  <headerFooter>
    <oddFooter>Página &amp;P de &amp;N</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pageSetUpPr fitToPage="1"/>
  </sheetPr>
  <dimension ref="A1:N325"/>
  <sheetViews>
    <sheetView view="pageBreakPreview" topLeftCell="A207" zoomScale="115" zoomScaleNormal="100" zoomScaleSheetLayoutView="115" workbookViewId="0">
      <selection activeCell="A243" sqref="A1:XFD1048576"/>
    </sheetView>
  </sheetViews>
  <sheetFormatPr defaultColWidth="8.85546875" defaultRowHeight="15" x14ac:dyDescent="0.25"/>
  <cols>
    <col min="1" max="1" width="11.42578125" customWidth="1"/>
    <col min="2" max="2" width="12.42578125" customWidth="1"/>
    <col min="3" max="3" width="11.28515625" customWidth="1"/>
    <col min="4" max="4" width="67.5703125" customWidth="1"/>
    <col min="5" max="5" width="12.140625" customWidth="1"/>
    <col min="6" max="6" width="12.42578125" customWidth="1"/>
    <col min="7" max="7" width="17.5703125" customWidth="1"/>
    <col min="8" max="8" width="15.7109375" customWidth="1"/>
    <col min="9" max="10" width="13.28515625" hidden="1" customWidth="1"/>
    <col min="11" max="11" width="13.85546875" style="485" customWidth="1"/>
    <col min="12" max="14" width="13.85546875" customWidth="1"/>
  </cols>
  <sheetData>
    <row r="1" spans="1:14" x14ac:dyDescent="0.25">
      <c r="A1" s="25"/>
      <c r="B1" s="487"/>
      <c r="C1" s="33"/>
      <c r="D1" s="1107" t="s">
        <v>1</v>
      </c>
      <c r="E1" s="1108"/>
      <c r="F1" s="1108"/>
      <c r="G1" s="1108"/>
      <c r="H1" s="1108"/>
      <c r="I1" s="1108"/>
      <c r="J1" s="1109"/>
    </row>
    <row r="2" spans="1:14" ht="15.75" x14ac:dyDescent="0.25">
      <c r="A2" s="26"/>
      <c r="B2" s="2"/>
      <c r="C2" s="34"/>
      <c r="D2" s="1110" t="s">
        <v>435</v>
      </c>
      <c r="E2" s="1111"/>
      <c r="F2" s="1111"/>
      <c r="G2" s="1111"/>
      <c r="H2" s="1111"/>
      <c r="I2" s="1111"/>
      <c r="J2" s="1112"/>
    </row>
    <row r="3" spans="1:14" x14ac:dyDescent="0.25">
      <c r="A3" s="27"/>
      <c r="B3" s="488"/>
      <c r="C3" s="24"/>
      <c r="D3" s="1113" t="s">
        <v>35</v>
      </c>
      <c r="E3" s="1114"/>
      <c r="F3" s="1114"/>
      <c r="G3" s="1114"/>
      <c r="H3" s="1114"/>
      <c r="I3" s="1114"/>
      <c r="J3" s="1115"/>
    </row>
    <row r="4" spans="1:14" ht="20.25" x14ac:dyDescent="0.25">
      <c r="A4" s="1116" t="s">
        <v>40</v>
      </c>
      <c r="B4" s="1117"/>
      <c r="C4" s="1117"/>
      <c r="D4" s="1117"/>
      <c r="E4" s="1117"/>
      <c r="F4" s="1117"/>
      <c r="G4" s="1117"/>
      <c r="H4" s="1117"/>
      <c r="I4" s="1117"/>
      <c r="J4" s="1118"/>
    </row>
    <row r="5" spans="1:14" ht="15" customHeight="1" x14ac:dyDescent="0.25">
      <c r="A5" s="217" t="s">
        <v>258</v>
      </c>
      <c r="B5" s="639" t="s">
        <v>1933</v>
      </c>
      <c r="C5" s="41"/>
      <c r="D5" s="41"/>
      <c r="E5" s="41"/>
      <c r="F5" s="41"/>
      <c r="G5" s="1092" t="s">
        <v>50</v>
      </c>
      <c r="H5" s="1093"/>
      <c r="I5" s="1093"/>
      <c r="J5" s="1094"/>
    </row>
    <row r="6" spans="1:14" x14ac:dyDescent="0.25">
      <c r="A6" s="217" t="s">
        <v>2</v>
      </c>
      <c r="B6" s="639" t="s">
        <v>446</v>
      </c>
      <c r="C6" s="41"/>
      <c r="D6" s="41"/>
      <c r="E6" s="41"/>
      <c r="F6" s="41"/>
      <c r="G6" s="1095"/>
      <c r="H6" s="1096"/>
      <c r="I6" s="1096"/>
      <c r="J6" s="1097"/>
    </row>
    <row r="7" spans="1:14" ht="15" customHeight="1" x14ac:dyDescent="0.25">
      <c r="A7" s="217" t="s">
        <v>3</v>
      </c>
      <c r="B7" s="639" t="s">
        <v>1932</v>
      </c>
      <c r="C7" s="41"/>
      <c r="D7" s="41"/>
      <c r="E7" s="41"/>
      <c r="F7" s="41"/>
      <c r="G7" s="1095" t="s">
        <v>797</v>
      </c>
      <c r="H7" s="1096"/>
      <c r="I7" s="1096"/>
      <c r="J7" s="1097"/>
    </row>
    <row r="8" spans="1:14" x14ac:dyDescent="0.25">
      <c r="A8" s="218" t="s">
        <v>73</v>
      </c>
      <c r="B8" s="640" t="s">
        <v>1934</v>
      </c>
      <c r="C8" s="41"/>
      <c r="D8" s="41"/>
      <c r="E8" s="41"/>
      <c r="F8" s="41"/>
      <c r="G8" s="1098"/>
      <c r="H8" s="1099"/>
      <c r="I8" s="1099"/>
      <c r="J8" s="1100"/>
    </row>
    <row r="9" spans="1:14" s="485" customFormat="1" x14ac:dyDescent="0.25">
      <c r="A9" s="1071"/>
      <c r="B9" s="1071"/>
      <c r="C9" s="1071"/>
      <c r="D9" s="1071"/>
      <c r="E9" s="1071"/>
      <c r="F9" s="1071"/>
      <c r="G9" s="1071"/>
      <c r="H9" s="1071"/>
      <c r="I9" s="1071"/>
      <c r="J9" s="1071"/>
      <c r="L9"/>
      <c r="M9"/>
      <c r="N9"/>
    </row>
    <row r="10" spans="1:14" x14ac:dyDescent="0.25">
      <c r="A10" s="491" t="s">
        <v>728</v>
      </c>
      <c r="B10" s="1085" t="s">
        <v>729</v>
      </c>
      <c r="C10" s="1085" t="s">
        <v>41</v>
      </c>
      <c r="D10" s="1086" t="s">
        <v>1850</v>
      </c>
      <c r="E10" s="489" t="s">
        <v>730</v>
      </c>
      <c r="F10" s="491" t="s">
        <v>48</v>
      </c>
      <c r="G10" s="483" t="s">
        <v>731</v>
      </c>
      <c r="H10" s="484">
        <v>420.94000000000011</v>
      </c>
      <c r="I10" s="483" t="s">
        <v>732</v>
      </c>
      <c r="J10" s="484">
        <v>8.4499999999999993</v>
      </c>
    </row>
    <row r="11" spans="1:14" x14ac:dyDescent="0.25">
      <c r="A11" s="1085" t="s">
        <v>5</v>
      </c>
      <c r="B11" s="1085"/>
      <c r="C11" s="1085"/>
      <c r="D11" s="1086"/>
      <c r="E11" s="1087" t="s">
        <v>42</v>
      </c>
      <c r="F11" s="1087" t="s">
        <v>43</v>
      </c>
      <c r="G11" s="1088" t="s">
        <v>47</v>
      </c>
      <c r="H11" s="1088"/>
      <c r="I11" s="1088" t="s">
        <v>703</v>
      </c>
      <c r="J11" s="1088"/>
    </row>
    <row r="12" spans="1:14" ht="25.5" x14ac:dyDescent="0.25">
      <c r="A12" s="1085"/>
      <c r="B12" s="1085"/>
      <c r="C12" s="1085"/>
      <c r="D12" s="1086"/>
      <c r="E12" s="1087"/>
      <c r="F12" s="1087"/>
      <c r="G12" s="490" t="s">
        <v>44</v>
      </c>
      <c r="H12" s="490" t="s">
        <v>45</v>
      </c>
      <c r="I12" s="490" t="s">
        <v>44</v>
      </c>
      <c r="J12" s="490" t="s">
        <v>45</v>
      </c>
    </row>
    <row r="13" spans="1:14" ht="24" x14ac:dyDescent="0.25">
      <c r="A13" s="391">
        <v>1</v>
      </c>
      <c r="B13" s="234" t="s">
        <v>57</v>
      </c>
      <c r="C13" s="391">
        <v>102486</v>
      </c>
      <c r="D13" s="385" t="s">
        <v>2603</v>
      </c>
      <c r="E13" s="102" t="s">
        <v>1953</v>
      </c>
      <c r="F13" s="737">
        <v>1.4999999999999999E-2</v>
      </c>
      <c r="G13" s="431" t="s">
        <v>2604</v>
      </c>
      <c r="H13" s="486">
        <v>8.2899999999999991</v>
      </c>
      <c r="I13" s="431" t="s">
        <v>2605</v>
      </c>
      <c r="J13" s="486">
        <v>8.4499999999999993</v>
      </c>
    </row>
    <row r="14" spans="1:14" ht="36" x14ac:dyDescent="0.25">
      <c r="A14" s="391">
        <v>2</v>
      </c>
      <c r="B14" s="234" t="s">
        <v>57</v>
      </c>
      <c r="C14" s="391">
        <v>94991</v>
      </c>
      <c r="D14" s="385" t="s">
        <v>2606</v>
      </c>
      <c r="E14" s="102" t="s">
        <v>1953</v>
      </c>
      <c r="F14" s="737">
        <v>8.1600000000000006E-2</v>
      </c>
      <c r="G14" s="431" t="s">
        <v>2607</v>
      </c>
      <c r="H14" s="486">
        <v>54.98</v>
      </c>
      <c r="I14" s="735"/>
      <c r="J14" s="736"/>
      <c r="L14" t="s">
        <v>1851</v>
      </c>
    </row>
    <row r="15" spans="1:14" x14ac:dyDescent="0.25">
      <c r="A15" s="391">
        <v>3</v>
      </c>
      <c r="B15" s="234" t="s">
        <v>57</v>
      </c>
      <c r="C15" s="391">
        <v>88251</v>
      </c>
      <c r="D15" s="385" t="s">
        <v>1853</v>
      </c>
      <c r="E15" s="102" t="s">
        <v>2558</v>
      </c>
      <c r="F15" s="737">
        <v>1</v>
      </c>
      <c r="G15" s="431" t="s">
        <v>2608</v>
      </c>
      <c r="H15" s="486">
        <v>17.2</v>
      </c>
      <c r="I15" s="735"/>
      <c r="J15" s="736"/>
      <c r="L15" t="s">
        <v>1852</v>
      </c>
    </row>
    <row r="16" spans="1:14" x14ac:dyDescent="0.25">
      <c r="A16" s="391">
        <v>4</v>
      </c>
      <c r="B16" s="234" t="s">
        <v>57</v>
      </c>
      <c r="C16" s="391">
        <v>88251</v>
      </c>
      <c r="D16" s="385" t="s">
        <v>1853</v>
      </c>
      <c r="E16" s="102" t="s">
        <v>2558</v>
      </c>
      <c r="F16" s="737">
        <v>7.0000000000000007E-2</v>
      </c>
      <c r="G16" s="431" t="s">
        <v>2608</v>
      </c>
      <c r="H16" s="486">
        <v>1.2</v>
      </c>
      <c r="I16" s="735"/>
      <c r="J16" s="736"/>
      <c r="L16" t="s">
        <v>1853</v>
      </c>
    </row>
    <row r="17" spans="1:12" x14ac:dyDescent="0.25">
      <c r="A17" s="391">
        <v>5</v>
      </c>
      <c r="B17" s="234" t="s">
        <v>57</v>
      </c>
      <c r="C17" s="391">
        <v>88261</v>
      </c>
      <c r="D17" s="385" t="s">
        <v>1854</v>
      </c>
      <c r="E17" s="102" t="s">
        <v>2558</v>
      </c>
      <c r="F17" s="737">
        <v>6.34</v>
      </c>
      <c r="G17" s="431" t="s">
        <v>2609</v>
      </c>
      <c r="H17" s="486">
        <v>120.01</v>
      </c>
      <c r="I17" s="735"/>
      <c r="J17" s="736"/>
      <c r="L17" t="s">
        <v>1854</v>
      </c>
    </row>
    <row r="18" spans="1:12" x14ac:dyDescent="0.25">
      <c r="A18" s="391">
        <v>6</v>
      </c>
      <c r="B18" s="234" t="s">
        <v>57</v>
      </c>
      <c r="C18" s="391">
        <v>88264</v>
      </c>
      <c r="D18" s="385" t="s">
        <v>1855</v>
      </c>
      <c r="E18" s="102" t="s">
        <v>2558</v>
      </c>
      <c r="F18" s="737">
        <v>0.3</v>
      </c>
      <c r="G18" s="431" t="s">
        <v>2610</v>
      </c>
      <c r="H18" s="486">
        <v>7.02</v>
      </c>
      <c r="I18" s="735"/>
      <c r="J18" s="736"/>
      <c r="L18" t="s">
        <v>1855</v>
      </c>
    </row>
    <row r="19" spans="1:12" x14ac:dyDescent="0.25">
      <c r="A19" s="391">
        <v>7</v>
      </c>
      <c r="B19" s="234" t="s">
        <v>57</v>
      </c>
      <c r="C19" s="391">
        <v>88315</v>
      </c>
      <c r="D19" s="385" t="s">
        <v>1856</v>
      </c>
      <c r="E19" s="102" t="s">
        <v>2558</v>
      </c>
      <c r="F19" s="737">
        <v>7.0000000000000007E-2</v>
      </c>
      <c r="G19" s="431" t="s">
        <v>2611</v>
      </c>
      <c r="H19" s="486">
        <v>1.41</v>
      </c>
      <c r="I19" s="735"/>
      <c r="J19" s="736"/>
      <c r="L19" t="s">
        <v>1856</v>
      </c>
    </row>
    <row r="20" spans="1:12" x14ac:dyDescent="0.25">
      <c r="A20" s="391">
        <v>8</v>
      </c>
      <c r="B20" s="234" t="s">
        <v>57</v>
      </c>
      <c r="C20" s="391">
        <v>88316</v>
      </c>
      <c r="D20" s="385" t="s">
        <v>1857</v>
      </c>
      <c r="E20" s="102" t="s">
        <v>2558</v>
      </c>
      <c r="F20" s="737">
        <v>7.03</v>
      </c>
      <c r="G20" s="431" t="s">
        <v>2612</v>
      </c>
      <c r="H20" s="486">
        <v>114.58</v>
      </c>
      <c r="I20" s="735"/>
      <c r="J20" s="736"/>
      <c r="L20" t="s">
        <v>1857</v>
      </c>
    </row>
    <row r="21" spans="1:12" ht="24" x14ac:dyDescent="0.25">
      <c r="A21" s="391">
        <v>9</v>
      </c>
      <c r="B21" s="234" t="s">
        <v>57</v>
      </c>
      <c r="C21" s="391">
        <v>103670</v>
      </c>
      <c r="D21" s="385" t="s">
        <v>1961</v>
      </c>
      <c r="E21" s="102" t="s">
        <v>1953</v>
      </c>
      <c r="F21" s="737">
        <v>1.4999999999999999E-2</v>
      </c>
      <c r="G21" s="431" t="s">
        <v>2613</v>
      </c>
      <c r="H21" s="486">
        <v>3.3</v>
      </c>
      <c r="I21" s="735"/>
      <c r="J21" s="736"/>
      <c r="L21" t="s">
        <v>1858</v>
      </c>
    </row>
    <row r="22" spans="1:12" ht="24" x14ac:dyDescent="0.25">
      <c r="A22" s="391">
        <v>10</v>
      </c>
      <c r="B22" s="234" t="s">
        <v>57</v>
      </c>
      <c r="C22" s="391">
        <v>1346</v>
      </c>
      <c r="D22" s="385" t="s">
        <v>2614</v>
      </c>
      <c r="E22" s="102" t="s">
        <v>2615</v>
      </c>
      <c r="F22" s="737">
        <v>0.38600000000000001</v>
      </c>
      <c r="G22" s="431" t="s">
        <v>2616</v>
      </c>
      <c r="H22" s="486">
        <v>20.57</v>
      </c>
      <c r="I22" s="735"/>
      <c r="J22" s="736"/>
      <c r="L22" t="s">
        <v>1859</v>
      </c>
    </row>
    <row r="23" spans="1:12" ht="24" x14ac:dyDescent="0.25">
      <c r="A23" s="391">
        <v>11</v>
      </c>
      <c r="B23" s="234" t="s">
        <v>57</v>
      </c>
      <c r="C23" s="391">
        <v>1607</v>
      </c>
      <c r="D23" s="385" t="s">
        <v>1860</v>
      </c>
      <c r="E23" s="102" t="s">
        <v>2617</v>
      </c>
      <c r="F23" s="737">
        <v>0.214</v>
      </c>
      <c r="G23" s="431" t="s">
        <v>2618</v>
      </c>
      <c r="H23" s="486">
        <v>0.05</v>
      </c>
      <c r="I23" s="735"/>
      <c r="J23" s="736"/>
      <c r="L23" t="s">
        <v>1860</v>
      </c>
    </row>
    <row r="24" spans="1:12" x14ac:dyDescent="0.25">
      <c r="A24" s="391">
        <v>12</v>
      </c>
      <c r="B24" s="234" t="s">
        <v>57</v>
      </c>
      <c r="C24" s="391">
        <v>2370</v>
      </c>
      <c r="D24" s="385" t="s">
        <v>2619</v>
      </c>
      <c r="E24" s="102" t="s">
        <v>2167</v>
      </c>
      <c r="F24" s="737">
        <v>5.7000000000000002E-3</v>
      </c>
      <c r="G24" s="431" t="s">
        <v>2620</v>
      </c>
      <c r="H24" s="486">
        <v>7.0000000000000007E-2</v>
      </c>
      <c r="I24" s="735"/>
      <c r="J24" s="736"/>
      <c r="L24" t="s">
        <v>1861</v>
      </c>
    </row>
    <row r="25" spans="1:12" x14ac:dyDescent="0.25">
      <c r="A25" s="391">
        <v>13</v>
      </c>
      <c r="B25" s="234" t="s">
        <v>57</v>
      </c>
      <c r="C25" s="391">
        <v>4448</v>
      </c>
      <c r="D25" s="385" t="s">
        <v>2621</v>
      </c>
      <c r="E25" s="102" t="s">
        <v>2622</v>
      </c>
      <c r="F25" s="737">
        <v>0.7</v>
      </c>
      <c r="G25" s="431" t="s">
        <v>2623</v>
      </c>
      <c r="H25" s="486">
        <v>13.86</v>
      </c>
      <c r="I25" s="735"/>
      <c r="J25" s="736"/>
      <c r="L25" t="s">
        <v>1862</v>
      </c>
    </row>
    <row r="26" spans="1:12" x14ac:dyDescent="0.25">
      <c r="A26" s="391">
        <v>14</v>
      </c>
      <c r="B26" s="234" t="s">
        <v>57</v>
      </c>
      <c r="C26" s="391">
        <v>4491</v>
      </c>
      <c r="D26" s="385" t="s">
        <v>2624</v>
      </c>
      <c r="E26" s="102" t="s">
        <v>2622</v>
      </c>
      <c r="F26" s="737">
        <v>0.9</v>
      </c>
      <c r="G26" s="431" t="s">
        <v>2625</v>
      </c>
      <c r="H26" s="486">
        <v>6.73</v>
      </c>
      <c r="I26" s="735"/>
      <c r="J26" s="736"/>
      <c r="L26" t="s">
        <v>1863</v>
      </c>
    </row>
    <row r="27" spans="1:12" x14ac:dyDescent="0.25">
      <c r="A27" s="391">
        <v>15</v>
      </c>
      <c r="B27" s="234" t="s">
        <v>57</v>
      </c>
      <c r="C27" s="391">
        <v>5075</v>
      </c>
      <c r="D27" s="385" t="s">
        <v>1864</v>
      </c>
      <c r="E27" s="102" t="s">
        <v>2626</v>
      </c>
      <c r="F27" s="737">
        <v>0.1</v>
      </c>
      <c r="G27" s="431" t="s">
        <v>2627</v>
      </c>
      <c r="H27" s="486">
        <v>2.54</v>
      </c>
      <c r="I27" s="735"/>
      <c r="J27" s="736"/>
      <c r="L27" t="s">
        <v>1864</v>
      </c>
    </row>
    <row r="28" spans="1:12" ht="36" x14ac:dyDescent="0.25">
      <c r="A28" s="391">
        <v>16</v>
      </c>
      <c r="B28" s="234" t="s">
        <v>57</v>
      </c>
      <c r="C28" s="391">
        <v>5085</v>
      </c>
      <c r="D28" s="385" t="s">
        <v>2628</v>
      </c>
      <c r="E28" s="102" t="s">
        <v>2167</v>
      </c>
      <c r="F28" s="737">
        <v>5.7999999999999996E-3</v>
      </c>
      <c r="G28" s="431" t="s">
        <v>2232</v>
      </c>
      <c r="H28" s="486">
        <v>0.17</v>
      </c>
      <c r="I28" s="735"/>
      <c r="J28" s="736"/>
      <c r="L28" t="s">
        <v>1865</v>
      </c>
    </row>
    <row r="29" spans="1:12" x14ac:dyDescent="0.25">
      <c r="A29" s="391">
        <v>17</v>
      </c>
      <c r="B29" s="234" t="s">
        <v>57</v>
      </c>
      <c r="C29" s="391">
        <v>5088</v>
      </c>
      <c r="D29" s="385" t="s">
        <v>2629</v>
      </c>
      <c r="E29" s="102" t="s">
        <v>2167</v>
      </c>
      <c r="F29" s="737">
        <v>5.7999999999999996E-3</v>
      </c>
      <c r="G29" s="431" t="s">
        <v>2630</v>
      </c>
      <c r="H29" s="486">
        <v>0.03</v>
      </c>
      <c r="I29" s="735"/>
      <c r="J29" s="736"/>
      <c r="L29" t="s">
        <v>1866</v>
      </c>
    </row>
    <row r="30" spans="1:12" x14ac:dyDescent="0.25">
      <c r="A30" s="391">
        <v>18</v>
      </c>
      <c r="B30" s="234" t="s">
        <v>57</v>
      </c>
      <c r="C30" s="391">
        <v>7194</v>
      </c>
      <c r="D30" s="385" t="s">
        <v>2631</v>
      </c>
      <c r="E30" s="102" t="s">
        <v>2615</v>
      </c>
      <c r="F30" s="737">
        <v>0.318</v>
      </c>
      <c r="G30" s="431" t="s">
        <v>2632</v>
      </c>
      <c r="H30" s="486">
        <v>11.3</v>
      </c>
      <c r="I30" s="735"/>
      <c r="J30" s="736"/>
      <c r="L30" t="s">
        <v>1867</v>
      </c>
    </row>
    <row r="31" spans="1:12" x14ac:dyDescent="0.25">
      <c r="A31" s="391">
        <v>19</v>
      </c>
      <c r="B31" s="234" t="s">
        <v>57</v>
      </c>
      <c r="C31" s="391">
        <v>10490</v>
      </c>
      <c r="D31" s="385" t="s">
        <v>2633</v>
      </c>
      <c r="E31" s="102" t="s">
        <v>2615</v>
      </c>
      <c r="F31" s="737">
        <v>2.3E-2</v>
      </c>
      <c r="G31" s="431" t="s">
        <v>2634</v>
      </c>
      <c r="H31" s="486">
        <v>2.99</v>
      </c>
      <c r="I31" s="735"/>
      <c r="J31" s="736"/>
      <c r="L31" t="s">
        <v>1868</v>
      </c>
    </row>
    <row r="32" spans="1:12" ht="36" x14ac:dyDescent="0.25">
      <c r="A32" s="391">
        <v>20</v>
      </c>
      <c r="B32" s="234" t="s">
        <v>57</v>
      </c>
      <c r="C32" s="391">
        <v>10555</v>
      </c>
      <c r="D32" s="385" t="s">
        <v>2635</v>
      </c>
      <c r="E32" s="102" t="s">
        <v>2167</v>
      </c>
      <c r="F32" s="737">
        <v>1.15E-2</v>
      </c>
      <c r="G32" s="431" t="s">
        <v>2636</v>
      </c>
      <c r="H32" s="486">
        <v>3.26</v>
      </c>
      <c r="I32" s="735"/>
      <c r="J32" s="736"/>
      <c r="L32" t="s">
        <v>1869</v>
      </c>
    </row>
    <row r="33" spans="1:12" x14ac:dyDescent="0.25">
      <c r="A33" s="391">
        <v>21</v>
      </c>
      <c r="B33" s="234" t="s">
        <v>57</v>
      </c>
      <c r="C33" s="391">
        <v>10567</v>
      </c>
      <c r="D33" s="385" t="s">
        <v>2637</v>
      </c>
      <c r="E33" s="102" t="s">
        <v>2622</v>
      </c>
      <c r="F33" s="737">
        <v>0.25</v>
      </c>
      <c r="G33" s="431" t="s">
        <v>2638</v>
      </c>
      <c r="H33" s="486">
        <v>2.11</v>
      </c>
      <c r="I33" s="735"/>
      <c r="J33" s="736"/>
      <c r="L33" t="s">
        <v>1870</v>
      </c>
    </row>
    <row r="34" spans="1:12" x14ac:dyDescent="0.25">
      <c r="A34" s="391">
        <v>22</v>
      </c>
      <c r="B34" s="234" t="s">
        <v>57</v>
      </c>
      <c r="C34" s="391">
        <v>584</v>
      </c>
      <c r="D34" s="385" t="s">
        <v>2639</v>
      </c>
      <c r="E34" s="102" t="s">
        <v>2622</v>
      </c>
      <c r="F34" s="737">
        <v>0.30299999999999999</v>
      </c>
      <c r="G34" s="431" t="s">
        <v>2640</v>
      </c>
      <c r="H34" s="486">
        <v>21.42</v>
      </c>
      <c r="I34" s="735"/>
      <c r="J34" s="736"/>
      <c r="L34" t="s">
        <v>1871</v>
      </c>
    </row>
    <row r="35" spans="1:12" ht="24" x14ac:dyDescent="0.25">
      <c r="A35" s="391">
        <v>23</v>
      </c>
      <c r="B35" s="234" t="s">
        <v>57</v>
      </c>
      <c r="C35" s="391">
        <v>11056</v>
      </c>
      <c r="D35" s="385" t="s">
        <v>1872</v>
      </c>
      <c r="E35" s="102" t="s">
        <v>2167</v>
      </c>
      <c r="F35" s="737">
        <v>1.28</v>
      </c>
      <c r="G35" s="431" t="s">
        <v>2641</v>
      </c>
      <c r="H35" s="486">
        <v>0.1</v>
      </c>
      <c r="I35" s="735"/>
      <c r="J35" s="736"/>
      <c r="L35" t="s">
        <v>1872</v>
      </c>
    </row>
    <row r="36" spans="1:12" ht="24" x14ac:dyDescent="0.25">
      <c r="A36" s="391">
        <v>24</v>
      </c>
      <c r="B36" s="234" t="s">
        <v>57</v>
      </c>
      <c r="C36" s="391">
        <v>2432</v>
      </c>
      <c r="D36" s="385" t="s">
        <v>2642</v>
      </c>
      <c r="E36" s="102" t="s">
        <v>2167</v>
      </c>
      <c r="F36" s="737">
        <v>3.4599999999999999E-2</v>
      </c>
      <c r="G36" s="431" t="s">
        <v>2643</v>
      </c>
      <c r="H36" s="486">
        <v>0.63</v>
      </c>
      <c r="I36" s="735"/>
      <c r="J36" s="736"/>
      <c r="L36" t="s">
        <v>1873</v>
      </c>
    </row>
    <row r="37" spans="1:12" ht="24" x14ac:dyDescent="0.25">
      <c r="A37" s="391">
        <v>25</v>
      </c>
      <c r="B37" s="234" t="s">
        <v>57</v>
      </c>
      <c r="C37" s="391">
        <v>11467</v>
      </c>
      <c r="D37" s="385" t="s">
        <v>2644</v>
      </c>
      <c r="E37" s="102" t="s">
        <v>2167</v>
      </c>
      <c r="F37" s="737">
        <v>5.7999999999999996E-3</v>
      </c>
      <c r="G37" s="431" t="s">
        <v>2645</v>
      </c>
      <c r="H37" s="486">
        <v>0.11</v>
      </c>
      <c r="I37" s="735"/>
      <c r="J37" s="736"/>
      <c r="L37" t="s">
        <v>1874</v>
      </c>
    </row>
    <row r="38" spans="1:12" ht="24" x14ac:dyDescent="0.25">
      <c r="A38" s="391">
        <v>26</v>
      </c>
      <c r="B38" s="234" t="s">
        <v>57</v>
      </c>
      <c r="C38" s="391">
        <v>11891</v>
      </c>
      <c r="D38" s="385" t="s">
        <v>2646</v>
      </c>
      <c r="E38" s="102" t="s">
        <v>2622</v>
      </c>
      <c r="F38" s="737">
        <v>0.53600000000000003</v>
      </c>
      <c r="G38" s="431" t="s">
        <v>2647</v>
      </c>
      <c r="H38" s="486">
        <v>2.37</v>
      </c>
      <c r="I38" s="735"/>
      <c r="J38" s="736"/>
      <c r="L38" t="s">
        <v>1875</v>
      </c>
    </row>
    <row r="39" spans="1:12" ht="24" x14ac:dyDescent="0.25">
      <c r="A39" s="391">
        <v>27</v>
      </c>
      <c r="B39" s="234" t="s">
        <v>57</v>
      </c>
      <c r="C39" s="391">
        <v>12128</v>
      </c>
      <c r="D39" s="385" t="s">
        <v>2648</v>
      </c>
      <c r="E39" s="102" t="s">
        <v>2167</v>
      </c>
      <c r="F39" s="737">
        <v>2.3E-2</v>
      </c>
      <c r="G39" s="431" t="s">
        <v>2649</v>
      </c>
      <c r="H39" s="486">
        <v>0.2</v>
      </c>
      <c r="I39" s="735"/>
      <c r="J39" s="736"/>
      <c r="L39" t="s">
        <v>1876</v>
      </c>
    </row>
    <row r="40" spans="1:12" ht="24" x14ac:dyDescent="0.25">
      <c r="A40" s="391">
        <v>28</v>
      </c>
      <c r="B40" s="234" t="s">
        <v>57</v>
      </c>
      <c r="C40" s="391">
        <v>12147</v>
      </c>
      <c r="D40" s="385" t="s">
        <v>2650</v>
      </c>
      <c r="E40" s="102" t="s">
        <v>2167</v>
      </c>
      <c r="F40" s="737">
        <v>2.1999999999999999E-2</v>
      </c>
      <c r="G40" s="431" t="s">
        <v>2651</v>
      </c>
      <c r="H40" s="486">
        <v>0.28999999999999998</v>
      </c>
      <c r="I40" s="735"/>
      <c r="J40" s="736"/>
      <c r="L40" t="s">
        <v>1877</v>
      </c>
    </row>
    <row r="41" spans="1:12" x14ac:dyDescent="0.25">
      <c r="A41" s="391">
        <v>29</v>
      </c>
      <c r="B41" s="234" t="s">
        <v>57</v>
      </c>
      <c r="C41" s="391">
        <v>12296</v>
      </c>
      <c r="D41" s="385" t="s">
        <v>1878</v>
      </c>
      <c r="E41" s="102" t="s">
        <v>2167</v>
      </c>
      <c r="F41" s="737">
        <v>4.6100000000000002E-2</v>
      </c>
      <c r="G41" s="431" t="s">
        <v>2652</v>
      </c>
      <c r="H41" s="486">
        <v>0.21</v>
      </c>
      <c r="I41" s="735"/>
      <c r="J41" s="736"/>
      <c r="L41" t="s">
        <v>1878</v>
      </c>
    </row>
    <row r="42" spans="1:12" ht="24" x14ac:dyDescent="0.25">
      <c r="A42" s="391">
        <v>30</v>
      </c>
      <c r="B42" s="234" t="s">
        <v>58</v>
      </c>
      <c r="C42" s="391">
        <v>1201001000</v>
      </c>
      <c r="D42" s="385" t="s">
        <v>2431</v>
      </c>
      <c r="E42" s="102" t="s">
        <v>121</v>
      </c>
      <c r="F42" s="737">
        <v>4.6100000000000002E-2</v>
      </c>
      <c r="G42" s="431">
        <v>84.07</v>
      </c>
      <c r="H42" s="486">
        <v>3.87</v>
      </c>
      <c r="I42" s="735"/>
      <c r="J42" s="736"/>
      <c r="L42" t="s">
        <v>1879</v>
      </c>
    </row>
    <row r="43" spans="1:12" x14ac:dyDescent="0.25">
      <c r="A43" s="391">
        <v>31</v>
      </c>
      <c r="B43" s="234" t="s">
        <v>57</v>
      </c>
      <c r="C43" s="391">
        <v>21127</v>
      </c>
      <c r="D43" s="385" t="s">
        <v>1880</v>
      </c>
      <c r="E43" s="102" t="s">
        <v>2167</v>
      </c>
      <c r="F43" s="737">
        <v>2.4E-2</v>
      </c>
      <c r="G43" s="431" t="s">
        <v>2653</v>
      </c>
      <c r="H43" s="486">
        <v>7.0000000000000007E-2</v>
      </c>
      <c r="I43" s="735"/>
      <c r="J43" s="736"/>
      <c r="L43" t="s">
        <v>1880</v>
      </c>
    </row>
    <row r="44" spans="1:12" x14ac:dyDescent="0.25">
      <c r="A44" s="7"/>
      <c r="J44" s="34"/>
    </row>
    <row r="45" spans="1:12" ht="53.25" customHeight="1" x14ac:dyDescent="0.25">
      <c r="A45" s="491" t="s">
        <v>733</v>
      </c>
      <c r="B45" s="489" t="s">
        <v>729</v>
      </c>
      <c r="C45" s="489" t="s">
        <v>41</v>
      </c>
      <c r="D45" s="616" t="s">
        <v>1277</v>
      </c>
      <c r="E45" s="489" t="s">
        <v>730</v>
      </c>
      <c r="F45" s="491" t="s">
        <v>160</v>
      </c>
      <c r="G45" s="483" t="s">
        <v>731</v>
      </c>
      <c r="H45" s="484">
        <v>683.80000000000007</v>
      </c>
      <c r="J45" s="34"/>
    </row>
    <row r="46" spans="1:12" ht="24" x14ac:dyDescent="0.25">
      <c r="A46" s="391">
        <v>1</v>
      </c>
      <c r="B46" s="234" t="s">
        <v>57</v>
      </c>
      <c r="C46" s="635">
        <v>43054</v>
      </c>
      <c r="D46" s="385" t="s">
        <v>2654</v>
      </c>
      <c r="E46" s="102" t="s">
        <v>2626</v>
      </c>
      <c r="F46" s="618">
        <v>1.2250000000000001</v>
      </c>
      <c r="G46" s="431" t="s">
        <v>2655</v>
      </c>
      <c r="H46" s="486">
        <v>13.89</v>
      </c>
      <c r="J46" s="34"/>
    </row>
    <row r="47" spans="1:12" x14ac:dyDescent="0.25">
      <c r="A47" s="391">
        <v>2</v>
      </c>
      <c r="B47" s="234" t="s">
        <v>57</v>
      </c>
      <c r="C47" s="635">
        <v>43061</v>
      </c>
      <c r="D47" s="385" t="s">
        <v>2656</v>
      </c>
      <c r="E47" s="102" t="s">
        <v>2626</v>
      </c>
      <c r="F47" s="618">
        <v>5.73</v>
      </c>
      <c r="G47" s="431" t="s">
        <v>2657</v>
      </c>
      <c r="H47" s="486">
        <v>59.93</v>
      </c>
      <c r="J47" s="34"/>
    </row>
    <row r="48" spans="1:12" ht="24" x14ac:dyDescent="0.25">
      <c r="A48" s="391">
        <v>3</v>
      </c>
      <c r="B48" s="234" t="s">
        <v>57</v>
      </c>
      <c r="C48" s="635">
        <v>43132</v>
      </c>
      <c r="D48" s="385" t="s">
        <v>2658</v>
      </c>
      <c r="E48" s="102" t="s">
        <v>2626</v>
      </c>
      <c r="F48" s="618">
        <v>0.125</v>
      </c>
      <c r="G48" s="431" t="s">
        <v>2659</v>
      </c>
      <c r="H48" s="486">
        <v>3.18</v>
      </c>
      <c r="J48" s="34"/>
    </row>
    <row r="49" spans="1:10" ht="24" x14ac:dyDescent="0.25">
      <c r="A49" s="391">
        <v>4</v>
      </c>
      <c r="B49" s="234" t="s">
        <v>57</v>
      </c>
      <c r="C49" s="635">
        <v>370</v>
      </c>
      <c r="D49" s="385" t="s">
        <v>2660</v>
      </c>
      <c r="E49" s="102" t="s">
        <v>2661</v>
      </c>
      <c r="F49" s="618">
        <v>0.2465</v>
      </c>
      <c r="G49" s="431" t="s">
        <v>2662</v>
      </c>
      <c r="H49" s="486">
        <v>19.22</v>
      </c>
      <c r="J49" s="34"/>
    </row>
    <row r="50" spans="1:10" ht="24" x14ac:dyDescent="0.25">
      <c r="A50" s="391">
        <v>5</v>
      </c>
      <c r="B50" s="234" t="s">
        <v>57</v>
      </c>
      <c r="C50" s="635">
        <v>4720</v>
      </c>
      <c r="D50" s="385" t="s">
        <v>2663</v>
      </c>
      <c r="E50" s="102" t="s">
        <v>2661</v>
      </c>
      <c r="F50" s="618">
        <v>1.2500000000000001E-2</v>
      </c>
      <c r="G50" s="431" t="s">
        <v>2664</v>
      </c>
      <c r="H50" s="486">
        <v>1.0900000000000001</v>
      </c>
      <c r="J50" s="34"/>
    </row>
    <row r="51" spans="1:10" x14ac:dyDescent="0.25">
      <c r="A51" s="391">
        <v>6</v>
      </c>
      <c r="B51" s="234" t="s">
        <v>57</v>
      </c>
      <c r="C51" s="635">
        <v>4718</v>
      </c>
      <c r="D51" s="385" t="s">
        <v>2665</v>
      </c>
      <c r="E51" s="102" t="s">
        <v>2661</v>
      </c>
      <c r="F51" s="618">
        <v>7.4999999999999997E-2</v>
      </c>
      <c r="G51" s="431" t="s">
        <v>2666</v>
      </c>
      <c r="H51" s="486">
        <v>5.71</v>
      </c>
      <c r="J51" s="34"/>
    </row>
    <row r="52" spans="1:10" x14ac:dyDescent="0.25">
      <c r="A52" s="391">
        <v>7</v>
      </c>
      <c r="B52" s="234" t="s">
        <v>57</v>
      </c>
      <c r="C52" s="635">
        <v>1106</v>
      </c>
      <c r="D52" s="385" t="s">
        <v>2667</v>
      </c>
      <c r="E52" s="102" t="s">
        <v>2626</v>
      </c>
      <c r="F52" s="618">
        <v>12.8575</v>
      </c>
      <c r="G52" s="431" t="s">
        <v>2668</v>
      </c>
      <c r="H52" s="486">
        <v>12.85</v>
      </c>
      <c r="J52" s="34"/>
    </row>
    <row r="53" spans="1:10" x14ac:dyDescent="0.25">
      <c r="A53" s="391">
        <v>8</v>
      </c>
      <c r="B53" s="234" t="s">
        <v>57</v>
      </c>
      <c r="C53" s="635">
        <v>1379</v>
      </c>
      <c r="D53" s="385" t="s">
        <v>2669</v>
      </c>
      <c r="E53" s="102" t="s">
        <v>2626</v>
      </c>
      <c r="F53" s="618">
        <v>62.46</v>
      </c>
      <c r="G53" s="431" t="s">
        <v>2670</v>
      </c>
      <c r="H53" s="486">
        <v>52.46</v>
      </c>
      <c r="J53" s="34"/>
    </row>
    <row r="54" spans="1:10" x14ac:dyDescent="0.25">
      <c r="A54" s="391">
        <v>9</v>
      </c>
      <c r="B54" s="234" t="s">
        <v>57</v>
      </c>
      <c r="C54" s="635">
        <v>20247</v>
      </c>
      <c r="D54" s="385" t="s">
        <v>2671</v>
      </c>
      <c r="E54" s="102" t="s">
        <v>2626</v>
      </c>
      <c r="F54" s="618">
        <v>0.125</v>
      </c>
      <c r="G54" s="431" t="s">
        <v>2672</v>
      </c>
      <c r="H54" s="486">
        <v>3.52</v>
      </c>
      <c r="J54" s="34"/>
    </row>
    <row r="55" spans="1:10" x14ac:dyDescent="0.25">
      <c r="A55" s="391">
        <v>10</v>
      </c>
      <c r="B55" s="234" t="s">
        <v>57</v>
      </c>
      <c r="C55" s="635">
        <v>4509</v>
      </c>
      <c r="D55" s="385" t="s">
        <v>2673</v>
      </c>
      <c r="E55" s="102" t="s">
        <v>2622</v>
      </c>
      <c r="F55" s="618">
        <v>0.4</v>
      </c>
      <c r="G55" s="431" t="s">
        <v>2674</v>
      </c>
      <c r="H55" s="486">
        <v>1.51</v>
      </c>
      <c r="J55" s="34"/>
    </row>
    <row r="56" spans="1:10" ht="24" x14ac:dyDescent="0.25">
      <c r="A56" s="391">
        <v>11</v>
      </c>
      <c r="B56" s="234" t="s">
        <v>57</v>
      </c>
      <c r="C56" s="635">
        <v>6189</v>
      </c>
      <c r="D56" s="385" t="s">
        <v>2675</v>
      </c>
      <c r="E56" s="102" t="s">
        <v>2622</v>
      </c>
      <c r="F56" s="618">
        <v>1.325</v>
      </c>
      <c r="G56" s="431" t="s">
        <v>2676</v>
      </c>
      <c r="H56" s="486">
        <v>40.43</v>
      </c>
      <c r="J56" s="34"/>
    </row>
    <row r="57" spans="1:10" ht="24" x14ac:dyDescent="0.25">
      <c r="A57" s="391">
        <v>12</v>
      </c>
      <c r="B57" s="234" t="s">
        <v>57</v>
      </c>
      <c r="C57" s="635">
        <v>7271</v>
      </c>
      <c r="D57" s="385" t="s">
        <v>2677</v>
      </c>
      <c r="E57" s="102" t="s">
        <v>2167</v>
      </c>
      <c r="F57" s="618">
        <v>67.375</v>
      </c>
      <c r="G57" s="431" t="s">
        <v>2678</v>
      </c>
      <c r="H57" s="486">
        <v>61.31</v>
      </c>
      <c r="J57" s="34"/>
    </row>
    <row r="58" spans="1:10" ht="36" x14ac:dyDescent="0.25">
      <c r="A58" s="391">
        <v>13</v>
      </c>
      <c r="B58" s="234" t="s">
        <v>57</v>
      </c>
      <c r="C58" s="635">
        <v>88830</v>
      </c>
      <c r="D58" s="385" t="s">
        <v>2679</v>
      </c>
      <c r="E58" s="102" t="s">
        <v>2680</v>
      </c>
      <c r="F58" s="618">
        <v>3.8800000000000001E-2</v>
      </c>
      <c r="G58" s="431" t="s">
        <v>2681</v>
      </c>
      <c r="H58" s="486">
        <v>7.0000000000000007E-2</v>
      </c>
      <c r="J58" s="34"/>
    </row>
    <row r="59" spans="1:10" x14ac:dyDescent="0.25">
      <c r="A59" s="391">
        <v>14</v>
      </c>
      <c r="B59" s="234" t="s">
        <v>57</v>
      </c>
      <c r="C59" s="635">
        <v>7356</v>
      </c>
      <c r="D59" s="385" t="s">
        <v>2682</v>
      </c>
      <c r="E59" s="102" t="s">
        <v>2683</v>
      </c>
      <c r="F59" s="618">
        <v>0.71</v>
      </c>
      <c r="G59" s="431" t="s">
        <v>2684</v>
      </c>
      <c r="H59" s="486">
        <v>17.07</v>
      </c>
      <c r="J59" s="34"/>
    </row>
    <row r="60" spans="1:10" x14ac:dyDescent="0.25">
      <c r="A60" s="391">
        <v>15</v>
      </c>
      <c r="B60" s="234" t="s">
        <v>57</v>
      </c>
      <c r="C60" s="635">
        <v>88245</v>
      </c>
      <c r="D60" s="385" t="s">
        <v>2685</v>
      </c>
      <c r="E60" s="102" t="s">
        <v>2558</v>
      </c>
      <c r="F60" s="618">
        <v>0.45</v>
      </c>
      <c r="G60" s="431" t="s">
        <v>2686</v>
      </c>
      <c r="H60" s="486">
        <v>8.92</v>
      </c>
      <c r="J60" s="34"/>
    </row>
    <row r="61" spans="1:10" x14ac:dyDescent="0.25">
      <c r="A61" s="391">
        <v>16</v>
      </c>
      <c r="B61" s="234" t="s">
        <v>57</v>
      </c>
      <c r="C61" s="635">
        <v>88262</v>
      </c>
      <c r="D61" s="385" t="s">
        <v>2687</v>
      </c>
      <c r="E61" s="102" t="s">
        <v>2558</v>
      </c>
      <c r="F61" s="618">
        <v>1.375</v>
      </c>
      <c r="G61" s="431" t="s">
        <v>2688</v>
      </c>
      <c r="H61" s="486">
        <v>27.1</v>
      </c>
      <c r="J61" s="34"/>
    </row>
    <row r="62" spans="1:10" x14ac:dyDescent="0.25">
      <c r="A62" s="391">
        <v>17</v>
      </c>
      <c r="B62" s="234" t="s">
        <v>57</v>
      </c>
      <c r="C62" s="635">
        <v>88309</v>
      </c>
      <c r="D62" s="385" t="s">
        <v>2689</v>
      </c>
      <c r="E62" s="102" t="s">
        <v>2558</v>
      </c>
      <c r="F62" s="618">
        <v>6.36</v>
      </c>
      <c r="G62" s="431" t="s">
        <v>2690</v>
      </c>
      <c r="H62" s="486">
        <v>126.81</v>
      </c>
      <c r="J62" s="34"/>
    </row>
    <row r="63" spans="1:10" x14ac:dyDescent="0.25">
      <c r="A63" s="391">
        <v>18</v>
      </c>
      <c r="B63" s="234" t="s">
        <v>57</v>
      </c>
      <c r="C63" s="635">
        <v>88310</v>
      </c>
      <c r="D63" s="385" t="s">
        <v>2691</v>
      </c>
      <c r="E63" s="102" t="s">
        <v>2558</v>
      </c>
      <c r="F63" s="618">
        <v>1.7124999999999999</v>
      </c>
      <c r="G63" s="431" t="s">
        <v>2250</v>
      </c>
      <c r="H63" s="486">
        <v>35.99</v>
      </c>
      <c r="J63" s="34"/>
    </row>
    <row r="64" spans="1:10" x14ac:dyDescent="0.25">
      <c r="A64" s="391">
        <v>19</v>
      </c>
      <c r="B64" s="234" t="s">
        <v>57</v>
      </c>
      <c r="C64" s="635">
        <v>88316</v>
      </c>
      <c r="D64" s="385" t="s">
        <v>1857</v>
      </c>
      <c r="E64" s="102" t="s">
        <v>2558</v>
      </c>
      <c r="F64" s="618">
        <v>11.824999999999999</v>
      </c>
      <c r="G64" s="431" t="s">
        <v>2612</v>
      </c>
      <c r="H64" s="486">
        <v>192.74</v>
      </c>
      <c r="J64" s="34"/>
    </row>
    <row r="65" spans="1:10" x14ac:dyDescent="0.25">
      <c r="A65" s="7"/>
      <c r="J65" s="34"/>
    </row>
    <row r="66" spans="1:10" ht="25.5" x14ac:dyDescent="0.25">
      <c r="A66" s="491" t="s">
        <v>734</v>
      </c>
      <c r="B66" s="489" t="s">
        <v>729</v>
      </c>
      <c r="C66" s="489" t="s">
        <v>41</v>
      </c>
      <c r="D66" s="616" t="s">
        <v>1278</v>
      </c>
      <c r="E66" s="489" t="s">
        <v>730</v>
      </c>
      <c r="F66" s="491" t="s">
        <v>48</v>
      </c>
      <c r="G66" s="483" t="s">
        <v>731</v>
      </c>
      <c r="H66" s="484">
        <v>106.32</v>
      </c>
      <c r="J66" s="34"/>
    </row>
    <row r="67" spans="1:10" x14ac:dyDescent="0.25">
      <c r="A67" s="391">
        <v>1</v>
      </c>
      <c r="B67" s="234" t="s">
        <v>106</v>
      </c>
      <c r="C67" s="635" t="s">
        <v>794</v>
      </c>
      <c r="D67" s="385" t="s">
        <v>1279</v>
      </c>
      <c r="E67" s="102" t="s">
        <v>48</v>
      </c>
      <c r="F67" s="636">
        <v>1.26</v>
      </c>
      <c r="G67" s="431">
        <v>75.219699538461541</v>
      </c>
      <c r="H67" s="486">
        <v>94.77</v>
      </c>
      <c r="J67" s="34"/>
    </row>
    <row r="68" spans="1:10" x14ac:dyDescent="0.25">
      <c r="A68" s="391">
        <v>2</v>
      </c>
      <c r="B68" s="234" t="s">
        <v>57</v>
      </c>
      <c r="C68" s="635">
        <v>88316</v>
      </c>
      <c r="D68" s="385" t="s">
        <v>1857</v>
      </c>
      <c r="E68" s="102" t="s">
        <v>2558</v>
      </c>
      <c r="F68" s="636">
        <v>9.7000000000000003E-2</v>
      </c>
      <c r="G68" s="431" t="s">
        <v>2612</v>
      </c>
      <c r="H68" s="486">
        <v>1.58</v>
      </c>
      <c r="J68" s="34"/>
    </row>
    <row r="69" spans="1:10" x14ac:dyDescent="0.25">
      <c r="A69" s="391">
        <v>3</v>
      </c>
      <c r="B69" s="234" t="s">
        <v>57</v>
      </c>
      <c r="C69" s="635">
        <v>88323</v>
      </c>
      <c r="D69" s="385" t="s">
        <v>2692</v>
      </c>
      <c r="E69" s="102" t="s">
        <v>2558</v>
      </c>
      <c r="F69" s="636">
        <v>9.0999999999999998E-2</v>
      </c>
      <c r="G69" s="431" t="s">
        <v>2693</v>
      </c>
      <c r="H69" s="486">
        <v>1.77</v>
      </c>
      <c r="J69" s="34"/>
    </row>
    <row r="70" spans="1:10" ht="24" x14ac:dyDescent="0.25">
      <c r="A70" s="391">
        <v>4</v>
      </c>
      <c r="B70" s="234" t="s">
        <v>57</v>
      </c>
      <c r="C70" s="635">
        <v>93281</v>
      </c>
      <c r="D70" s="385" t="s">
        <v>2694</v>
      </c>
      <c r="E70" s="102" t="s">
        <v>2680</v>
      </c>
      <c r="F70" s="636">
        <v>8.9999999999999998E-4</v>
      </c>
      <c r="G70" s="431" t="s">
        <v>2695</v>
      </c>
      <c r="H70" s="486">
        <v>0.01</v>
      </c>
      <c r="J70" s="34"/>
    </row>
    <row r="71" spans="1:10" ht="24" x14ac:dyDescent="0.25">
      <c r="A71" s="391">
        <v>5</v>
      </c>
      <c r="B71" s="234" t="s">
        <v>57</v>
      </c>
      <c r="C71" s="635">
        <v>93282</v>
      </c>
      <c r="D71" s="385" t="s">
        <v>2696</v>
      </c>
      <c r="E71" s="102" t="s">
        <v>2697</v>
      </c>
      <c r="F71" s="636">
        <v>1.1999999999999999E-3</v>
      </c>
      <c r="G71" s="431" t="s">
        <v>2698</v>
      </c>
      <c r="H71" s="486">
        <v>0.02</v>
      </c>
      <c r="J71" s="34"/>
    </row>
    <row r="72" spans="1:10" ht="24" x14ac:dyDescent="0.25">
      <c r="A72" s="391">
        <v>6</v>
      </c>
      <c r="B72" s="234" t="s">
        <v>57</v>
      </c>
      <c r="C72" s="635">
        <v>11029</v>
      </c>
      <c r="D72" s="385" t="s">
        <v>2699</v>
      </c>
      <c r="E72" s="102" t="s">
        <v>2617</v>
      </c>
      <c r="F72" s="636">
        <v>4.1500000000000004</v>
      </c>
      <c r="G72" s="431" t="s">
        <v>2700</v>
      </c>
      <c r="H72" s="486">
        <v>8.17</v>
      </c>
      <c r="J72" s="34"/>
    </row>
    <row r="73" spans="1:10" x14ac:dyDescent="0.25">
      <c r="A73" s="7"/>
      <c r="J73" s="34"/>
    </row>
    <row r="74" spans="1:10" x14ac:dyDescent="0.25">
      <c r="A74" s="491" t="s">
        <v>735</v>
      </c>
      <c r="B74" s="1085" t="s">
        <v>729</v>
      </c>
      <c r="C74" s="1085" t="s">
        <v>41</v>
      </c>
      <c r="D74" s="1101" t="s">
        <v>1162</v>
      </c>
      <c r="E74" s="489" t="s">
        <v>730</v>
      </c>
      <c r="F74" s="491" t="s">
        <v>121</v>
      </c>
      <c r="G74" s="483" t="s">
        <v>731</v>
      </c>
      <c r="H74" s="484">
        <v>433.84</v>
      </c>
      <c r="I74" s="483" t="s">
        <v>732</v>
      </c>
      <c r="J74" s="484">
        <v>446.88</v>
      </c>
    </row>
    <row r="75" spans="1:10" x14ac:dyDescent="0.25">
      <c r="A75" s="1085" t="s">
        <v>5</v>
      </c>
      <c r="B75" s="1085"/>
      <c r="C75" s="1085"/>
      <c r="D75" s="1102"/>
      <c r="E75" s="1087" t="s">
        <v>42</v>
      </c>
      <c r="F75" s="1087" t="s">
        <v>43</v>
      </c>
      <c r="G75" s="1088" t="s">
        <v>47</v>
      </c>
      <c r="H75" s="1088"/>
      <c r="I75" s="1088" t="s">
        <v>703</v>
      </c>
      <c r="J75" s="1088"/>
    </row>
    <row r="76" spans="1:10" ht="25.5" x14ac:dyDescent="0.25">
      <c r="A76" s="1085"/>
      <c r="B76" s="1085"/>
      <c r="C76" s="1085"/>
      <c r="D76" s="1103"/>
      <c r="E76" s="1087"/>
      <c r="F76" s="1087"/>
      <c r="G76" s="490" t="s">
        <v>44</v>
      </c>
      <c r="H76" s="490" t="s">
        <v>45</v>
      </c>
      <c r="I76" s="490" t="s">
        <v>44</v>
      </c>
      <c r="J76" s="490" t="s">
        <v>45</v>
      </c>
    </row>
    <row r="77" spans="1:10" x14ac:dyDescent="0.25">
      <c r="A77" s="391">
        <v>1</v>
      </c>
      <c r="B77" s="234" t="s">
        <v>57</v>
      </c>
      <c r="C77" s="391">
        <v>88315</v>
      </c>
      <c r="D77" s="385" t="s">
        <v>1856</v>
      </c>
      <c r="E77" s="102" t="s">
        <v>2558</v>
      </c>
      <c r="F77" s="602">
        <v>1.83</v>
      </c>
      <c r="G77" s="431" t="s">
        <v>2611</v>
      </c>
      <c r="H77" s="486">
        <v>36.869999999999997</v>
      </c>
      <c r="I77" s="431" t="s">
        <v>2701</v>
      </c>
      <c r="J77" s="486">
        <v>40.99</v>
      </c>
    </row>
    <row r="78" spans="1:10" x14ac:dyDescent="0.25">
      <c r="A78" s="391">
        <v>2</v>
      </c>
      <c r="B78" s="234" t="s">
        <v>57</v>
      </c>
      <c r="C78" s="391">
        <v>88325</v>
      </c>
      <c r="D78" s="385" t="s">
        <v>2702</v>
      </c>
      <c r="E78" s="102" t="s">
        <v>2558</v>
      </c>
      <c r="F78" s="602">
        <v>1.07</v>
      </c>
      <c r="G78" s="431" t="s">
        <v>2703</v>
      </c>
      <c r="H78" s="486">
        <v>19.22</v>
      </c>
      <c r="I78" s="431" t="s">
        <v>2704</v>
      </c>
      <c r="J78" s="486">
        <v>21.27</v>
      </c>
    </row>
    <row r="79" spans="1:10" x14ac:dyDescent="0.25">
      <c r="A79" s="391">
        <v>3</v>
      </c>
      <c r="B79" s="234" t="s">
        <v>57</v>
      </c>
      <c r="C79" s="391">
        <v>88243</v>
      </c>
      <c r="D79" s="385" t="s">
        <v>2705</v>
      </c>
      <c r="E79" s="102" t="s">
        <v>2558</v>
      </c>
      <c r="F79" s="602">
        <v>1.07</v>
      </c>
      <c r="G79" s="431" t="s">
        <v>2706</v>
      </c>
      <c r="H79" s="486">
        <v>18.27</v>
      </c>
      <c r="I79" s="431" t="s">
        <v>2707</v>
      </c>
      <c r="J79" s="486">
        <v>20.16</v>
      </c>
    </row>
    <row r="80" spans="1:10" x14ac:dyDescent="0.25">
      <c r="A80" s="391">
        <v>4</v>
      </c>
      <c r="B80" s="234" t="s">
        <v>57</v>
      </c>
      <c r="C80" s="391">
        <v>88251</v>
      </c>
      <c r="D80" s="385" t="s">
        <v>1853</v>
      </c>
      <c r="E80" s="102" t="s">
        <v>2558</v>
      </c>
      <c r="F80" s="602">
        <v>1.86</v>
      </c>
      <c r="G80" s="431" t="s">
        <v>2608</v>
      </c>
      <c r="H80" s="486">
        <v>31.99</v>
      </c>
      <c r="I80" s="431" t="s">
        <v>2708</v>
      </c>
      <c r="J80" s="486">
        <v>35.28</v>
      </c>
    </row>
    <row r="81" spans="1:10" x14ac:dyDescent="0.25">
      <c r="A81" s="391">
        <v>5</v>
      </c>
      <c r="B81" s="234" t="s">
        <v>57</v>
      </c>
      <c r="C81" s="391">
        <v>1379</v>
      </c>
      <c r="D81" s="385" t="s">
        <v>2669</v>
      </c>
      <c r="E81" s="102" t="s">
        <v>2626</v>
      </c>
      <c r="F81" s="602">
        <v>3.64</v>
      </c>
      <c r="G81" s="431" t="s">
        <v>2670</v>
      </c>
      <c r="H81" s="486">
        <v>3.05</v>
      </c>
      <c r="I81" s="431" t="s">
        <v>2670</v>
      </c>
      <c r="J81" s="486">
        <v>3.05</v>
      </c>
    </row>
    <row r="82" spans="1:10" ht="24" x14ac:dyDescent="0.25">
      <c r="A82" s="391">
        <v>6</v>
      </c>
      <c r="B82" s="234" t="s">
        <v>57</v>
      </c>
      <c r="C82" s="391">
        <v>367</v>
      </c>
      <c r="D82" s="385" t="s">
        <v>2709</v>
      </c>
      <c r="E82" s="102" t="s">
        <v>2661</v>
      </c>
      <c r="F82" s="602">
        <v>0.01</v>
      </c>
      <c r="G82" s="431" t="s">
        <v>2710</v>
      </c>
      <c r="H82" s="486">
        <v>0.79</v>
      </c>
      <c r="I82" s="431" t="s">
        <v>2710</v>
      </c>
      <c r="J82" s="486">
        <v>0.79</v>
      </c>
    </row>
    <row r="83" spans="1:10" ht="24" x14ac:dyDescent="0.25">
      <c r="A83" s="391">
        <v>7</v>
      </c>
      <c r="B83" s="234" t="s">
        <v>57</v>
      </c>
      <c r="C83" s="391">
        <v>102166</v>
      </c>
      <c r="D83" s="385" t="s">
        <v>2711</v>
      </c>
      <c r="E83" s="102" t="s">
        <v>48</v>
      </c>
      <c r="F83" s="602">
        <v>1</v>
      </c>
      <c r="G83" s="431" t="s">
        <v>2712</v>
      </c>
      <c r="H83" s="486">
        <v>323.64999999999998</v>
      </c>
      <c r="I83" s="431" t="s">
        <v>2713</v>
      </c>
      <c r="J83" s="486">
        <v>325.33999999999997</v>
      </c>
    </row>
    <row r="84" spans="1:10" x14ac:dyDescent="0.25">
      <c r="A84" s="1071"/>
      <c r="B84" s="1071"/>
      <c r="C84" s="1071"/>
      <c r="D84" s="1071"/>
      <c r="E84" s="1071"/>
      <c r="F84" s="1071"/>
      <c r="G84" s="1071"/>
      <c r="H84" s="1071"/>
      <c r="I84" s="1071"/>
      <c r="J84" s="1071"/>
    </row>
    <row r="85" spans="1:10" x14ac:dyDescent="0.25">
      <c r="A85" s="491" t="s">
        <v>736</v>
      </c>
      <c r="B85" s="1085" t="s">
        <v>729</v>
      </c>
      <c r="C85" s="1085" t="s">
        <v>41</v>
      </c>
      <c r="D85" s="1104" t="s">
        <v>1168</v>
      </c>
      <c r="E85" s="489" t="s">
        <v>730</v>
      </c>
      <c r="F85" s="491" t="s">
        <v>48</v>
      </c>
      <c r="G85" s="483" t="s">
        <v>731</v>
      </c>
      <c r="H85" s="484">
        <v>1206.0900000000001</v>
      </c>
      <c r="I85" s="483" t="s">
        <v>732</v>
      </c>
      <c r="J85" s="484">
        <v>1212.3700000000001</v>
      </c>
    </row>
    <row r="86" spans="1:10" x14ac:dyDescent="0.25">
      <c r="A86" s="1085" t="s">
        <v>5</v>
      </c>
      <c r="B86" s="1085"/>
      <c r="C86" s="1085"/>
      <c r="D86" s="1105"/>
      <c r="E86" s="1087" t="s">
        <v>42</v>
      </c>
      <c r="F86" s="1087" t="s">
        <v>43</v>
      </c>
      <c r="G86" s="1088" t="s">
        <v>47</v>
      </c>
      <c r="H86" s="1088"/>
      <c r="I86" s="1088" t="s">
        <v>703</v>
      </c>
      <c r="J86" s="1088"/>
    </row>
    <row r="87" spans="1:10" ht="25.5" x14ac:dyDescent="0.25">
      <c r="A87" s="1085"/>
      <c r="B87" s="1085"/>
      <c r="C87" s="1085"/>
      <c r="D87" s="1106"/>
      <c r="E87" s="1087"/>
      <c r="F87" s="1087"/>
      <c r="G87" s="490" t="s">
        <v>44</v>
      </c>
      <c r="H87" s="490" t="s">
        <v>45</v>
      </c>
      <c r="I87" s="490" t="s">
        <v>44</v>
      </c>
      <c r="J87" s="490" t="s">
        <v>45</v>
      </c>
    </row>
    <row r="88" spans="1:10" ht="24" x14ac:dyDescent="0.25">
      <c r="A88" s="391">
        <v>1</v>
      </c>
      <c r="B88" s="234" t="s">
        <v>57</v>
      </c>
      <c r="C88" s="603">
        <v>11499</v>
      </c>
      <c r="D88" s="385" t="s">
        <v>2714</v>
      </c>
      <c r="E88" s="102" t="s">
        <v>2167</v>
      </c>
      <c r="F88" s="604">
        <v>0.7</v>
      </c>
      <c r="G88" s="431" t="s">
        <v>2715</v>
      </c>
      <c r="H88" s="486">
        <v>560.37</v>
      </c>
      <c r="I88" s="431" t="s">
        <v>2715</v>
      </c>
      <c r="J88" s="486">
        <v>560.37</v>
      </c>
    </row>
    <row r="89" spans="1:10" ht="24" x14ac:dyDescent="0.25">
      <c r="A89" s="391">
        <v>2</v>
      </c>
      <c r="B89" s="234" t="s">
        <v>57</v>
      </c>
      <c r="C89" s="603">
        <v>5031</v>
      </c>
      <c r="D89" s="385" t="s">
        <v>2716</v>
      </c>
      <c r="E89" s="102" t="s">
        <v>2615</v>
      </c>
      <c r="F89" s="605">
        <v>1</v>
      </c>
      <c r="G89" s="431" t="s">
        <v>2717</v>
      </c>
      <c r="H89" s="486">
        <v>437</v>
      </c>
      <c r="I89" s="431" t="s">
        <v>2717</v>
      </c>
      <c r="J89" s="486">
        <v>437</v>
      </c>
    </row>
    <row r="90" spans="1:10" ht="48" x14ac:dyDescent="0.25">
      <c r="A90" s="391">
        <v>3</v>
      </c>
      <c r="B90" s="234" t="s">
        <v>57</v>
      </c>
      <c r="C90" s="603">
        <v>3104</v>
      </c>
      <c r="D90" s="385" t="s">
        <v>2718</v>
      </c>
      <c r="E90" s="102" t="s">
        <v>2617</v>
      </c>
      <c r="F90" s="604">
        <v>1</v>
      </c>
      <c r="G90" s="431" t="s">
        <v>2719</v>
      </c>
      <c r="H90" s="486">
        <v>148.55000000000001</v>
      </c>
      <c r="I90" s="431" t="s">
        <v>2719</v>
      </c>
      <c r="J90" s="486">
        <v>148.55000000000001</v>
      </c>
    </row>
    <row r="91" spans="1:10" x14ac:dyDescent="0.25">
      <c r="A91" s="391">
        <v>4</v>
      </c>
      <c r="B91" s="234" t="s">
        <v>57</v>
      </c>
      <c r="C91" s="532">
        <v>88325</v>
      </c>
      <c r="D91" s="385" t="s">
        <v>2702</v>
      </c>
      <c r="E91" s="533" t="s">
        <v>2558</v>
      </c>
      <c r="F91" s="604">
        <v>1.78</v>
      </c>
      <c r="G91" s="486" t="s">
        <v>2703</v>
      </c>
      <c r="H91" s="486">
        <v>31.98</v>
      </c>
      <c r="I91" s="431" t="s">
        <v>2704</v>
      </c>
      <c r="J91" s="486">
        <v>35.380000000000003</v>
      </c>
    </row>
    <row r="92" spans="1:10" x14ac:dyDescent="0.25">
      <c r="A92" s="391">
        <v>5</v>
      </c>
      <c r="B92" s="234" t="s">
        <v>57</v>
      </c>
      <c r="C92" s="532">
        <v>88316</v>
      </c>
      <c r="D92" s="385" t="s">
        <v>1857</v>
      </c>
      <c r="E92" s="533" t="s">
        <v>2558</v>
      </c>
      <c r="F92" s="604">
        <v>1.73</v>
      </c>
      <c r="G92" s="486" t="s">
        <v>2612</v>
      </c>
      <c r="H92" s="486">
        <v>28.19</v>
      </c>
      <c r="I92" s="431" t="s">
        <v>2720</v>
      </c>
      <c r="J92" s="486">
        <v>31.07</v>
      </c>
    </row>
    <row r="93" spans="1:10" x14ac:dyDescent="0.25">
      <c r="A93" s="1071"/>
      <c r="B93" s="1071"/>
      <c r="C93" s="1071"/>
      <c r="D93" s="1071"/>
      <c r="E93" s="1071"/>
      <c r="F93" s="1071"/>
      <c r="G93" s="1071"/>
      <c r="H93" s="1071"/>
      <c r="I93" s="1071"/>
      <c r="J93" s="1071"/>
    </row>
    <row r="94" spans="1:10" x14ac:dyDescent="0.25">
      <c r="A94" s="491" t="s">
        <v>737</v>
      </c>
      <c r="B94" s="1085" t="s">
        <v>729</v>
      </c>
      <c r="C94" s="1085" t="s">
        <v>41</v>
      </c>
      <c r="D94" s="1089" t="s">
        <v>1403</v>
      </c>
      <c r="E94" s="489" t="s">
        <v>730</v>
      </c>
      <c r="F94" s="491" t="s">
        <v>121</v>
      </c>
      <c r="G94" s="483" t="s">
        <v>731</v>
      </c>
      <c r="H94" s="484">
        <v>1614.1999999999998</v>
      </c>
      <c r="I94" s="483" t="s">
        <v>732</v>
      </c>
      <c r="J94" s="484">
        <v>1616.5</v>
      </c>
    </row>
    <row r="95" spans="1:10" x14ac:dyDescent="0.25">
      <c r="A95" s="1085" t="s">
        <v>5</v>
      </c>
      <c r="B95" s="1085"/>
      <c r="C95" s="1085"/>
      <c r="D95" s="1090"/>
      <c r="E95" s="1087" t="s">
        <v>42</v>
      </c>
      <c r="F95" s="1087" t="s">
        <v>43</v>
      </c>
      <c r="G95" s="1088" t="s">
        <v>47</v>
      </c>
      <c r="H95" s="1088"/>
      <c r="I95" s="1088" t="s">
        <v>703</v>
      </c>
      <c r="J95" s="1088"/>
    </row>
    <row r="96" spans="1:10" ht="25.5" x14ac:dyDescent="0.25">
      <c r="A96" s="1085"/>
      <c r="B96" s="1085"/>
      <c r="C96" s="1085"/>
      <c r="D96" s="1091"/>
      <c r="E96" s="1087"/>
      <c r="F96" s="1087"/>
      <c r="G96" s="490" t="s">
        <v>44</v>
      </c>
      <c r="H96" s="490" t="s">
        <v>45</v>
      </c>
      <c r="I96" s="490" t="s">
        <v>44</v>
      </c>
      <c r="J96" s="490" t="s">
        <v>45</v>
      </c>
    </row>
    <row r="97" spans="1:10" x14ac:dyDescent="0.25">
      <c r="A97" s="391">
        <v>1</v>
      </c>
      <c r="B97" s="234" t="s">
        <v>106</v>
      </c>
      <c r="C97" s="391" t="s">
        <v>752</v>
      </c>
      <c r="D97" s="385" t="s">
        <v>1199</v>
      </c>
      <c r="E97" s="102" t="s">
        <v>121</v>
      </c>
      <c r="F97" s="618">
        <v>1</v>
      </c>
      <c r="G97" s="431">
        <v>1570.98</v>
      </c>
      <c r="H97" s="486">
        <v>1570.98</v>
      </c>
      <c r="I97" s="431">
        <v>1570.98</v>
      </c>
      <c r="J97" s="486">
        <v>1570.98</v>
      </c>
    </row>
    <row r="98" spans="1:10" x14ac:dyDescent="0.25">
      <c r="A98" s="391">
        <v>2</v>
      </c>
      <c r="B98" s="234" t="s">
        <v>57</v>
      </c>
      <c r="C98" s="617">
        <v>88274</v>
      </c>
      <c r="D98" s="385" t="s">
        <v>2721</v>
      </c>
      <c r="E98" s="102" t="s">
        <v>2558</v>
      </c>
      <c r="F98" s="618">
        <v>0.8458</v>
      </c>
      <c r="G98" s="431" t="s">
        <v>2722</v>
      </c>
      <c r="H98" s="486">
        <v>16.8</v>
      </c>
      <c r="I98" s="431" t="s">
        <v>2723</v>
      </c>
      <c r="J98" s="486">
        <v>18.66</v>
      </c>
    </row>
    <row r="99" spans="1:10" x14ac:dyDescent="0.25">
      <c r="A99" s="391">
        <v>3</v>
      </c>
      <c r="B99" s="234" t="s">
        <v>57</v>
      </c>
      <c r="C99" s="617">
        <v>88316</v>
      </c>
      <c r="D99" s="385" t="s">
        <v>1857</v>
      </c>
      <c r="E99" s="102" t="s">
        <v>2558</v>
      </c>
      <c r="F99" s="618">
        <v>0.26650000000000001</v>
      </c>
      <c r="G99" s="431" t="s">
        <v>2612</v>
      </c>
      <c r="H99" s="486">
        <v>4.34</v>
      </c>
      <c r="I99" s="431" t="s">
        <v>2720</v>
      </c>
      <c r="J99" s="486">
        <v>4.78</v>
      </c>
    </row>
    <row r="100" spans="1:10" x14ac:dyDescent="0.25">
      <c r="A100" s="391">
        <v>4</v>
      </c>
      <c r="B100" s="234" t="s">
        <v>57</v>
      </c>
      <c r="C100" s="617">
        <v>4823</v>
      </c>
      <c r="D100" s="385" t="s">
        <v>2724</v>
      </c>
      <c r="E100" s="102" t="s">
        <v>2626</v>
      </c>
      <c r="F100" s="619">
        <v>0.52710000000000001</v>
      </c>
      <c r="G100" s="431" t="s">
        <v>2725</v>
      </c>
      <c r="H100" s="486">
        <v>22.08</v>
      </c>
      <c r="I100" s="431" t="s">
        <v>2725</v>
      </c>
      <c r="J100" s="486">
        <v>22.08</v>
      </c>
    </row>
    <row r="101" spans="1:10" x14ac:dyDescent="0.25">
      <c r="A101" s="7"/>
      <c r="J101" s="34"/>
    </row>
    <row r="102" spans="1:10" x14ac:dyDescent="0.25">
      <c r="A102" s="491" t="s">
        <v>738</v>
      </c>
      <c r="B102" s="489" t="s">
        <v>729</v>
      </c>
      <c r="C102" s="489" t="s">
        <v>41</v>
      </c>
      <c r="D102" s="616" t="s">
        <v>765</v>
      </c>
      <c r="E102" s="489" t="s">
        <v>730</v>
      </c>
      <c r="F102" s="491" t="s">
        <v>121</v>
      </c>
      <c r="G102" s="483" t="s">
        <v>731</v>
      </c>
      <c r="H102" s="484">
        <v>178.95000000000002</v>
      </c>
      <c r="I102" s="483" t="s">
        <v>732</v>
      </c>
      <c r="J102" s="484">
        <v>182.46</v>
      </c>
    </row>
    <row r="103" spans="1:10" x14ac:dyDescent="0.25">
      <c r="A103" s="391">
        <v>1</v>
      </c>
      <c r="B103" s="234" t="s">
        <v>57</v>
      </c>
      <c r="C103" s="391">
        <v>39445</v>
      </c>
      <c r="D103" s="385" t="s">
        <v>2726</v>
      </c>
      <c r="E103" s="102" t="s">
        <v>2167</v>
      </c>
      <c r="F103" s="618">
        <v>1</v>
      </c>
      <c r="G103" s="431" t="s">
        <v>2727</v>
      </c>
      <c r="H103" s="486">
        <v>148.49</v>
      </c>
      <c r="I103" s="431" t="s">
        <v>2727</v>
      </c>
      <c r="J103" s="486">
        <v>148.49</v>
      </c>
    </row>
    <row r="104" spans="1:10" x14ac:dyDescent="0.25">
      <c r="A104" s="391">
        <v>2</v>
      </c>
      <c r="B104" s="234" t="s">
        <v>57</v>
      </c>
      <c r="C104" s="617">
        <v>88247</v>
      </c>
      <c r="D104" s="385" t="s">
        <v>2728</v>
      </c>
      <c r="E104" s="102" t="s">
        <v>2558</v>
      </c>
      <c r="F104" s="618">
        <v>0.7</v>
      </c>
      <c r="G104" s="431" t="s">
        <v>2729</v>
      </c>
      <c r="H104" s="486">
        <v>14.06</v>
      </c>
      <c r="I104" s="431" t="s">
        <v>2730</v>
      </c>
      <c r="J104" s="486">
        <v>15.63</v>
      </c>
    </row>
    <row r="105" spans="1:10" x14ac:dyDescent="0.25">
      <c r="A105" s="391">
        <v>3</v>
      </c>
      <c r="B105" s="234" t="s">
        <v>57</v>
      </c>
      <c r="C105" s="617">
        <v>88264</v>
      </c>
      <c r="D105" s="385" t="s">
        <v>1855</v>
      </c>
      <c r="E105" s="102" t="s">
        <v>2558</v>
      </c>
      <c r="F105" s="618">
        <v>0.7</v>
      </c>
      <c r="G105" s="431" t="s">
        <v>2610</v>
      </c>
      <c r="H105" s="486">
        <v>16.399999999999999</v>
      </c>
      <c r="I105" s="431" t="s">
        <v>2731</v>
      </c>
      <c r="J105" s="486">
        <v>18.34</v>
      </c>
    </row>
    <row r="106" spans="1:10" x14ac:dyDescent="0.25">
      <c r="A106" s="7"/>
      <c r="J106" s="34"/>
    </row>
    <row r="107" spans="1:10" x14ac:dyDescent="0.25">
      <c r="A107" s="491" t="s">
        <v>739</v>
      </c>
      <c r="B107" s="489" t="s">
        <v>729</v>
      </c>
      <c r="C107" s="489" t="s">
        <v>41</v>
      </c>
      <c r="D107" s="616" t="s">
        <v>766</v>
      </c>
      <c r="E107" s="489" t="s">
        <v>730</v>
      </c>
      <c r="F107" s="491" t="s">
        <v>121</v>
      </c>
      <c r="G107" s="483" t="s">
        <v>731</v>
      </c>
      <c r="H107" s="484">
        <v>181.59</v>
      </c>
      <c r="I107" s="483" t="s">
        <v>732</v>
      </c>
      <c r="J107" s="484">
        <v>185.1</v>
      </c>
    </row>
    <row r="108" spans="1:10" x14ac:dyDescent="0.25">
      <c r="A108" s="391">
        <v>1</v>
      </c>
      <c r="B108" s="234" t="s">
        <v>57</v>
      </c>
      <c r="C108" s="617">
        <v>39446</v>
      </c>
      <c r="D108" s="385" t="s">
        <v>2732</v>
      </c>
      <c r="E108" s="102" t="s">
        <v>2167</v>
      </c>
      <c r="F108" s="618">
        <v>1</v>
      </c>
      <c r="G108" s="431" t="s">
        <v>2733</v>
      </c>
      <c r="H108" s="486">
        <v>151.13</v>
      </c>
      <c r="I108" s="431" t="s">
        <v>2733</v>
      </c>
      <c r="J108" s="486">
        <v>151.13</v>
      </c>
    </row>
    <row r="109" spans="1:10" x14ac:dyDescent="0.25">
      <c r="A109" s="391">
        <v>2</v>
      </c>
      <c r="B109" s="234" t="s">
        <v>57</v>
      </c>
      <c r="C109" s="617">
        <v>88247</v>
      </c>
      <c r="D109" s="385" t="s">
        <v>2728</v>
      </c>
      <c r="E109" s="102" t="s">
        <v>2558</v>
      </c>
      <c r="F109" s="618">
        <v>0.7</v>
      </c>
      <c r="G109" s="431" t="s">
        <v>2729</v>
      </c>
      <c r="H109" s="486">
        <v>14.06</v>
      </c>
      <c r="I109" s="431" t="s">
        <v>2730</v>
      </c>
      <c r="J109" s="486">
        <v>15.63</v>
      </c>
    </row>
    <row r="110" spans="1:10" x14ac:dyDescent="0.25">
      <c r="A110" s="391">
        <v>3</v>
      </c>
      <c r="B110" s="234" t="s">
        <v>57</v>
      </c>
      <c r="C110" s="617">
        <v>88264</v>
      </c>
      <c r="D110" s="385" t="s">
        <v>1855</v>
      </c>
      <c r="E110" s="102" t="s">
        <v>2558</v>
      </c>
      <c r="F110" s="618">
        <v>0.7</v>
      </c>
      <c r="G110" s="431" t="s">
        <v>2610</v>
      </c>
      <c r="H110" s="486">
        <v>16.399999999999999</v>
      </c>
      <c r="I110" s="431" t="s">
        <v>2731</v>
      </c>
      <c r="J110" s="486">
        <v>18.34</v>
      </c>
    </row>
    <row r="111" spans="1:10" x14ac:dyDescent="0.25">
      <c r="A111" s="7"/>
      <c r="J111" s="34"/>
    </row>
    <row r="112" spans="1:10" x14ac:dyDescent="0.25">
      <c r="A112" s="491" t="s">
        <v>770</v>
      </c>
      <c r="B112" s="489" t="s">
        <v>729</v>
      </c>
      <c r="C112" s="489" t="s">
        <v>41</v>
      </c>
      <c r="D112" s="616" t="s">
        <v>1260</v>
      </c>
      <c r="E112" s="489" t="s">
        <v>730</v>
      </c>
      <c r="F112" s="491" t="s">
        <v>121</v>
      </c>
      <c r="G112" s="483" t="s">
        <v>731</v>
      </c>
      <c r="H112" s="484">
        <v>199.64000000000001</v>
      </c>
      <c r="I112" s="483" t="s">
        <v>732</v>
      </c>
      <c r="J112" s="484">
        <v>203.15</v>
      </c>
    </row>
    <row r="113" spans="1:11" x14ac:dyDescent="0.25">
      <c r="A113" s="391">
        <v>1</v>
      </c>
      <c r="B113" s="234" t="s">
        <v>57</v>
      </c>
      <c r="C113" s="391">
        <v>39455</v>
      </c>
      <c r="D113" s="385" t="s">
        <v>2734</v>
      </c>
      <c r="E113" s="102" t="s">
        <v>2167</v>
      </c>
      <c r="F113" s="618">
        <v>1</v>
      </c>
      <c r="G113" s="431" t="s">
        <v>2735</v>
      </c>
      <c r="H113" s="486">
        <v>169.18</v>
      </c>
      <c r="I113" s="431" t="s">
        <v>2735</v>
      </c>
      <c r="J113" s="486">
        <v>169.18</v>
      </c>
    </row>
    <row r="114" spans="1:11" x14ac:dyDescent="0.25">
      <c r="A114" s="391">
        <v>2</v>
      </c>
      <c r="B114" s="234" t="s">
        <v>57</v>
      </c>
      <c r="C114" s="617">
        <v>88247</v>
      </c>
      <c r="D114" s="385" t="s">
        <v>2728</v>
      </c>
      <c r="E114" s="102" t="s">
        <v>2558</v>
      </c>
      <c r="F114" s="618">
        <v>0.7</v>
      </c>
      <c r="G114" s="431" t="s">
        <v>2729</v>
      </c>
      <c r="H114" s="486">
        <v>14.06</v>
      </c>
      <c r="I114" s="431" t="s">
        <v>2730</v>
      </c>
      <c r="J114" s="486">
        <v>15.63</v>
      </c>
    </row>
    <row r="115" spans="1:11" x14ac:dyDescent="0.25">
      <c r="A115" s="391">
        <v>3</v>
      </c>
      <c r="B115" s="234" t="s">
        <v>57</v>
      </c>
      <c r="C115" s="617">
        <v>88264</v>
      </c>
      <c r="D115" s="385" t="s">
        <v>1855</v>
      </c>
      <c r="E115" s="102" t="s">
        <v>2558</v>
      </c>
      <c r="F115" s="618">
        <v>0.7</v>
      </c>
      <c r="G115" s="431" t="s">
        <v>2610</v>
      </c>
      <c r="H115" s="486">
        <v>16.399999999999999</v>
      </c>
      <c r="I115" s="431" t="s">
        <v>2731</v>
      </c>
      <c r="J115" s="486">
        <v>18.34</v>
      </c>
    </row>
    <row r="116" spans="1:11" x14ac:dyDescent="0.25">
      <c r="A116" s="7"/>
      <c r="J116" s="34"/>
    </row>
    <row r="117" spans="1:11" x14ac:dyDescent="0.25">
      <c r="A117" s="491" t="s">
        <v>740</v>
      </c>
      <c r="B117" s="1085" t="s">
        <v>729</v>
      </c>
      <c r="C117" s="1085" t="s">
        <v>41</v>
      </c>
      <c r="D117" s="1086" t="s">
        <v>624</v>
      </c>
      <c r="E117" s="489" t="s">
        <v>730</v>
      </c>
      <c r="F117" s="491" t="s">
        <v>121</v>
      </c>
      <c r="G117" s="483" t="s">
        <v>731</v>
      </c>
      <c r="H117" s="484">
        <v>19.93</v>
      </c>
      <c r="I117" s="483" t="s">
        <v>732</v>
      </c>
      <c r="J117" s="484">
        <v>20.59</v>
      </c>
    </row>
    <row r="118" spans="1:11" x14ac:dyDescent="0.25">
      <c r="A118" s="1085" t="s">
        <v>5</v>
      </c>
      <c r="B118" s="1085"/>
      <c r="C118" s="1085"/>
      <c r="D118" s="1086"/>
      <c r="E118" s="1087" t="s">
        <v>42</v>
      </c>
      <c r="F118" s="1087" t="s">
        <v>43</v>
      </c>
      <c r="G118" s="1088" t="s">
        <v>47</v>
      </c>
      <c r="H118" s="1088"/>
      <c r="I118" s="1088" t="s">
        <v>703</v>
      </c>
      <c r="J118" s="1088"/>
    </row>
    <row r="119" spans="1:11" ht="25.5" x14ac:dyDescent="0.25">
      <c r="A119" s="1085"/>
      <c r="B119" s="1085"/>
      <c r="C119" s="1085"/>
      <c r="D119" s="1086"/>
      <c r="E119" s="1087"/>
      <c r="F119" s="1087"/>
      <c r="G119" s="490" t="s">
        <v>44</v>
      </c>
      <c r="H119" s="490" t="s">
        <v>45</v>
      </c>
      <c r="I119" s="490" t="s">
        <v>44</v>
      </c>
      <c r="J119" s="490" t="s">
        <v>45</v>
      </c>
    </row>
    <row r="120" spans="1:11" ht="36" x14ac:dyDescent="0.25">
      <c r="A120" s="391">
        <v>1</v>
      </c>
      <c r="B120" s="234" t="s">
        <v>57</v>
      </c>
      <c r="C120" s="391">
        <v>37557</v>
      </c>
      <c r="D120" s="430" t="s">
        <v>2736</v>
      </c>
      <c r="E120" s="102" t="s">
        <v>2167</v>
      </c>
      <c r="F120" s="390">
        <v>1</v>
      </c>
      <c r="G120" s="431" t="s">
        <v>2737</v>
      </c>
      <c r="H120" s="486">
        <v>13.39</v>
      </c>
      <c r="I120" s="431" t="s">
        <v>2737</v>
      </c>
      <c r="J120" s="486">
        <v>13.39</v>
      </c>
    </row>
    <row r="121" spans="1:11" x14ac:dyDescent="0.25">
      <c r="A121" s="391">
        <v>2</v>
      </c>
      <c r="B121" s="234" t="s">
        <v>57</v>
      </c>
      <c r="C121" s="391">
        <v>88242</v>
      </c>
      <c r="D121" s="430" t="s">
        <v>2738</v>
      </c>
      <c r="E121" s="102" t="s">
        <v>2558</v>
      </c>
      <c r="F121" s="390">
        <v>0.4</v>
      </c>
      <c r="G121" s="431" t="s">
        <v>2739</v>
      </c>
      <c r="H121" s="486">
        <v>6.54</v>
      </c>
      <c r="I121" s="431" t="s">
        <v>2740</v>
      </c>
      <c r="J121" s="486">
        <v>7.2</v>
      </c>
    </row>
    <row r="122" spans="1:11" x14ac:dyDescent="0.25">
      <c r="A122" s="1071"/>
      <c r="B122" s="1071"/>
      <c r="C122" s="1071"/>
      <c r="D122" s="1071"/>
      <c r="E122" s="1071"/>
      <c r="F122" s="1071"/>
      <c r="G122" s="1071"/>
      <c r="H122" s="1071"/>
      <c r="I122" s="1071"/>
      <c r="J122" s="1071"/>
    </row>
    <row r="123" spans="1:11" ht="25.5" x14ac:dyDescent="0.25">
      <c r="A123" s="491" t="s">
        <v>741</v>
      </c>
      <c r="B123" s="489" t="s">
        <v>729</v>
      </c>
      <c r="C123" s="489" t="s">
        <v>41</v>
      </c>
      <c r="D123" s="616" t="s">
        <v>166</v>
      </c>
      <c r="E123" s="489" t="s">
        <v>730</v>
      </c>
      <c r="F123" s="491" t="s">
        <v>48</v>
      </c>
      <c r="G123" s="483" t="s">
        <v>731</v>
      </c>
      <c r="H123" s="484">
        <v>160.6</v>
      </c>
      <c r="J123" s="34"/>
      <c r="K123" s="485" t="s">
        <v>1296</v>
      </c>
    </row>
    <row r="124" spans="1:11" x14ac:dyDescent="0.25">
      <c r="A124" s="391">
        <v>1</v>
      </c>
      <c r="B124" s="234" t="s">
        <v>57</v>
      </c>
      <c r="C124" s="637">
        <v>34723</v>
      </c>
      <c r="D124" s="385" t="s">
        <v>2741</v>
      </c>
      <c r="E124" s="102" t="s">
        <v>2615</v>
      </c>
      <c r="F124" s="638">
        <v>0.15509999999999999</v>
      </c>
      <c r="G124" s="431" t="s">
        <v>2742</v>
      </c>
      <c r="H124" s="486">
        <v>154.06</v>
      </c>
      <c r="J124" s="34"/>
    </row>
    <row r="125" spans="1:11" x14ac:dyDescent="0.25">
      <c r="A125" s="391">
        <v>2</v>
      </c>
      <c r="B125" s="234" t="s">
        <v>57</v>
      </c>
      <c r="C125" s="637">
        <v>88242</v>
      </c>
      <c r="D125" s="385" t="s">
        <v>2738</v>
      </c>
      <c r="E125" s="102" t="s">
        <v>2558</v>
      </c>
      <c r="F125" s="638">
        <v>0.4</v>
      </c>
      <c r="G125" s="431" t="s">
        <v>2739</v>
      </c>
      <c r="H125" s="486">
        <v>6.54</v>
      </c>
      <c r="J125" s="34"/>
    </row>
    <row r="126" spans="1:11" x14ac:dyDescent="0.25">
      <c r="A126" s="391">
        <v>3</v>
      </c>
      <c r="B126" s="234" t="s">
        <v>57</v>
      </c>
      <c r="C126" s="635"/>
      <c r="D126" s="385">
        <v>0</v>
      </c>
      <c r="E126" s="102">
        <v>0</v>
      </c>
      <c r="F126" s="636"/>
      <c r="G126" s="431">
        <v>0</v>
      </c>
      <c r="H126" s="486">
        <v>0</v>
      </c>
      <c r="J126" s="34"/>
    </row>
    <row r="127" spans="1:11" x14ac:dyDescent="0.25">
      <c r="A127" s="7"/>
      <c r="J127" s="34"/>
    </row>
    <row r="128" spans="1:11" ht="25.5" x14ac:dyDescent="0.25">
      <c r="A128" s="491" t="s">
        <v>742</v>
      </c>
      <c r="B128" s="489" t="s">
        <v>729</v>
      </c>
      <c r="C128" s="489" t="s">
        <v>41</v>
      </c>
      <c r="D128" s="616" t="s">
        <v>1299</v>
      </c>
      <c r="E128" s="489" t="s">
        <v>730</v>
      </c>
      <c r="F128" s="491" t="s">
        <v>48</v>
      </c>
      <c r="G128" s="483" t="s">
        <v>731</v>
      </c>
      <c r="H128" s="484">
        <v>52.260000000000005</v>
      </c>
      <c r="J128" s="34"/>
      <c r="K128" s="485" t="s">
        <v>1297</v>
      </c>
    </row>
    <row r="129" spans="1:10" ht="36" x14ac:dyDescent="0.25">
      <c r="A129" s="391">
        <v>1</v>
      </c>
      <c r="B129" s="234" t="s">
        <v>57</v>
      </c>
      <c r="C129" s="637">
        <v>37560</v>
      </c>
      <c r="D129" s="385" t="s">
        <v>2743</v>
      </c>
      <c r="E129" s="102" t="s">
        <v>2167</v>
      </c>
      <c r="F129" s="638">
        <v>1</v>
      </c>
      <c r="G129" s="431" t="s">
        <v>2744</v>
      </c>
      <c r="H129" s="486">
        <v>44.09</v>
      </c>
      <c r="J129" s="34"/>
    </row>
    <row r="130" spans="1:10" x14ac:dyDescent="0.25">
      <c r="A130" s="391">
        <v>2</v>
      </c>
      <c r="B130" s="234" t="s">
        <v>57</v>
      </c>
      <c r="C130" s="637">
        <v>88242</v>
      </c>
      <c r="D130" s="385" t="s">
        <v>2738</v>
      </c>
      <c r="E130" s="102" t="s">
        <v>2558</v>
      </c>
      <c r="F130" s="638">
        <v>0.5</v>
      </c>
      <c r="G130" s="431" t="s">
        <v>2739</v>
      </c>
      <c r="H130" s="486">
        <v>8.17</v>
      </c>
      <c r="J130" s="34"/>
    </row>
    <row r="131" spans="1:10" x14ac:dyDescent="0.25">
      <c r="A131" s="7"/>
      <c r="J131" s="34"/>
    </row>
    <row r="132" spans="1:10" x14ac:dyDescent="0.25">
      <c r="A132" s="491" t="s">
        <v>743</v>
      </c>
      <c r="B132" s="1085" t="s">
        <v>729</v>
      </c>
      <c r="C132" s="1085" t="s">
        <v>41</v>
      </c>
      <c r="D132" s="1089" t="s">
        <v>1204</v>
      </c>
      <c r="E132" s="489" t="s">
        <v>730</v>
      </c>
      <c r="F132" s="491" t="s">
        <v>121</v>
      </c>
      <c r="G132" s="483" t="s">
        <v>731</v>
      </c>
      <c r="H132" s="484">
        <v>144.34</v>
      </c>
      <c r="I132" s="483" t="s">
        <v>732</v>
      </c>
      <c r="J132" s="484">
        <v>148.22</v>
      </c>
    </row>
    <row r="133" spans="1:10" x14ac:dyDescent="0.25">
      <c r="A133" s="1085" t="s">
        <v>5</v>
      </c>
      <c r="B133" s="1085"/>
      <c r="C133" s="1085"/>
      <c r="D133" s="1090"/>
      <c r="E133" s="1087" t="s">
        <v>42</v>
      </c>
      <c r="F133" s="1087" t="s">
        <v>43</v>
      </c>
      <c r="G133" s="1088" t="s">
        <v>47</v>
      </c>
      <c r="H133" s="1088"/>
      <c r="I133" s="1088" t="s">
        <v>703</v>
      </c>
      <c r="J133" s="1088"/>
    </row>
    <row r="134" spans="1:10" ht="25.5" x14ac:dyDescent="0.25">
      <c r="A134" s="1085"/>
      <c r="B134" s="1085"/>
      <c r="C134" s="1085"/>
      <c r="D134" s="1091"/>
      <c r="E134" s="1087"/>
      <c r="F134" s="1087"/>
      <c r="G134" s="490" t="s">
        <v>44</v>
      </c>
      <c r="H134" s="490" t="s">
        <v>45</v>
      </c>
      <c r="I134" s="490" t="s">
        <v>44</v>
      </c>
      <c r="J134" s="490" t="s">
        <v>45</v>
      </c>
    </row>
    <row r="135" spans="1:10" x14ac:dyDescent="0.25">
      <c r="A135" s="391">
        <v>1</v>
      </c>
      <c r="B135" s="234" t="s">
        <v>57</v>
      </c>
      <c r="C135" s="391">
        <v>366</v>
      </c>
      <c r="D135" s="385" t="s">
        <v>2745</v>
      </c>
      <c r="E135" s="102" t="s">
        <v>2661</v>
      </c>
      <c r="F135" s="618">
        <v>0.95</v>
      </c>
      <c r="G135" s="431" t="s">
        <v>2662</v>
      </c>
      <c r="H135" s="486">
        <v>74.099999999999994</v>
      </c>
      <c r="I135" s="431" t="s">
        <v>2662</v>
      </c>
      <c r="J135" s="486">
        <v>74.099999999999994</v>
      </c>
    </row>
    <row r="136" spans="1:10" x14ac:dyDescent="0.25">
      <c r="A136" s="391">
        <v>2</v>
      </c>
      <c r="B136" s="234" t="s">
        <v>57</v>
      </c>
      <c r="C136" s="617">
        <v>1107</v>
      </c>
      <c r="D136" s="385" t="s">
        <v>2746</v>
      </c>
      <c r="E136" s="102" t="s">
        <v>2626</v>
      </c>
      <c r="F136" s="618">
        <v>40</v>
      </c>
      <c r="G136" s="431" t="s">
        <v>2747</v>
      </c>
      <c r="H136" s="486">
        <v>34</v>
      </c>
      <c r="I136" s="431" t="s">
        <v>2747</v>
      </c>
      <c r="J136" s="486">
        <v>34</v>
      </c>
    </row>
    <row r="137" spans="1:10" x14ac:dyDescent="0.25">
      <c r="A137" s="391">
        <v>3</v>
      </c>
      <c r="B137" s="234" t="s">
        <v>57</v>
      </c>
      <c r="C137" s="617">
        <v>88309</v>
      </c>
      <c r="D137" s="385" t="s">
        <v>2689</v>
      </c>
      <c r="E137" s="102" t="s">
        <v>2558</v>
      </c>
      <c r="F137" s="618">
        <v>1</v>
      </c>
      <c r="G137" s="431" t="s">
        <v>2690</v>
      </c>
      <c r="H137" s="486">
        <v>19.940000000000001</v>
      </c>
      <c r="I137" s="431" t="s">
        <v>2748</v>
      </c>
      <c r="J137" s="486">
        <v>22.16</v>
      </c>
    </row>
    <row r="138" spans="1:10" x14ac:dyDescent="0.25">
      <c r="A138" s="391">
        <v>4</v>
      </c>
      <c r="B138" s="234" t="s">
        <v>57</v>
      </c>
      <c r="C138" s="617">
        <v>88316</v>
      </c>
      <c r="D138" s="385" t="s">
        <v>1857</v>
      </c>
      <c r="E138" s="102" t="s">
        <v>2558</v>
      </c>
      <c r="F138" s="619">
        <v>1</v>
      </c>
      <c r="G138" s="431" t="s">
        <v>2612</v>
      </c>
      <c r="H138" s="486">
        <v>16.3</v>
      </c>
      <c r="I138" s="431" t="s">
        <v>2720</v>
      </c>
      <c r="J138" s="486">
        <v>17.96</v>
      </c>
    </row>
    <row r="139" spans="1:10" x14ac:dyDescent="0.25">
      <c r="A139" s="7"/>
      <c r="J139" s="34"/>
    </row>
    <row r="140" spans="1:10" x14ac:dyDescent="0.25">
      <c r="A140" s="491" t="s">
        <v>771</v>
      </c>
      <c r="B140" s="1085" t="s">
        <v>729</v>
      </c>
      <c r="C140" s="1085" t="s">
        <v>41</v>
      </c>
      <c r="D140" s="1089" t="s">
        <v>1218</v>
      </c>
      <c r="E140" s="489" t="s">
        <v>730</v>
      </c>
      <c r="F140" s="491" t="s">
        <v>121</v>
      </c>
      <c r="G140" s="483" t="s">
        <v>731</v>
      </c>
      <c r="H140" s="484">
        <v>19.700000000000003</v>
      </c>
      <c r="I140" s="483" t="s">
        <v>732</v>
      </c>
      <c r="J140" s="484">
        <v>20.22</v>
      </c>
    </row>
    <row r="141" spans="1:10" x14ac:dyDescent="0.25">
      <c r="A141" s="1085" t="s">
        <v>5</v>
      </c>
      <c r="B141" s="1085"/>
      <c r="C141" s="1085"/>
      <c r="D141" s="1090"/>
      <c r="E141" s="1087" t="s">
        <v>42</v>
      </c>
      <c r="F141" s="1087" t="s">
        <v>43</v>
      </c>
      <c r="G141" s="1088" t="s">
        <v>47</v>
      </c>
      <c r="H141" s="1088"/>
      <c r="I141" s="1088" t="s">
        <v>703</v>
      </c>
      <c r="J141" s="1088"/>
    </row>
    <row r="142" spans="1:10" ht="25.5" x14ac:dyDescent="0.25">
      <c r="A142" s="1085"/>
      <c r="B142" s="1085"/>
      <c r="C142" s="1085"/>
      <c r="D142" s="1091"/>
      <c r="E142" s="1087"/>
      <c r="F142" s="1087"/>
      <c r="G142" s="490" t="s">
        <v>44</v>
      </c>
      <c r="H142" s="490" t="s">
        <v>45</v>
      </c>
      <c r="I142" s="490" t="s">
        <v>44</v>
      </c>
      <c r="J142" s="490" t="s">
        <v>45</v>
      </c>
    </row>
    <row r="143" spans="1:10" x14ac:dyDescent="0.25">
      <c r="A143" s="391">
        <v>1</v>
      </c>
      <c r="B143" s="234" t="s">
        <v>57</v>
      </c>
      <c r="C143" s="391">
        <v>88310</v>
      </c>
      <c r="D143" s="385" t="s">
        <v>2691</v>
      </c>
      <c r="E143" s="102" t="s">
        <v>2558</v>
      </c>
      <c r="F143" s="618">
        <v>0.187</v>
      </c>
      <c r="G143" s="431" t="s">
        <v>2250</v>
      </c>
      <c r="H143" s="486">
        <v>3.93</v>
      </c>
      <c r="I143" s="431" t="s">
        <v>2749</v>
      </c>
      <c r="J143" s="486">
        <v>4.34</v>
      </c>
    </row>
    <row r="144" spans="1:10" x14ac:dyDescent="0.25">
      <c r="A144" s="391">
        <v>2</v>
      </c>
      <c r="B144" s="234" t="s">
        <v>57</v>
      </c>
      <c r="C144" s="617">
        <v>88316</v>
      </c>
      <c r="D144" s="385" t="s">
        <v>1857</v>
      </c>
      <c r="E144" s="102" t="s">
        <v>2558</v>
      </c>
      <c r="F144" s="618">
        <v>6.9000000000000006E-2</v>
      </c>
      <c r="G144" s="431" t="s">
        <v>2612</v>
      </c>
      <c r="H144" s="486">
        <v>1.1200000000000001</v>
      </c>
      <c r="I144" s="431" t="s">
        <v>2720</v>
      </c>
      <c r="J144" s="486">
        <v>1.23</v>
      </c>
    </row>
    <row r="145" spans="1:10" x14ac:dyDescent="0.25">
      <c r="A145" s="391">
        <v>3</v>
      </c>
      <c r="B145" s="234" t="s">
        <v>57</v>
      </c>
      <c r="C145" s="617">
        <v>43624</v>
      </c>
      <c r="D145" s="385" t="s">
        <v>2750</v>
      </c>
      <c r="E145" s="102" t="s">
        <v>2683</v>
      </c>
      <c r="F145" s="618">
        <v>0.5</v>
      </c>
      <c r="G145" s="431" t="s">
        <v>2751</v>
      </c>
      <c r="H145" s="486">
        <v>14.65</v>
      </c>
      <c r="I145" s="431" t="s">
        <v>2751</v>
      </c>
      <c r="J145" s="486">
        <v>14.65</v>
      </c>
    </row>
    <row r="146" spans="1:10" x14ac:dyDescent="0.25">
      <c r="A146" s="7"/>
      <c r="J146" s="34"/>
    </row>
    <row r="147" spans="1:10" ht="25.5" x14ac:dyDescent="0.25">
      <c r="A147" s="491" t="s">
        <v>772</v>
      </c>
      <c r="B147" s="489" t="s">
        <v>729</v>
      </c>
      <c r="C147" s="489" t="s">
        <v>41</v>
      </c>
      <c r="D147" s="616" t="s">
        <v>1219</v>
      </c>
      <c r="E147" s="489" t="s">
        <v>730</v>
      </c>
      <c r="F147" s="491" t="s">
        <v>121</v>
      </c>
      <c r="G147" s="483" t="s">
        <v>731</v>
      </c>
      <c r="H147" s="484">
        <v>39.409999999999997</v>
      </c>
      <c r="I147" s="483" t="s">
        <v>732</v>
      </c>
      <c r="J147" s="484">
        <v>39.93</v>
      </c>
    </row>
    <row r="148" spans="1:10" x14ac:dyDescent="0.25">
      <c r="A148" s="391">
        <v>1</v>
      </c>
      <c r="B148" s="234" t="s">
        <v>57</v>
      </c>
      <c r="C148" s="391">
        <v>88310</v>
      </c>
      <c r="D148" s="385" t="s">
        <v>2691</v>
      </c>
      <c r="E148" s="102" t="s">
        <v>2558</v>
      </c>
      <c r="F148" s="618">
        <v>0.187</v>
      </c>
      <c r="G148" s="431" t="s">
        <v>2250</v>
      </c>
      <c r="H148" s="486">
        <v>3.93</v>
      </c>
      <c r="I148" s="431" t="s">
        <v>2749</v>
      </c>
      <c r="J148" s="486">
        <v>4.34</v>
      </c>
    </row>
    <row r="149" spans="1:10" x14ac:dyDescent="0.25">
      <c r="A149" s="391">
        <v>2</v>
      </c>
      <c r="B149" s="234" t="s">
        <v>57</v>
      </c>
      <c r="C149" s="617">
        <v>88316</v>
      </c>
      <c r="D149" s="385" t="s">
        <v>1857</v>
      </c>
      <c r="E149" s="102" t="s">
        <v>2558</v>
      </c>
      <c r="F149" s="618">
        <v>6.9000000000000006E-2</v>
      </c>
      <c r="G149" s="431" t="s">
        <v>2612</v>
      </c>
      <c r="H149" s="486">
        <v>1.1200000000000001</v>
      </c>
      <c r="I149" s="431" t="s">
        <v>2720</v>
      </c>
      <c r="J149" s="486">
        <v>1.23</v>
      </c>
    </row>
    <row r="150" spans="1:10" x14ac:dyDescent="0.25">
      <c r="A150" s="391">
        <v>3</v>
      </c>
      <c r="B150" s="234" t="s">
        <v>57</v>
      </c>
      <c r="C150" s="617">
        <v>7304</v>
      </c>
      <c r="D150" s="385" t="s">
        <v>2752</v>
      </c>
      <c r="E150" s="102" t="s">
        <v>2683</v>
      </c>
      <c r="F150" s="618">
        <v>0.5</v>
      </c>
      <c r="G150" s="431" t="s">
        <v>2753</v>
      </c>
      <c r="H150" s="486">
        <v>34.36</v>
      </c>
      <c r="I150" s="431" t="s">
        <v>2753</v>
      </c>
      <c r="J150" s="486">
        <v>34.36</v>
      </c>
    </row>
    <row r="151" spans="1:10" x14ac:dyDescent="0.25">
      <c r="A151" s="7"/>
      <c r="J151" s="34"/>
    </row>
    <row r="152" spans="1:10" x14ac:dyDescent="0.25">
      <c r="A152" s="491" t="s">
        <v>744</v>
      </c>
      <c r="B152" s="1085" t="s">
        <v>729</v>
      </c>
      <c r="C152" s="1085" t="s">
        <v>41</v>
      </c>
      <c r="D152" s="1086" t="s">
        <v>617</v>
      </c>
      <c r="E152" s="489" t="s">
        <v>730</v>
      </c>
      <c r="F152" s="491" t="s">
        <v>160</v>
      </c>
      <c r="G152" s="483" t="s">
        <v>731</v>
      </c>
      <c r="H152" s="484">
        <v>50.35</v>
      </c>
      <c r="I152" s="483" t="s">
        <v>732</v>
      </c>
      <c r="J152" s="484">
        <v>53.61</v>
      </c>
    </row>
    <row r="153" spans="1:10" x14ac:dyDescent="0.25">
      <c r="A153" s="1085" t="s">
        <v>5</v>
      </c>
      <c r="B153" s="1085"/>
      <c r="C153" s="1085"/>
      <c r="D153" s="1086"/>
      <c r="E153" s="1087" t="s">
        <v>42</v>
      </c>
      <c r="F153" s="1087" t="s">
        <v>43</v>
      </c>
      <c r="G153" s="1088" t="s">
        <v>47</v>
      </c>
      <c r="H153" s="1088"/>
      <c r="I153" s="1088" t="s">
        <v>703</v>
      </c>
      <c r="J153" s="1088"/>
    </row>
    <row r="154" spans="1:10" ht="25.5" x14ac:dyDescent="0.25">
      <c r="A154" s="1085"/>
      <c r="B154" s="1085"/>
      <c r="C154" s="1085"/>
      <c r="D154" s="1086"/>
      <c r="E154" s="1087"/>
      <c r="F154" s="1087"/>
      <c r="G154" s="490" t="s">
        <v>44</v>
      </c>
      <c r="H154" s="490" t="s">
        <v>45</v>
      </c>
      <c r="I154" s="490" t="s">
        <v>44</v>
      </c>
      <c r="J154" s="490" t="s">
        <v>45</v>
      </c>
    </row>
    <row r="155" spans="1:10" x14ac:dyDescent="0.25">
      <c r="A155" s="391">
        <v>1</v>
      </c>
      <c r="B155" s="234" t="s">
        <v>106</v>
      </c>
      <c r="C155" s="391" t="s">
        <v>753</v>
      </c>
      <c r="D155" s="385" t="s">
        <v>617</v>
      </c>
      <c r="E155" s="386" t="s">
        <v>160</v>
      </c>
      <c r="F155" s="390">
        <v>1</v>
      </c>
      <c r="G155" s="486">
        <v>21.227699999999999</v>
      </c>
      <c r="H155" s="486">
        <v>21.22</v>
      </c>
      <c r="I155" s="431">
        <v>21.227699999999999</v>
      </c>
      <c r="J155" s="486">
        <v>21.22</v>
      </c>
    </row>
    <row r="156" spans="1:10" x14ac:dyDescent="0.25">
      <c r="A156" s="391">
        <v>2</v>
      </c>
      <c r="B156" s="234" t="s">
        <v>57</v>
      </c>
      <c r="C156" s="391">
        <v>88247</v>
      </c>
      <c r="D156" s="430" t="s">
        <v>2728</v>
      </c>
      <c r="E156" s="102" t="s">
        <v>2558</v>
      </c>
      <c r="F156" s="390">
        <v>1</v>
      </c>
      <c r="G156" s="431" t="s">
        <v>2729</v>
      </c>
      <c r="H156" s="486">
        <v>20.09</v>
      </c>
      <c r="I156" s="431" t="s">
        <v>2730</v>
      </c>
      <c r="J156" s="486">
        <v>22.34</v>
      </c>
    </row>
    <row r="157" spans="1:10" x14ac:dyDescent="0.25">
      <c r="A157" s="391">
        <v>3</v>
      </c>
      <c r="B157" s="234" t="s">
        <v>57</v>
      </c>
      <c r="C157" s="391">
        <v>88247</v>
      </c>
      <c r="D157" s="430" t="s">
        <v>2728</v>
      </c>
      <c r="E157" s="102" t="s">
        <v>2558</v>
      </c>
      <c r="F157" s="390">
        <v>0.45</v>
      </c>
      <c r="G157" s="431" t="s">
        <v>2729</v>
      </c>
      <c r="H157" s="486">
        <v>9.0399999999999991</v>
      </c>
      <c r="I157" s="431" t="s">
        <v>2730</v>
      </c>
      <c r="J157" s="486">
        <v>10.050000000000001</v>
      </c>
    </row>
    <row r="158" spans="1:10" x14ac:dyDescent="0.25">
      <c r="A158" s="1071"/>
      <c r="B158" s="1071"/>
      <c r="C158" s="1071"/>
      <c r="D158" s="1071"/>
      <c r="E158" s="1071"/>
      <c r="F158" s="1071"/>
      <c r="G158" s="1071"/>
      <c r="H158" s="1071"/>
      <c r="I158" s="1071"/>
      <c r="J158" s="1071"/>
    </row>
    <row r="159" spans="1:10" x14ac:dyDescent="0.25">
      <c r="A159" s="491" t="s">
        <v>745</v>
      </c>
      <c r="B159" s="1085" t="s">
        <v>729</v>
      </c>
      <c r="C159" s="1085" t="s">
        <v>41</v>
      </c>
      <c r="D159" s="1086" t="s">
        <v>612</v>
      </c>
      <c r="E159" s="489" t="s">
        <v>730</v>
      </c>
      <c r="F159" s="491" t="s">
        <v>160</v>
      </c>
      <c r="G159" s="483" t="s">
        <v>731</v>
      </c>
      <c r="H159" s="484">
        <v>47.059999999999995</v>
      </c>
      <c r="I159" s="483" t="s">
        <v>732</v>
      </c>
      <c r="J159" s="484">
        <v>51.58</v>
      </c>
    </row>
    <row r="160" spans="1:10" x14ac:dyDescent="0.25">
      <c r="A160" s="1085" t="s">
        <v>5</v>
      </c>
      <c r="B160" s="1085"/>
      <c r="C160" s="1085"/>
      <c r="D160" s="1086"/>
      <c r="E160" s="1087" t="s">
        <v>42</v>
      </c>
      <c r="F160" s="1087" t="s">
        <v>43</v>
      </c>
      <c r="G160" s="1088" t="s">
        <v>47</v>
      </c>
      <c r="H160" s="1088"/>
      <c r="I160" s="1088" t="s">
        <v>703</v>
      </c>
      <c r="J160" s="1088"/>
    </row>
    <row r="161" spans="1:10" ht="25.5" x14ac:dyDescent="0.25">
      <c r="A161" s="1085"/>
      <c r="B161" s="1085"/>
      <c r="C161" s="1085"/>
      <c r="D161" s="1086"/>
      <c r="E161" s="1087"/>
      <c r="F161" s="1087"/>
      <c r="G161" s="490" t="s">
        <v>44</v>
      </c>
      <c r="H161" s="490" t="s">
        <v>45</v>
      </c>
      <c r="I161" s="490" t="s">
        <v>44</v>
      </c>
      <c r="J161" s="490" t="s">
        <v>45</v>
      </c>
    </row>
    <row r="162" spans="1:10" x14ac:dyDescent="0.25">
      <c r="A162" s="391">
        <v>1</v>
      </c>
      <c r="B162" s="234" t="s">
        <v>106</v>
      </c>
      <c r="C162" s="391" t="s">
        <v>754</v>
      </c>
      <c r="D162" s="385" t="s">
        <v>612</v>
      </c>
      <c r="E162" s="386" t="s">
        <v>160</v>
      </c>
      <c r="F162" s="390">
        <v>1</v>
      </c>
      <c r="G162" s="486">
        <v>7.1866666666666674</v>
      </c>
      <c r="H162" s="486">
        <v>7.18</v>
      </c>
      <c r="I162" s="431">
        <v>7.1866666666666674</v>
      </c>
      <c r="J162" s="486">
        <v>7.18</v>
      </c>
    </row>
    <row r="163" spans="1:10" ht="24" x14ac:dyDescent="0.25">
      <c r="A163" s="391">
        <v>2</v>
      </c>
      <c r="B163" s="234" t="s">
        <v>57</v>
      </c>
      <c r="C163" s="391">
        <v>7568</v>
      </c>
      <c r="D163" s="430" t="s">
        <v>2754</v>
      </c>
      <c r="E163" s="102" t="s">
        <v>2167</v>
      </c>
      <c r="F163" s="390">
        <v>2</v>
      </c>
      <c r="G163" s="431" t="s">
        <v>2755</v>
      </c>
      <c r="H163" s="486">
        <v>0.72</v>
      </c>
      <c r="I163" s="431" t="s">
        <v>2755</v>
      </c>
      <c r="J163" s="486">
        <v>0.72</v>
      </c>
    </row>
    <row r="164" spans="1:10" x14ac:dyDescent="0.25">
      <c r="A164" s="391">
        <v>3</v>
      </c>
      <c r="B164" s="234" t="s">
        <v>57</v>
      </c>
      <c r="C164" s="391">
        <v>88247</v>
      </c>
      <c r="D164" s="430" t="s">
        <v>2728</v>
      </c>
      <c r="E164" s="102" t="s">
        <v>2558</v>
      </c>
      <c r="F164" s="390">
        <v>0.89999999999999991</v>
      </c>
      <c r="G164" s="431" t="s">
        <v>2729</v>
      </c>
      <c r="H164" s="486">
        <v>18.079999999999998</v>
      </c>
      <c r="I164" s="431" t="s">
        <v>2730</v>
      </c>
      <c r="J164" s="486">
        <v>20.100000000000001</v>
      </c>
    </row>
    <row r="165" spans="1:10" x14ac:dyDescent="0.25">
      <c r="A165" s="391">
        <v>4</v>
      </c>
      <c r="B165" s="234" t="s">
        <v>57</v>
      </c>
      <c r="C165" s="391">
        <v>88264</v>
      </c>
      <c r="D165" s="430" t="s">
        <v>1855</v>
      </c>
      <c r="E165" s="102" t="s">
        <v>2558</v>
      </c>
      <c r="F165" s="390">
        <v>0.89999999999999991</v>
      </c>
      <c r="G165" s="431" t="s">
        <v>2610</v>
      </c>
      <c r="H165" s="486">
        <v>21.08</v>
      </c>
      <c r="I165" s="431" t="s">
        <v>2731</v>
      </c>
      <c r="J165" s="486">
        <v>23.58</v>
      </c>
    </row>
    <row r="166" spans="1:10" x14ac:dyDescent="0.25">
      <c r="A166" s="1071"/>
      <c r="B166" s="1071"/>
      <c r="C166" s="1071"/>
      <c r="D166" s="1071"/>
      <c r="E166" s="1071"/>
      <c r="F166" s="1071"/>
      <c r="G166" s="1071"/>
      <c r="H166" s="1071"/>
      <c r="I166" s="1071"/>
      <c r="J166" s="1071"/>
    </row>
    <row r="167" spans="1:10" x14ac:dyDescent="0.25">
      <c r="A167" s="491" t="s">
        <v>746</v>
      </c>
      <c r="B167" s="1085" t="s">
        <v>729</v>
      </c>
      <c r="C167" s="1085" t="s">
        <v>41</v>
      </c>
      <c r="D167" s="1086" t="s">
        <v>613</v>
      </c>
      <c r="E167" s="489" t="s">
        <v>730</v>
      </c>
      <c r="F167" s="491" t="s">
        <v>121</v>
      </c>
      <c r="G167" s="483" t="s">
        <v>731</v>
      </c>
      <c r="H167" s="484">
        <v>75.800000000000011</v>
      </c>
      <c r="I167" s="483" t="s">
        <v>732</v>
      </c>
      <c r="J167" s="484">
        <v>78.319999999999993</v>
      </c>
    </row>
    <row r="168" spans="1:10" x14ac:dyDescent="0.25">
      <c r="A168" s="1085" t="s">
        <v>5</v>
      </c>
      <c r="B168" s="1085"/>
      <c r="C168" s="1085"/>
      <c r="D168" s="1086"/>
      <c r="E168" s="1087" t="s">
        <v>42</v>
      </c>
      <c r="F168" s="1087" t="s">
        <v>43</v>
      </c>
      <c r="G168" s="1088" t="s">
        <v>47</v>
      </c>
      <c r="H168" s="1088"/>
      <c r="I168" s="1088" t="s">
        <v>703</v>
      </c>
      <c r="J168" s="1088"/>
    </row>
    <row r="169" spans="1:10" ht="25.5" x14ac:dyDescent="0.25">
      <c r="A169" s="1085"/>
      <c r="B169" s="1085"/>
      <c r="C169" s="1085"/>
      <c r="D169" s="1086"/>
      <c r="E169" s="1087"/>
      <c r="F169" s="1087"/>
      <c r="G169" s="490" t="s">
        <v>44</v>
      </c>
      <c r="H169" s="490" t="s">
        <v>45</v>
      </c>
      <c r="I169" s="490" t="s">
        <v>44</v>
      </c>
      <c r="J169" s="490" t="s">
        <v>45</v>
      </c>
    </row>
    <row r="170" spans="1:10" x14ac:dyDescent="0.25">
      <c r="A170" s="391">
        <v>1</v>
      </c>
      <c r="B170" s="234" t="s">
        <v>106</v>
      </c>
      <c r="C170" s="391" t="s">
        <v>755</v>
      </c>
      <c r="D170" s="385" t="s">
        <v>628</v>
      </c>
      <c r="E170" s="386" t="s">
        <v>121</v>
      </c>
      <c r="F170" s="390">
        <v>1</v>
      </c>
      <c r="G170" s="486">
        <v>54.051200000000001</v>
      </c>
      <c r="H170" s="486">
        <v>54.05</v>
      </c>
      <c r="I170" s="431">
        <v>54.051200000000001</v>
      </c>
      <c r="J170" s="486">
        <v>54.05</v>
      </c>
    </row>
    <row r="171" spans="1:10" x14ac:dyDescent="0.25">
      <c r="A171" s="391">
        <v>2</v>
      </c>
      <c r="B171" s="234" t="s">
        <v>57</v>
      </c>
      <c r="C171" s="391">
        <v>88247</v>
      </c>
      <c r="D171" s="430" t="s">
        <v>2728</v>
      </c>
      <c r="E171" s="102" t="s">
        <v>2558</v>
      </c>
      <c r="F171" s="390">
        <v>0.5</v>
      </c>
      <c r="G171" s="431" t="s">
        <v>2729</v>
      </c>
      <c r="H171" s="486">
        <v>10.039999999999999</v>
      </c>
      <c r="I171" s="431" t="s">
        <v>2730</v>
      </c>
      <c r="J171" s="486">
        <v>11.17</v>
      </c>
    </row>
    <row r="172" spans="1:10" x14ac:dyDescent="0.25">
      <c r="A172" s="391">
        <v>3</v>
      </c>
      <c r="B172" s="234" t="s">
        <v>57</v>
      </c>
      <c r="C172" s="391">
        <v>88264</v>
      </c>
      <c r="D172" s="430" t="s">
        <v>1855</v>
      </c>
      <c r="E172" s="102" t="s">
        <v>2558</v>
      </c>
      <c r="F172" s="390">
        <v>0.5</v>
      </c>
      <c r="G172" s="431" t="s">
        <v>2610</v>
      </c>
      <c r="H172" s="486">
        <v>11.71</v>
      </c>
      <c r="I172" s="431" t="s">
        <v>2731</v>
      </c>
      <c r="J172" s="486">
        <v>13.1</v>
      </c>
    </row>
    <row r="173" spans="1:10" x14ac:dyDescent="0.25">
      <c r="A173" s="1071"/>
      <c r="B173" s="1071"/>
      <c r="C173" s="1071"/>
      <c r="D173" s="1071"/>
      <c r="E173" s="1071"/>
      <c r="F173" s="1071"/>
      <c r="G173" s="1071"/>
      <c r="H173" s="1071"/>
      <c r="I173" s="1071"/>
      <c r="J173" s="1071"/>
    </row>
    <row r="174" spans="1:10" x14ac:dyDescent="0.25">
      <c r="A174" s="491" t="s">
        <v>747</v>
      </c>
      <c r="B174" s="1072" t="s">
        <v>729</v>
      </c>
      <c r="C174" s="1072" t="s">
        <v>41</v>
      </c>
      <c r="D174" s="1075" t="s">
        <v>616</v>
      </c>
      <c r="E174" s="489" t="s">
        <v>730</v>
      </c>
      <c r="F174" s="491" t="s">
        <v>121</v>
      </c>
      <c r="G174" s="483" t="s">
        <v>731</v>
      </c>
      <c r="H174" s="484">
        <v>34.03</v>
      </c>
      <c r="I174" s="483" t="s">
        <v>732</v>
      </c>
      <c r="J174" s="484">
        <v>36.049999999999997</v>
      </c>
    </row>
    <row r="175" spans="1:10" x14ac:dyDescent="0.25">
      <c r="A175" s="1072" t="s">
        <v>5</v>
      </c>
      <c r="B175" s="1073"/>
      <c r="C175" s="1073"/>
      <c r="D175" s="1076"/>
      <c r="E175" s="1078" t="s">
        <v>42</v>
      </c>
      <c r="F175" s="1078" t="s">
        <v>43</v>
      </c>
      <c r="G175" s="1080" t="s">
        <v>47</v>
      </c>
      <c r="H175" s="1081"/>
      <c r="I175" s="1080" t="s">
        <v>703</v>
      </c>
      <c r="J175" s="1081"/>
    </row>
    <row r="176" spans="1:10" ht="25.5" x14ac:dyDescent="0.25">
      <c r="A176" s="1074"/>
      <c r="B176" s="1074"/>
      <c r="C176" s="1074"/>
      <c r="D176" s="1077"/>
      <c r="E176" s="1079"/>
      <c r="F176" s="1079"/>
      <c r="G176" s="490" t="s">
        <v>44</v>
      </c>
      <c r="H176" s="490" t="s">
        <v>45</v>
      </c>
      <c r="I176" s="490" t="s">
        <v>44</v>
      </c>
      <c r="J176" s="490" t="s">
        <v>45</v>
      </c>
    </row>
    <row r="177" spans="1:10" ht="24" x14ac:dyDescent="0.25">
      <c r="A177" s="391">
        <v>1</v>
      </c>
      <c r="B177" s="234" t="s">
        <v>106</v>
      </c>
      <c r="C177" s="391" t="s">
        <v>756</v>
      </c>
      <c r="D177" s="385" t="s">
        <v>629</v>
      </c>
      <c r="E177" s="386" t="s">
        <v>121</v>
      </c>
      <c r="F177" s="390">
        <v>1</v>
      </c>
      <c r="G177" s="486">
        <v>15.780800000000001</v>
      </c>
      <c r="H177" s="486">
        <v>15.78</v>
      </c>
      <c r="I177" s="431">
        <v>15.780800000000001</v>
      </c>
      <c r="J177" s="486">
        <v>15.78</v>
      </c>
    </row>
    <row r="178" spans="1:10" ht="24" x14ac:dyDescent="0.25">
      <c r="A178" s="391">
        <v>2</v>
      </c>
      <c r="B178" s="234" t="s">
        <v>57</v>
      </c>
      <c r="C178" s="391">
        <v>11057</v>
      </c>
      <c r="D178" s="385" t="s">
        <v>2756</v>
      </c>
      <c r="E178" s="386" t="s">
        <v>2167</v>
      </c>
      <c r="F178" s="390">
        <v>1</v>
      </c>
      <c r="G178" s="486" t="s">
        <v>2757</v>
      </c>
      <c r="H178" s="486">
        <v>0.17</v>
      </c>
      <c r="I178" s="431" t="s">
        <v>2757</v>
      </c>
      <c r="J178" s="486">
        <v>0.17</v>
      </c>
    </row>
    <row r="179" spans="1:10" x14ac:dyDescent="0.25">
      <c r="A179" s="391">
        <v>3</v>
      </c>
      <c r="B179" s="234" t="s">
        <v>57</v>
      </c>
      <c r="C179" s="391">
        <v>88247</v>
      </c>
      <c r="D179" s="385" t="s">
        <v>2728</v>
      </c>
      <c r="E179" s="386" t="s">
        <v>2558</v>
      </c>
      <c r="F179" s="390">
        <v>0.45</v>
      </c>
      <c r="G179" s="486" t="s">
        <v>2729</v>
      </c>
      <c r="H179" s="486">
        <v>9.0399999999999991</v>
      </c>
      <c r="I179" s="431" t="s">
        <v>2730</v>
      </c>
      <c r="J179" s="486">
        <v>10.050000000000001</v>
      </c>
    </row>
    <row r="180" spans="1:10" x14ac:dyDescent="0.25">
      <c r="A180" s="391">
        <v>4</v>
      </c>
      <c r="B180" s="234" t="s">
        <v>57</v>
      </c>
      <c r="C180" s="391">
        <v>88247</v>
      </c>
      <c r="D180" s="385" t="s">
        <v>2728</v>
      </c>
      <c r="E180" s="386" t="s">
        <v>2558</v>
      </c>
      <c r="F180" s="390">
        <v>0.45</v>
      </c>
      <c r="G180" s="486" t="s">
        <v>2729</v>
      </c>
      <c r="H180" s="486">
        <v>9.0399999999999991</v>
      </c>
      <c r="I180" s="431" t="s">
        <v>2730</v>
      </c>
      <c r="J180" s="486">
        <v>10.050000000000001</v>
      </c>
    </row>
    <row r="181" spans="1:10" x14ac:dyDescent="0.25">
      <c r="A181" s="1082"/>
      <c r="B181" s="1083"/>
      <c r="C181" s="1083"/>
      <c r="D181" s="1083"/>
      <c r="E181" s="1083"/>
      <c r="F181" s="1083"/>
      <c r="G181" s="1083"/>
      <c r="H181" s="1083"/>
      <c r="I181" s="1083"/>
      <c r="J181" s="1084"/>
    </row>
    <row r="182" spans="1:10" x14ac:dyDescent="0.25">
      <c r="A182" s="491" t="s">
        <v>748</v>
      </c>
      <c r="B182" s="1085" t="s">
        <v>729</v>
      </c>
      <c r="C182" s="1085" t="s">
        <v>41</v>
      </c>
      <c r="D182" s="1086" t="s">
        <v>627</v>
      </c>
      <c r="E182" s="489" t="s">
        <v>730</v>
      </c>
      <c r="F182" s="491" t="s">
        <v>121</v>
      </c>
      <c r="G182" s="483" t="s">
        <v>731</v>
      </c>
      <c r="H182" s="484">
        <v>35.22</v>
      </c>
      <c r="I182" s="483" t="s">
        <v>732</v>
      </c>
      <c r="J182" s="484">
        <v>37.24</v>
      </c>
    </row>
    <row r="183" spans="1:10" x14ac:dyDescent="0.25">
      <c r="A183" s="1085" t="s">
        <v>5</v>
      </c>
      <c r="B183" s="1085"/>
      <c r="C183" s="1085"/>
      <c r="D183" s="1086"/>
      <c r="E183" s="1087" t="s">
        <v>42</v>
      </c>
      <c r="F183" s="1087" t="s">
        <v>43</v>
      </c>
      <c r="G183" s="1088" t="s">
        <v>47</v>
      </c>
      <c r="H183" s="1088"/>
      <c r="I183" s="1088" t="s">
        <v>703</v>
      </c>
      <c r="J183" s="1088"/>
    </row>
    <row r="184" spans="1:10" ht="25.5" x14ac:dyDescent="0.25">
      <c r="A184" s="1085"/>
      <c r="B184" s="1085"/>
      <c r="C184" s="1085"/>
      <c r="D184" s="1086"/>
      <c r="E184" s="1087"/>
      <c r="F184" s="1087"/>
      <c r="G184" s="490" t="s">
        <v>44</v>
      </c>
      <c r="H184" s="490" t="s">
        <v>45</v>
      </c>
      <c r="I184" s="490" t="s">
        <v>44</v>
      </c>
      <c r="J184" s="490" t="s">
        <v>45</v>
      </c>
    </row>
    <row r="185" spans="1:10" ht="24" x14ac:dyDescent="0.25">
      <c r="A185" s="391">
        <v>1</v>
      </c>
      <c r="B185" s="234" t="s">
        <v>57</v>
      </c>
      <c r="C185" s="391">
        <v>41426</v>
      </c>
      <c r="D185" s="385" t="s">
        <v>2758</v>
      </c>
      <c r="E185" s="386" t="s">
        <v>2167</v>
      </c>
      <c r="F185" s="390">
        <v>1</v>
      </c>
      <c r="G185" s="486" t="s">
        <v>2759</v>
      </c>
      <c r="H185" s="486">
        <v>16.97</v>
      </c>
      <c r="I185" s="431" t="s">
        <v>2759</v>
      </c>
      <c r="J185" s="486">
        <v>16.97</v>
      </c>
    </row>
    <row r="186" spans="1:10" ht="24" x14ac:dyDescent="0.25">
      <c r="A186" s="391">
        <v>2</v>
      </c>
      <c r="B186" s="234" t="s">
        <v>57</v>
      </c>
      <c r="C186" s="391">
        <v>11057</v>
      </c>
      <c r="D186" s="385" t="s">
        <v>2756</v>
      </c>
      <c r="E186" s="386" t="s">
        <v>2167</v>
      </c>
      <c r="F186" s="390">
        <v>1</v>
      </c>
      <c r="G186" s="486" t="s">
        <v>2757</v>
      </c>
      <c r="H186" s="486">
        <v>0.17</v>
      </c>
      <c r="I186" s="431" t="s">
        <v>2757</v>
      </c>
      <c r="J186" s="486">
        <v>0.17</v>
      </c>
    </row>
    <row r="187" spans="1:10" x14ac:dyDescent="0.25">
      <c r="A187" s="391">
        <v>3</v>
      </c>
      <c r="B187" s="234" t="s">
        <v>57</v>
      </c>
      <c r="C187" s="391">
        <v>88247</v>
      </c>
      <c r="D187" s="385" t="s">
        <v>2728</v>
      </c>
      <c r="E187" s="386" t="s">
        <v>2558</v>
      </c>
      <c r="F187" s="390">
        <v>0.45</v>
      </c>
      <c r="G187" s="486" t="s">
        <v>2729</v>
      </c>
      <c r="H187" s="486">
        <v>9.0399999999999991</v>
      </c>
      <c r="I187" s="431" t="s">
        <v>2730</v>
      </c>
      <c r="J187" s="486">
        <v>10.050000000000001</v>
      </c>
    </row>
    <row r="188" spans="1:10" x14ac:dyDescent="0.25">
      <c r="A188" s="391">
        <v>4</v>
      </c>
      <c r="B188" s="234" t="s">
        <v>57</v>
      </c>
      <c r="C188" s="391">
        <v>88247</v>
      </c>
      <c r="D188" s="385" t="s">
        <v>2728</v>
      </c>
      <c r="E188" s="386" t="s">
        <v>2558</v>
      </c>
      <c r="F188" s="390">
        <v>0.45</v>
      </c>
      <c r="G188" s="486" t="s">
        <v>2729</v>
      </c>
      <c r="H188" s="486">
        <v>9.0399999999999991</v>
      </c>
      <c r="I188" s="431" t="s">
        <v>2730</v>
      </c>
      <c r="J188" s="486">
        <v>10.050000000000001</v>
      </c>
    </row>
    <row r="189" spans="1:10" x14ac:dyDescent="0.25">
      <c r="A189" s="1071"/>
      <c r="B189" s="1071"/>
      <c r="C189" s="1071"/>
      <c r="D189" s="1071"/>
      <c r="E189" s="1071"/>
      <c r="F189" s="1071"/>
      <c r="G189" s="1071"/>
      <c r="H189" s="1071"/>
      <c r="I189" s="1071"/>
      <c r="J189" s="1071"/>
    </row>
    <row r="190" spans="1:10" ht="53.25" customHeight="1" x14ac:dyDescent="0.25">
      <c r="A190" s="491" t="s">
        <v>749</v>
      </c>
      <c r="B190" s="489" t="s">
        <v>729</v>
      </c>
      <c r="C190" s="489" t="s">
        <v>41</v>
      </c>
      <c r="D190" s="616" t="s">
        <v>1268</v>
      </c>
      <c r="E190" s="489" t="s">
        <v>730</v>
      </c>
      <c r="F190" s="491" t="s">
        <v>48</v>
      </c>
      <c r="G190" s="483" t="s">
        <v>731</v>
      </c>
      <c r="H190" s="484">
        <v>623.83999999999992</v>
      </c>
      <c r="J190" s="34"/>
    </row>
    <row r="191" spans="1:10" x14ac:dyDescent="0.25">
      <c r="A191" s="391">
        <v>1</v>
      </c>
      <c r="B191" s="234" t="s">
        <v>57</v>
      </c>
      <c r="C191" s="635">
        <v>88323</v>
      </c>
      <c r="D191" s="385" t="s">
        <v>2692</v>
      </c>
      <c r="E191" s="102" t="s">
        <v>2558</v>
      </c>
      <c r="F191" s="636">
        <v>0.61</v>
      </c>
      <c r="G191" s="431" t="s">
        <v>2693</v>
      </c>
      <c r="H191" s="486">
        <v>11.91</v>
      </c>
      <c r="J191" s="34"/>
    </row>
    <row r="192" spans="1:10" x14ac:dyDescent="0.25">
      <c r="A192" s="391">
        <v>2</v>
      </c>
      <c r="B192" s="234" t="s">
        <v>57</v>
      </c>
      <c r="C192" s="635">
        <v>88252</v>
      </c>
      <c r="D192" s="385" t="s">
        <v>2760</v>
      </c>
      <c r="E192" s="102" t="s">
        <v>2558</v>
      </c>
      <c r="F192" s="636">
        <v>0.61</v>
      </c>
      <c r="G192" s="431" t="s">
        <v>2761</v>
      </c>
      <c r="H192" s="486">
        <v>10.64</v>
      </c>
      <c r="J192" s="34"/>
    </row>
    <row r="193" spans="1:10" x14ac:dyDescent="0.25">
      <c r="A193" s="391">
        <v>3</v>
      </c>
      <c r="B193" s="234" t="s">
        <v>106</v>
      </c>
      <c r="C193" s="635" t="s">
        <v>757</v>
      </c>
      <c r="D193" s="385" t="s">
        <v>1269</v>
      </c>
      <c r="E193" s="102" t="s">
        <v>121</v>
      </c>
      <c r="F193" s="636">
        <v>0.4</v>
      </c>
      <c r="G193" s="431">
        <v>1075.46</v>
      </c>
      <c r="H193" s="486">
        <v>430.18</v>
      </c>
      <c r="J193" s="34"/>
    </row>
    <row r="194" spans="1:10" x14ac:dyDescent="0.25">
      <c r="A194" s="391">
        <v>4</v>
      </c>
      <c r="B194" s="234" t="s">
        <v>57</v>
      </c>
      <c r="C194" s="635">
        <v>39961</v>
      </c>
      <c r="D194" s="385" t="s">
        <v>2762</v>
      </c>
      <c r="E194" s="102" t="s">
        <v>2167</v>
      </c>
      <c r="F194" s="636">
        <v>0.8</v>
      </c>
      <c r="G194" s="431" t="s">
        <v>2763</v>
      </c>
      <c r="H194" s="486">
        <v>15.28</v>
      </c>
      <c r="J194" s="34"/>
    </row>
    <row r="195" spans="1:10" x14ac:dyDescent="0.25">
      <c r="A195" s="391">
        <v>5</v>
      </c>
      <c r="B195" s="234" t="s">
        <v>57</v>
      </c>
      <c r="C195" s="635">
        <v>4777</v>
      </c>
      <c r="D195" s="385" t="s">
        <v>2764</v>
      </c>
      <c r="E195" s="102" t="s">
        <v>2626</v>
      </c>
      <c r="F195" s="636">
        <v>6</v>
      </c>
      <c r="G195" s="431" t="s">
        <v>2765</v>
      </c>
      <c r="H195" s="486">
        <v>54.96</v>
      </c>
      <c r="J195" s="34"/>
    </row>
    <row r="196" spans="1:10" x14ac:dyDescent="0.25">
      <c r="A196" s="391">
        <v>6</v>
      </c>
      <c r="B196" s="234" t="s">
        <v>57</v>
      </c>
      <c r="C196" s="635">
        <v>88240</v>
      </c>
      <c r="D196" s="385" t="s">
        <v>2766</v>
      </c>
      <c r="E196" s="102" t="s">
        <v>2558</v>
      </c>
      <c r="F196" s="636">
        <v>1.3</v>
      </c>
      <c r="G196" s="431" t="s">
        <v>1992</v>
      </c>
      <c r="H196" s="486">
        <v>22.81</v>
      </c>
      <c r="J196" s="34"/>
    </row>
    <row r="197" spans="1:10" x14ac:dyDescent="0.25">
      <c r="A197" s="391">
        <v>7</v>
      </c>
      <c r="B197" s="234" t="s">
        <v>57</v>
      </c>
      <c r="C197" s="635">
        <v>88278</v>
      </c>
      <c r="D197" s="385" t="s">
        <v>2767</v>
      </c>
      <c r="E197" s="102" t="s">
        <v>2558</v>
      </c>
      <c r="F197" s="636">
        <v>1.3</v>
      </c>
      <c r="G197" s="431" t="s">
        <v>2768</v>
      </c>
      <c r="H197" s="486">
        <v>26.93</v>
      </c>
      <c r="J197" s="34"/>
    </row>
    <row r="198" spans="1:10" x14ac:dyDescent="0.25">
      <c r="A198" s="391">
        <v>8</v>
      </c>
      <c r="B198" s="234" t="s">
        <v>57</v>
      </c>
      <c r="C198" s="635">
        <v>40547</v>
      </c>
      <c r="D198" s="385" t="s">
        <v>2769</v>
      </c>
      <c r="E198" s="102" t="s">
        <v>2545</v>
      </c>
      <c r="F198" s="636">
        <v>1.5</v>
      </c>
      <c r="G198" s="431" t="s">
        <v>2770</v>
      </c>
      <c r="H198" s="486">
        <v>51.13</v>
      </c>
      <c r="J198" s="34"/>
    </row>
    <row r="199" spans="1:10" x14ac:dyDescent="0.25">
      <c r="A199" s="7"/>
      <c r="J199" s="34"/>
    </row>
    <row r="200" spans="1:10" ht="53.25" customHeight="1" x14ac:dyDescent="0.25">
      <c r="A200" s="491" t="s">
        <v>750</v>
      </c>
      <c r="B200" s="489" t="s">
        <v>729</v>
      </c>
      <c r="C200" s="489" t="s">
        <v>41</v>
      </c>
      <c r="D200" s="616" t="s">
        <v>1267</v>
      </c>
      <c r="E200" s="489" t="s">
        <v>730</v>
      </c>
      <c r="F200" s="491" t="s">
        <v>121</v>
      </c>
      <c r="G200" s="483" t="s">
        <v>731</v>
      </c>
      <c r="H200" s="484">
        <v>925.96999999999991</v>
      </c>
      <c r="I200" s="483" t="s">
        <v>732</v>
      </c>
      <c r="J200" s="484">
        <v>432.27</v>
      </c>
    </row>
    <row r="201" spans="1:10" x14ac:dyDescent="0.25">
      <c r="A201" s="391">
        <v>1</v>
      </c>
      <c r="B201" s="234" t="s">
        <v>57</v>
      </c>
      <c r="C201" s="635">
        <v>10853</v>
      </c>
      <c r="D201" s="385" t="s">
        <v>2771</v>
      </c>
      <c r="E201" s="102" t="s">
        <v>2167</v>
      </c>
      <c r="F201" s="618">
        <v>3</v>
      </c>
      <c r="G201" s="431" t="s">
        <v>2772</v>
      </c>
      <c r="H201" s="486">
        <v>305.37</v>
      </c>
      <c r="I201" s="431" t="s">
        <v>2772</v>
      </c>
      <c r="J201" s="486">
        <v>305.37</v>
      </c>
    </row>
    <row r="202" spans="1:10" x14ac:dyDescent="0.25">
      <c r="A202" s="391">
        <v>2</v>
      </c>
      <c r="B202" s="234" t="s">
        <v>57</v>
      </c>
      <c r="C202" s="635">
        <v>88240</v>
      </c>
      <c r="D202" s="385" t="s">
        <v>2766</v>
      </c>
      <c r="E202" s="102" t="s">
        <v>2558</v>
      </c>
      <c r="F202" s="618">
        <v>3</v>
      </c>
      <c r="G202" s="431" t="s">
        <v>1992</v>
      </c>
      <c r="H202" s="486">
        <v>52.65</v>
      </c>
      <c r="I202" s="431" t="s">
        <v>2773</v>
      </c>
      <c r="J202" s="486">
        <v>58.65</v>
      </c>
    </row>
    <row r="203" spans="1:10" x14ac:dyDescent="0.25">
      <c r="A203" s="391">
        <v>3</v>
      </c>
      <c r="B203" s="234" t="s">
        <v>57</v>
      </c>
      <c r="C203" s="635">
        <v>88311</v>
      </c>
      <c r="D203" s="385" t="s">
        <v>2774</v>
      </c>
      <c r="E203" s="102" t="s">
        <v>2558</v>
      </c>
      <c r="F203" s="618">
        <v>3</v>
      </c>
      <c r="G203" s="431" t="s">
        <v>2775</v>
      </c>
      <c r="H203" s="486">
        <v>61.8</v>
      </c>
      <c r="I203" s="431" t="s">
        <v>2776</v>
      </c>
      <c r="J203" s="486">
        <v>68.25</v>
      </c>
    </row>
    <row r="204" spans="1:10" x14ac:dyDescent="0.25">
      <c r="A204" s="391">
        <v>4</v>
      </c>
      <c r="B204" s="234" t="s">
        <v>57</v>
      </c>
      <c r="C204" s="635">
        <v>88264</v>
      </c>
      <c r="D204" s="385" t="s">
        <v>1855</v>
      </c>
      <c r="E204" s="102" t="s">
        <v>2558</v>
      </c>
      <c r="F204" s="618">
        <v>4.62</v>
      </c>
      <c r="G204" s="431" t="s">
        <v>2610</v>
      </c>
      <c r="H204" s="486">
        <v>108.24</v>
      </c>
      <c r="J204" s="34"/>
    </row>
    <row r="205" spans="1:10" x14ac:dyDescent="0.25">
      <c r="A205" s="391">
        <v>5</v>
      </c>
      <c r="B205" s="234" t="s">
        <v>57</v>
      </c>
      <c r="C205" s="635">
        <v>88247</v>
      </c>
      <c r="D205" s="385" t="s">
        <v>2728</v>
      </c>
      <c r="E205" s="102" t="s">
        <v>2558</v>
      </c>
      <c r="F205" s="618">
        <v>4.62</v>
      </c>
      <c r="G205" s="431" t="s">
        <v>2729</v>
      </c>
      <c r="H205" s="486">
        <v>92.81</v>
      </c>
      <c r="J205" s="34"/>
    </row>
    <row r="206" spans="1:10" x14ac:dyDescent="0.25">
      <c r="A206" s="391">
        <v>6</v>
      </c>
      <c r="B206" s="234" t="s">
        <v>105</v>
      </c>
      <c r="C206" s="635">
        <v>60561</v>
      </c>
      <c r="D206" s="385" t="s">
        <v>1265</v>
      </c>
      <c r="E206" s="102" t="s">
        <v>160</v>
      </c>
      <c r="F206" s="618">
        <v>1.8</v>
      </c>
      <c r="G206" s="431">
        <v>169.5</v>
      </c>
      <c r="H206" s="486">
        <v>305.10000000000002</v>
      </c>
      <c r="J206" s="34"/>
    </row>
    <row r="207" spans="1:10" x14ac:dyDescent="0.25">
      <c r="A207" s="7"/>
      <c r="J207" s="34"/>
    </row>
    <row r="208" spans="1:10" ht="53.25" customHeight="1" x14ac:dyDescent="0.25">
      <c r="A208" s="491" t="s">
        <v>751</v>
      </c>
      <c r="B208" s="489" t="s">
        <v>729</v>
      </c>
      <c r="C208" s="489" t="s">
        <v>41</v>
      </c>
      <c r="D208" s="616" t="s">
        <v>1266</v>
      </c>
      <c r="E208" s="489" t="s">
        <v>730</v>
      </c>
      <c r="F208" s="491" t="s">
        <v>121</v>
      </c>
      <c r="G208" s="483" t="s">
        <v>731</v>
      </c>
      <c r="H208" s="484">
        <v>3161.7799999999997</v>
      </c>
      <c r="J208" s="34"/>
    </row>
    <row r="209" spans="1:10" x14ac:dyDescent="0.25">
      <c r="A209" s="391">
        <v>1</v>
      </c>
      <c r="B209" s="234" t="s">
        <v>57</v>
      </c>
      <c r="C209" s="635">
        <v>10853</v>
      </c>
      <c r="D209" s="385" t="s">
        <v>2771</v>
      </c>
      <c r="E209" s="102" t="s">
        <v>2167</v>
      </c>
      <c r="F209" s="618">
        <v>10</v>
      </c>
      <c r="G209" s="431" t="s">
        <v>2772</v>
      </c>
      <c r="H209" s="486">
        <v>1017.9</v>
      </c>
      <c r="J209" s="34"/>
    </row>
    <row r="210" spans="1:10" x14ac:dyDescent="0.25">
      <c r="A210" s="391">
        <v>2</v>
      </c>
      <c r="B210" s="234" t="s">
        <v>57</v>
      </c>
      <c r="C210" s="635">
        <v>88240</v>
      </c>
      <c r="D210" s="385" t="s">
        <v>2766</v>
      </c>
      <c r="E210" s="102" t="s">
        <v>2558</v>
      </c>
      <c r="F210" s="618">
        <v>9</v>
      </c>
      <c r="G210" s="431" t="s">
        <v>1992</v>
      </c>
      <c r="H210" s="486">
        <v>157.94999999999999</v>
      </c>
      <c r="J210" s="34"/>
    </row>
    <row r="211" spans="1:10" x14ac:dyDescent="0.25">
      <c r="A211" s="391">
        <v>3</v>
      </c>
      <c r="B211" s="234" t="s">
        <v>57</v>
      </c>
      <c r="C211" s="635">
        <v>88311</v>
      </c>
      <c r="D211" s="385" t="s">
        <v>2774</v>
      </c>
      <c r="E211" s="102" t="s">
        <v>2558</v>
      </c>
      <c r="F211" s="618">
        <v>9</v>
      </c>
      <c r="G211" s="431" t="s">
        <v>2775</v>
      </c>
      <c r="H211" s="486">
        <v>185.4</v>
      </c>
      <c r="J211" s="34"/>
    </row>
    <row r="212" spans="1:10" x14ac:dyDescent="0.25">
      <c r="A212" s="391">
        <v>4</v>
      </c>
      <c r="B212" s="234" t="s">
        <v>57</v>
      </c>
      <c r="C212" s="635">
        <v>88264</v>
      </c>
      <c r="D212" s="385" t="s">
        <v>1855</v>
      </c>
      <c r="E212" s="102" t="s">
        <v>2558</v>
      </c>
      <c r="F212" s="618">
        <v>6.32</v>
      </c>
      <c r="G212" s="431" t="s">
        <v>2610</v>
      </c>
      <c r="H212" s="486">
        <v>148.07</v>
      </c>
      <c r="J212" s="34"/>
    </row>
    <row r="213" spans="1:10" x14ac:dyDescent="0.25">
      <c r="A213" s="391">
        <v>5</v>
      </c>
      <c r="B213" s="234" t="s">
        <v>57</v>
      </c>
      <c r="C213" s="635">
        <v>88247</v>
      </c>
      <c r="D213" s="385" t="s">
        <v>2728</v>
      </c>
      <c r="E213" s="102" t="s">
        <v>2558</v>
      </c>
      <c r="F213" s="618">
        <v>6.32</v>
      </c>
      <c r="G213" s="431" t="s">
        <v>2729</v>
      </c>
      <c r="H213" s="486">
        <v>126.96</v>
      </c>
      <c r="J213" s="34"/>
    </row>
    <row r="214" spans="1:10" x14ac:dyDescent="0.25">
      <c r="A214" s="391">
        <v>6</v>
      </c>
      <c r="B214" s="234" t="s">
        <v>105</v>
      </c>
      <c r="C214" s="635">
        <v>60561</v>
      </c>
      <c r="D214" s="385" t="s">
        <v>1265</v>
      </c>
      <c r="E214" s="102" t="s">
        <v>160</v>
      </c>
      <c r="F214" s="618">
        <v>9</v>
      </c>
      <c r="G214" s="431">
        <v>169.5</v>
      </c>
      <c r="H214" s="486">
        <v>1525.5</v>
      </c>
      <c r="J214" s="34"/>
    </row>
    <row r="215" spans="1:10" x14ac:dyDescent="0.25">
      <c r="A215" s="7"/>
      <c r="J215" s="34"/>
    </row>
    <row r="216" spans="1:10" ht="15" customHeight="1" x14ac:dyDescent="0.25">
      <c r="A216" s="491" t="s">
        <v>773</v>
      </c>
      <c r="B216" s="1072" t="s">
        <v>729</v>
      </c>
      <c r="C216" s="1072" t="s">
        <v>41</v>
      </c>
      <c r="D216" s="1075" t="s">
        <v>182</v>
      </c>
      <c r="E216" s="489" t="s">
        <v>730</v>
      </c>
      <c r="F216" s="491" t="s">
        <v>121</v>
      </c>
      <c r="G216" s="483" t="s">
        <v>731</v>
      </c>
      <c r="H216" s="484">
        <v>1304.6300000000001</v>
      </c>
      <c r="I216" s="483" t="s">
        <v>732</v>
      </c>
      <c r="J216" s="484">
        <v>1305.46</v>
      </c>
    </row>
    <row r="217" spans="1:10" x14ac:dyDescent="0.25">
      <c r="A217" s="1072" t="s">
        <v>5</v>
      </c>
      <c r="B217" s="1073"/>
      <c r="C217" s="1073"/>
      <c r="D217" s="1076"/>
      <c r="E217" s="1078" t="s">
        <v>42</v>
      </c>
      <c r="F217" s="1078" t="s">
        <v>43</v>
      </c>
      <c r="G217" s="1080" t="s">
        <v>47</v>
      </c>
      <c r="H217" s="1081"/>
      <c r="I217" s="1080" t="s">
        <v>703</v>
      </c>
      <c r="J217" s="1081"/>
    </row>
    <row r="218" spans="1:10" ht="25.5" x14ac:dyDescent="0.25">
      <c r="A218" s="1074"/>
      <c r="B218" s="1074"/>
      <c r="C218" s="1074"/>
      <c r="D218" s="1077"/>
      <c r="E218" s="1079"/>
      <c r="F218" s="1079"/>
      <c r="G218" s="490" t="s">
        <v>44</v>
      </c>
      <c r="H218" s="490" t="s">
        <v>45</v>
      </c>
      <c r="I218" s="490" t="s">
        <v>44</v>
      </c>
      <c r="J218" s="490" t="s">
        <v>45</v>
      </c>
    </row>
    <row r="219" spans="1:10" x14ac:dyDescent="0.25">
      <c r="A219" s="391">
        <v>1</v>
      </c>
      <c r="B219" s="234" t="s">
        <v>57</v>
      </c>
      <c r="C219" s="391">
        <v>10848</v>
      </c>
      <c r="D219" s="430" t="s">
        <v>2777</v>
      </c>
      <c r="E219" s="102" t="s">
        <v>2167</v>
      </c>
      <c r="F219" s="390">
        <v>1</v>
      </c>
      <c r="G219" s="431" t="s">
        <v>2778</v>
      </c>
      <c r="H219" s="486">
        <v>1296.46</v>
      </c>
      <c r="I219" s="431" t="s">
        <v>2778</v>
      </c>
      <c r="J219" s="486">
        <v>1296.46</v>
      </c>
    </row>
    <row r="220" spans="1:10" x14ac:dyDescent="0.25">
      <c r="A220" s="391">
        <v>2</v>
      </c>
      <c r="B220" s="234" t="s">
        <v>57</v>
      </c>
      <c r="C220" s="391">
        <v>88242</v>
      </c>
      <c r="D220" s="430" t="s">
        <v>2738</v>
      </c>
      <c r="E220" s="102" t="s">
        <v>2558</v>
      </c>
      <c r="F220" s="390">
        <v>0.5</v>
      </c>
      <c r="G220" s="431" t="s">
        <v>2739</v>
      </c>
      <c r="H220" s="486">
        <v>8.17</v>
      </c>
      <c r="I220" s="431" t="s">
        <v>2740</v>
      </c>
      <c r="J220" s="486">
        <v>9</v>
      </c>
    </row>
    <row r="221" spans="1:10" x14ac:dyDescent="0.25">
      <c r="A221" s="1071"/>
      <c r="B221" s="1071"/>
      <c r="C221" s="1071"/>
      <c r="D221" s="1071"/>
      <c r="E221" s="1071"/>
      <c r="F221" s="1071"/>
      <c r="G221" s="1071"/>
      <c r="H221" s="1071"/>
      <c r="I221" s="1071"/>
      <c r="J221" s="1071"/>
    </row>
    <row r="222" spans="1:10" x14ac:dyDescent="0.25">
      <c r="A222" s="491" t="s">
        <v>774</v>
      </c>
      <c r="B222" s="1072" t="s">
        <v>729</v>
      </c>
      <c r="C222" s="1072" t="s">
        <v>41</v>
      </c>
      <c r="D222" s="1075" t="s">
        <v>1370</v>
      </c>
      <c r="E222" s="489" t="s">
        <v>730</v>
      </c>
      <c r="F222" s="491" t="s">
        <v>121</v>
      </c>
      <c r="G222" s="483" t="s">
        <v>731</v>
      </c>
      <c r="H222" s="484">
        <v>782.65</v>
      </c>
      <c r="I222" s="483" t="s">
        <v>732</v>
      </c>
      <c r="J222" s="484">
        <v>809.75</v>
      </c>
    </row>
    <row r="223" spans="1:10" x14ac:dyDescent="0.25">
      <c r="A223" s="1072" t="s">
        <v>5</v>
      </c>
      <c r="B223" s="1073"/>
      <c r="C223" s="1073"/>
      <c r="D223" s="1076"/>
      <c r="E223" s="1078" t="s">
        <v>42</v>
      </c>
      <c r="F223" s="1078" t="s">
        <v>43</v>
      </c>
      <c r="G223" s="1080" t="s">
        <v>47</v>
      </c>
      <c r="H223" s="1081"/>
      <c r="I223" s="1080" t="s">
        <v>703</v>
      </c>
      <c r="J223" s="1081"/>
    </row>
    <row r="224" spans="1:10" ht="25.5" x14ac:dyDescent="0.25">
      <c r="A224" s="1074"/>
      <c r="B224" s="1074"/>
      <c r="C224" s="1074"/>
      <c r="D224" s="1077"/>
      <c r="E224" s="1079"/>
      <c r="F224" s="1079"/>
      <c r="G224" s="490" t="s">
        <v>44</v>
      </c>
      <c r="H224" s="490" t="s">
        <v>45</v>
      </c>
      <c r="I224" s="490" t="s">
        <v>44</v>
      </c>
      <c r="J224" s="490" t="s">
        <v>45</v>
      </c>
    </row>
    <row r="225" spans="1:11" ht="36" x14ac:dyDescent="0.25">
      <c r="A225" s="391">
        <v>1</v>
      </c>
      <c r="B225" s="234" t="s">
        <v>57</v>
      </c>
      <c r="C225" s="391">
        <v>99253</v>
      </c>
      <c r="D225" s="385" t="s">
        <v>2281</v>
      </c>
      <c r="E225" s="386" t="s">
        <v>121</v>
      </c>
      <c r="F225" s="390">
        <v>1</v>
      </c>
      <c r="G225" s="486" t="s">
        <v>2779</v>
      </c>
      <c r="H225" s="486">
        <v>484.25</v>
      </c>
      <c r="I225" s="431" t="s">
        <v>2780</v>
      </c>
      <c r="J225" s="486">
        <v>509.62</v>
      </c>
    </row>
    <row r="226" spans="1:11" ht="36" x14ac:dyDescent="0.25">
      <c r="A226" s="391">
        <v>2</v>
      </c>
      <c r="B226" s="234" t="s">
        <v>57</v>
      </c>
      <c r="C226" s="391">
        <v>103003</v>
      </c>
      <c r="D226" s="385" t="s">
        <v>2781</v>
      </c>
      <c r="E226" s="386" t="s">
        <v>121</v>
      </c>
      <c r="F226" s="390">
        <v>0.83</v>
      </c>
      <c r="G226" s="486" t="s">
        <v>2782</v>
      </c>
      <c r="H226" s="486">
        <v>298.39999999999998</v>
      </c>
      <c r="I226" s="431" t="s">
        <v>2783</v>
      </c>
      <c r="J226" s="486">
        <v>300.13</v>
      </c>
    </row>
    <row r="227" spans="1:11" x14ac:dyDescent="0.25">
      <c r="A227" s="1071"/>
      <c r="B227" s="1071"/>
      <c r="C227" s="1071"/>
      <c r="D227" s="1071"/>
      <c r="E227" s="1071"/>
      <c r="F227" s="1071"/>
      <c r="G227" s="1071"/>
      <c r="H227" s="1071"/>
      <c r="I227" s="1071"/>
      <c r="J227" s="1071"/>
    </row>
    <row r="229" spans="1:11" x14ac:dyDescent="0.25">
      <c r="A229" s="491" t="s">
        <v>1373</v>
      </c>
      <c r="B229" s="1072" t="s">
        <v>729</v>
      </c>
      <c r="C229" s="1072" t="s">
        <v>41</v>
      </c>
      <c r="D229" s="1075" t="s">
        <v>1380</v>
      </c>
      <c r="E229" s="489" t="s">
        <v>730</v>
      </c>
      <c r="F229" s="491" t="s">
        <v>121</v>
      </c>
      <c r="G229" s="483" t="s">
        <v>731</v>
      </c>
      <c r="H229" s="484">
        <v>10.79</v>
      </c>
      <c r="I229" s="483" t="s">
        <v>732</v>
      </c>
      <c r="J229" s="484">
        <v>5.1999999999999993</v>
      </c>
      <c r="K229" s="485" t="s">
        <v>1366</v>
      </c>
    </row>
    <row r="230" spans="1:11" x14ac:dyDescent="0.25">
      <c r="A230" s="1072" t="s">
        <v>5</v>
      </c>
      <c r="B230" s="1073"/>
      <c r="C230" s="1073"/>
      <c r="D230" s="1076"/>
      <c r="E230" s="1078" t="s">
        <v>42</v>
      </c>
      <c r="F230" s="1078" t="s">
        <v>43</v>
      </c>
      <c r="G230" s="1080" t="s">
        <v>47</v>
      </c>
      <c r="H230" s="1081"/>
      <c r="I230" s="1080" t="s">
        <v>703</v>
      </c>
      <c r="J230" s="1081"/>
    </row>
    <row r="231" spans="1:11" ht="25.5" x14ac:dyDescent="0.25">
      <c r="A231" s="1074"/>
      <c r="B231" s="1074"/>
      <c r="C231" s="1074"/>
      <c r="D231" s="1077"/>
      <c r="E231" s="1079"/>
      <c r="F231" s="1079"/>
      <c r="G231" s="490" t="s">
        <v>44</v>
      </c>
      <c r="H231" s="490" t="s">
        <v>45</v>
      </c>
      <c r="I231" s="490" t="s">
        <v>44</v>
      </c>
      <c r="J231" s="490" t="s">
        <v>45</v>
      </c>
    </row>
    <row r="232" spans="1:11" ht="24" x14ac:dyDescent="0.25">
      <c r="A232" s="391">
        <v>1</v>
      </c>
      <c r="B232" s="234" t="s">
        <v>57</v>
      </c>
      <c r="C232" s="391">
        <v>88248</v>
      </c>
      <c r="D232" s="385" t="s">
        <v>2784</v>
      </c>
      <c r="E232" s="386" t="s">
        <v>2558</v>
      </c>
      <c r="F232" s="390">
        <v>0.11899999999999999</v>
      </c>
      <c r="G232" s="486" t="s">
        <v>2785</v>
      </c>
      <c r="H232" s="486">
        <v>1.98</v>
      </c>
      <c r="I232" s="656"/>
      <c r="J232" s="490"/>
    </row>
    <row r="233" spans="1:11" x14ac:dyDescent="0.25">
      <c r="A233" s="391">
        <v>2</v>
      </c>
      <c r="B233" s="234" t="s">
        <v>57</v>
      </c>
      <c r="C233" s="391">
        <v>88267</v>
      </c>
      <c r="D233" s="385" t="s">
        <v>2786</v>
      </c>
      <c r="E233" s="386" t="s">
        <v>2558</v>
      </c>
      <c r="F233" s="390">
        <v>0.11899999999999999</v>
      </c>
      <c r="G233" s="486" t="s">
        <v>2787</v>
      </c>
      <c r="H233" s="486">
        <v>2.2999999999999998</v>
      </c>
      <c r="I233" s="656"/>
      <c r="J233" s="490"/>
    </row>
    <row r="234" spans="1:11" x14ac:dyDescent="0.25">
      <c r="A234" s="391">
        <v>3</v>
      </c>
      <c r="B234" s="234" t="s">
        <v>57</v>
      </c>
      <c r="C234" s="391">
        <v>122</v>
      </c>
      <c r="D234" s="385" t="s">
        <v>2788</v>
      </c>
      <c r="E234" s="386" t="s">
        <v>2167</v>
      </c>
      <c r="F234" s="390">
        <v>8.9999999999999993E-3</v>
      </c>
      <c r="G234" s="486" t="s">
        <v>2789</v>
      </c>
      <c r="H234" s="486">
        <v>0.55000000000000004</v>
      </c>
      <c r="I234" s="656"/>
      <c r="J234" s="490"/>
    </row>
    <row r="235" spans="1:11" ht="24" x14ac:dyDescent="0.25">
      <c r="A235" s="391">
        <v>4</v>
      </c>
      <c r="B235" s="234" t="s">
        <v>57</v>
      </c>
      <c r="C235" s="391">
        <v>819</v>
      </c>
      <c r="D235" s="385" t="s">
        <v>2790</v>
      </c>
      <c r="E235" s="386" t="s">
        <v>2167</v>
      </c>
      <c r="F235" s="390">
        <v>1</v>
      </c>
      <c r="G235" s="486" t="s">
        <v>2791</v>
      </c>
      <c r="H235" s="486">
        <v>5.0599999999999996</v>
      </c>
      <c r="I235" s="431" t="s">
        <v>2791</v>
      </c>
      <c r="J235" s="486">
        <v>5.0599999999999996</v>
      </c>
    </row>
    <row r="236" spans="1:11" x14ac:dyDescent="0.25">
      <c r="A236" s="391">
        <v>5</v>
      </c>
      <c r="B236" s="234" t="s">
        <v>57</v>
      </c>
      <c r="C236" s="391">
        <v>20083</v>
      </c>
      <c r="D236" s="385" t="s">
        <v>2792</v>
      </c>
      <c r="E236" s="386" t="s">
        <v>2167</v>
      </c>
      <c r="F236" s="390">
        <v>1.0999999999999999E-2</v>
      </c>
      <c r="G236" s="486" t="s">
        <v>2793</v>
      </c>
      <c r="H236" s="486">
        <v>0.76</v>
      </c>
      <c r="I236" s="431"/>
      <c r="J236" s="486"/>
    </row>
    <row r="237" spans="1:11" x14ac:dyDescent="0.25">
      <c r="A237" s="391">
        <v>6</v>
      </c>
      <c r="B237" s="234" t="s">
        <v>57</v>
      </c>
      <c r="C237" s="391">
        <v>38383</v>
      </c>
      <c r="D237" s="385" t="s">
        <v>2794</v>
      </c>
      <c r="E237" s="386" t="s">
        <v>2167</v>
      </c>
      <c r="F237" s="390">
        <v>0.06</v>
      </c>
      <c r="G237" s="486" t="s">
        <v>2795</v>
      </c>
      <c r="H237" s="486">
        <v>0.14000000000000001</v>
      </c>
      <c r="I237" s="431" t="s">
        <v>2795</v>
      </c>
      <c r="J237" s="486">
        <v>0.14000000000000001</v>
      </c>
    </row>
    <row r="238" spans="1:11" x14ac:dyDescent="0.25">
      <c r="A238" s="1071"/>
      <c r="B238" s="1071"/>
      <c r="C238" s="1071"/>
      <c r="D238" s="1071"/>
      <c r="E238" s="1071"/>
      <c r="F238" s="1071"/>
      <c r="G238" s="1071"/>
      <c r="H238" s="1071"/>
      <c r="I238" s="1071"/>
      <c r="J238" s="1071"/>
    </row>
    <row r="239" spans="1:11" x14ac:dyDescent="0.25">
      <c r="A239" s="491" t="s">
        <v>1374</v>
      </c>
      <c r="B239" s="1072" t="s">
        <v>729</v>
      </c>
      <c r="C239" s="1072" t="s">
        <v>41</v>
      </c>
      <c r="D239" s="1075" t="s">
        <v>1381</v>
      </c>
      <c r="E239" s="489" t="s">
        <v>730</v>
      </c>
      <c r="F239" s="491" t="s">
        <v>121</v>
      </c>
      <c r="G239" s="483" t="s">
        <v>731</v>
      </c>
      <c r="H239" s="484">
        <v>14.24</v>
      </c>
      <c r="I239" s="483" t="s">
        <v>732</v>
      </c>
      <c r="J239" s="484">
        <v>8.65</v>
      </c>
      <c r="K239" s="485" t="s">
        <v>1367</v>
      </c>
    </row>
    <row r="240" spans="1:11" x14ac:dyDescent="0.25">
      <c r="A240" s="1072" t="s">
        <v>5</v>
      </c>
      <c r="B240" s="1073"/>
      <c r="C240" s="1073"/>
      <c r="D240" s="1076"/>
      <c r="E240" s="1078" t="s">
        <v>42</v>
      </c>
      <c r="F240" s="1078" t="s">
        <v>43</v>
      </c>
      <c r="G240" s="1080" t="s">
        <v>47</v>
      </c>
      <c r="H240" s="1081"/>
      <c r="I240" s="1080" t="s">
        <v>703</v>
      </c>
      <c r="J240" s="1081"/>
    </row>
    <row r="241" spans="1:12" ht="25.5" x14ac:dyDescent="0.25">
      <c r="A241" s="1074"/>
      <c r="B241" s="1074"/>
      <c r="C241" s="1074"/>
      <c r="D241" s="1077"/>
      <c r="E241" s="1079"/>
      <c r="F241" s="1079"/>
      <c r="G241" s="490" t="s">
        <v>44</v>
      </c>
      <c r="H241" s="490" t="s">
        <v>45</v>
      </c>
      <c r="I241" s="490" t="s">
        <v>44</v>
      </c>
      <c r="J241" s="490" t="s">
        <v>45</v>
      </c>
    </row>
    <row r="242" spans="1:12" ht="24" x14ac:dyDescent="0.25">
      <c r="A242" s="391">
        <v>1</v>
      </c>
      <c r="B242" s="234" t="s">
        <v>57</v>
      </c>
      <c r="C242" s="391">
        <v>88248</v>
      </c>
      <c r="D242" s="385" t="s">
        <v>2784</v>
      </c>
      <c r="E242" s="386" t="s">
        <v>2558</v>
      </c>
      <c r="F242" s="390">
        <v>0.11899999999999999</v>
      </c>
      <c r="G242" s="486" t="s">
        <v>2785</v>
      </c>
      <c r="H242" s="486">
        <v>1.98</v>
      </c>
      <c r="I242" s="656"/>
      <c r="J242" s="490"/>
    </row>
    <row r="243" spans="1:12" x14ac:dyDescent="0.25">
      <c r="A243" s="391">
        <v>2</v>
      </c>
      <c r="B243" s="234" t="s">
        <v>57</v>
      </c>
      <c r="C243" s="391">
        <v>88267</v>
      </c>
      <c r="D243" s="385" t="s">
        <v>2786</v>
      </c>
      <c r="E243" s="386" t="s">
        <v>2558</v>
      </c>
      <c r="F243" s="390">
        <v>0.11899999999999999</v>
      </c>
      <c r="G243" s="486" t="s">
        <v>2787</v>
      </c>
      <c r="H243" s="486">
        <v>2.2999999999999998</v>
      </c>
      <c r="I243" s="656"/>
      <c r="J243" s="490"/>
    </row>
    <row r="244" spans="1:12" x14ac:dyDescent="0.25">
      <c r="A244" s="391">
        <v>3</v>
      </c>
      <c r="B244" s="234" t="s">
        <v>57</v>
      </c>
      <c r="C244" s="391">
        <v>122</v>
      </c>
      <c r="D244" s="385" t="s">
        <v>2788</v>
      </c>
      <c r="E244" s="386" t="s">
        <v>2167</v>
      </c>
      <c r="F244" s="390">
        <v>8.9999999999999993E-3</v>
      </c>
      <c r="G244" s="486" t="s">
        <v>2789</v>
      </c>
      <c r="H244" s="486">
        <v>0.55000000000000004</v>
      </c>
      <c r="I244" s="656"/>
      <c r="J244" s="490"/>
    </row>
    <row r="245" spans="1:12" ht="24" x14ac:dyDescent="0.25">
      <c r="A245" s="391">
        <v>4</v>
      </c>
      <c r="B245" s="234" t="s">
        <v>57</v>
      </c>
      <c r="C245" s="391">
        <v>818</v>
      </c>
      <c r="D245" s="385" t="s">
        <v>2796</v>
      </c>
      <c r="E245" s="386" t="s">
        <v>2167</v>
      </c>
      <c r="F245" s="390">
        <v>1</v>
      </c>
      <c r="G245" s="486" t="s">
        <v>2797</v>
      </c>
      <c r="H245" s="486">
        <v>8.51</v>
      </c>
      <c r="I245" s="431" t="s">
        <v>2797</v>
      </c>
      <c r="J245" s="486">
        <v>8.51</v>
      </c>
    </row>
    <row r="246" spans="1:12" x14ac:dyDescent="0.25">
      <c r="A246" s="391">
        <v>5</v>
      </c>
      <c r="B246" s="234" t="s">
        <v>57</v>
      </c>
      <c r="C246" s="391">
        <v>20083</v>
      </c>
      <c r="D246" s="385" t="s">
        <v>2792</v>
      </c>
      <c r="E246" s="386" t="s">
        <v>2167</v>
      </c>
      <c r="F246" s="390">
        <v>1.0999999999999999E-2</v>
      </c>
      <c r="G246" s="486" t="s">
        <v>2793</v>
      </c>
      <c r="H246" s="486">
        <v>0.76</v>
      </c>
      <c r="I246" s="431"/>
      <c r="J246" s="486"/>
    </row>
    <row r="247" spans="1:12" x14ac:dyDescent="0.25">
      <c r="A247" s="391">
        <v>6</v>
      </c>
      <c r="B247" s="234" t="s">
        <v>57</v>
      </c>
      <c r="C247" s="391">
        <v>38383</v>
      </c>
      <c r="D247" s="385" t="s">
        <v>2794</v>
      </c>
      <c r="E247" s="386" t="s">
        <v>2167</v>
      </c>
      <c r="F247" s="390">
        <v>0.06</v>
      </c>
      <c r="G247" s="486" t="s">
        <v>2795</v>
      </c>
      <c r="H247" s="486">
        <v>0.14000000000000001</v>
      </c>
      <c r="I247" s="431" t="s">
        <v>2795</v>
      </c>
      <c r="J247" s="486">
        <v>0.14000000000000001</v>
      </c>
    </row>
    <row r="248" spans="1:12" x14ac:dyDescent="0.25">
      <c r="A248" s="1071"/>
      <c r="B248" s="1071"/>
      <c r="C248" s="1071"/>
      <c r="D248" s="1071"/>
      <c r="E248" s="1071"/>
      <c r="F248" s="1071"/>
      <c r="G248" s="1071"/>
      <c r="H248" s="1071"/>
      <c r="I248" s="1071"/>
      <c r="J248" s="1071"/>
    </row>
    <row r="249" spans="1:12" x14ac:dyDescent="0.25">
      <c r="A249" s="491" t="s">
        <v>1376</v>
      </c>
      <c r="B249" s="1072" t="s">
        <v>729</v>
      </c>
      <c r="C249" s="1072" t="s">
        <v>41</v>
      </c>
      <c r="D249" s="1075" t="s">
        <v>1382</v>
      </c>
      <c r="E249" s="489" t="s">
        <v>730</v>
      </c>
      <c r="F249" s="491" t="s">
        <v>121</v>
      </c>
      <c r="G249" s="483" t="s">
        <v>731</v>
      </c>
      <c r="H249" s="484">
        <v>32.200000000000003</v>
      </c>
      <c r="I249" s="483" t="s">
        <v>732</v>
      </c>
      <c r="J249" s="484">
        <v>10.77</v>
      </c>
      <c r="K249" s="485">
        <v>8500</v>
      </c>
      <c r="L249" t="s">
        <v>105</v>
      </c>
    </row>
    <row r="250" spans="1:12" x14ac:dyDescent="0.25">
      <c r="A250" s="1072" t="s">
        <v>5</v>
      </c>
      <c r="B250" s="1073"/>
      <c r="C250" s="1073"/>
      <c r="D250" s="1076"/>
      <c r="E250" s="1078" t="s">
        <v>42</v>
      </c>
      <c r="F250" s="1078" t="s">
        <v>43</v>
      </c>
      <c r="G250" s="1080" t="s">
        <v>47</v>
      </c>
      <c r="H250" s="1081"/>
      <c r="I250" s="1080" t="s">
        <v>703</v>
      </c>
      <c r="J250" s="1081"/>
    </row>
    <row r="251" spans="1:12" ht="25.5" x14ac:dyDescent="0.25">
      <c r="A251" s="1074"/>
      <c r="B251" s="1074"/>
      <c r="C251" s="1074"/>
      <c r="D251" s="1077"/>
      <c r="E251" s="1079"/>
      <c r="F251" s="1079"/>
      <c r="G251" s="490" t="s">
        <v>44</v>
      </c>
      <c r="H251" s="490" t="s">
        <v>45</v>
      </c>
      <c r="I251" s="490" t="s">
        <v>44</v>
      </c>
      <c r="J251" s="490" t="s">
        <v>45</v>
      </c>
    </row>
    <row r="252" spans="1:12" x14ac:dyDescent="0.25">
      <c r="A252" s="391">
        <v>1</v>
      </c>
      <c r="B252" s="234" t="s">
        <v>105</v>
      </c>
      <c r="C252" s="391">
        <v>8500</v>
      </c>
      <c r="D252" s="385" t="s">
        <v>1382</v>
      </c>
      <c r="E252" s="386" t="s">
        <v>121</v>
      </c>
      <c r="F252" s="390">
        <v>1</v>
      </c>
      <c r="G252" s="486">
        <v>14.2</v>
      </c>
      <c r="H252" s="486">
        <v>14.2</v>
      </c>
      <c r="I252" s="431">
        <v>0</v>
      </c>
      <c r="J252" s="486">
        <v>0</v>
      </c>
    </row>
    <row r="253" spans="1:12" ht="24" x14ac:dyDescent="0.25">
      <c r="A253" s="391">
        <v>2</v>
      </c>
      <c r="B253" s="234" t="s">
        <v>57</v>
      </c>
      <c r="C253" s="391">
        <v>88248</v>
      </c>
      <c r="D253" s="385" t="s">
        <v>2784</v>
      </c>
      <c r="E253" s="386" t="s">
        <v>2558</v>
      </c>
      <c r="F253" s="390">
        <v>0.5</v>
      </c>
      <c r="G253" s="486" t="s">
        <v>2785</v>
      </c>
      <c r="H253" s="486">
        <v>8.34</v>
      </c>
      <c r="I253" s="431"/>
      <c r="J253" s="486"/>
    </row>
    <row r="254" spans="1:12" x14ac:dyDescent="0.25">
      <c r="A254" s="391">
        <v>3</v>
      </c>
      <c r="B254" s="234" t="s">
        <v>57</v>
      </c>
      <c r="C254" s="391">
        <v>88267</v>
      </c>
      <c r="D254" s="385" t="s">
        <v>2786</v>
      </c>
      <c r="E254" s="386" t="s">
        <v>2558</v>
      </c>
      <c r="F254" s="390">
        <v>0.5</v>
      </c>
      <c r="G254" s="486" t="s">
        <v>2787</v>
      </c>
      <c r="H254" s="486">
        <v>9.66</v>
      </c>
      <c r="I254" s="431" t="s">
        <v>2798</v>
      </c>
      <c r="J254" s="486">
        <v>10.77</v>
      </c>
    </row>
    <row r="255" spans="1:12" x14ac:dyDescent="0.25">
      <c r="A255" s="1071"/>
      <c r="B255" s="1071"/>
      <c r="C255" s="1071"/>
      <c r="D255" s="1071"/>
      <c r="E255" s="1071"/>
      <c r="F255" s="1071"/>
      <c r="G255" s="1071"/>
      <c r="H255" s="1071"/>
      <c r="I255" s="1071"/>
      <c r="J255" s="1071"/>
    </row>
    <row r="256" spans="1:12" x14ac:dyDescent="0.25">
      <c r="A256" s="491" t="s">
        <v>1377</v>
      </c>
      <c r="B256" s="1072" t="s">
        <v>729</v>
      </c>
      <c r="C256" s="1072" t="s">
        <v>41</v>
      </c>
      <c r="D256" s="1075" t="s">
        <v>1384</v>
      </c>
      <c r="E256" s="489" t="s">
        <v>730</v>
      </c>
      <c r="F256" s="491" t="s">
        <v>121</v>
      </c>
      <c r="G256" s="483" t="s">
        <v>731</v>
      </c>
      <c r="H256" s="484">
        <v>58.750000000000007</v>
      </c>
      <c r="I256" s="483" t="s">
        <v>732</v>
      </c>
      <c r="J256" s="484">
        <v>12.27</v>
      </c>
      <c r="K256" s="485" t="s">
        <v>1368</v>
      </c>
    </row>
    <row r="257" spans="1:11" x14ac:dyDescent="0.25">
      <c r="A257" s="1072" t="s">
        <v>5</v>
      </c>
      <c r="B257" s="1073"/>
      <c r="C257" s="1073"/>
      <c r="D257" s="1076"/>
      <c r="E257" s="1078" t="s">
        <v>42</v>
      </c>
      <c r="F257" s="1078" t="s">
        <v>43</v>
      </c>
      <c r="G257" s="1080" t="s">
        <v>47</v>
      </c>
      <c r="H257" s="1081"/>
      <c r="I257" s="1080" t="s">
        <v>703</v>
      </c>
      <c r="J257" s="1081"/>
    </row>
    <row r="258" spans="1:11" ht="25.5" x14ac:dyDescent="0.25">
      <c r="A258" s="1074"/>
      <c r="B258" s="1074"/>
      <c r="C258" s="1074"/>
      <c r="D258" s="1077"/>
      <c r="E258" s="1079"/>
      <c r="F258" s="1079"/>
      <c r="G258" s="490" t="s">
        <v>44</v>
      </c>
      <c r="H258" s="490" t="s">
        <v>45</v>
      </c>
      <c r="I258" s="490" t="s">
        <v>44</v>
      </c>
      <c r="J258" s="490" t="s">
        <v>45</v>
      </c>
    </row>
    <row r="259" spans="1:11" x14ac:dyDescent="0.25">
      <c r="A259" s="391">
        <v>1</v>
      </c>
      <c r="B259" s="234" t="s">
        <v>57</v>
      </c>
      <c r="C259" s="391">
        <v>3661</v>
      </c>
      <c r="D259" s="385" t="s">
        <v>2799</v>
      </c>
      <c r="E259" s="386" t="s">
        <v>2167</v>
      </c>
      <c r="F259" s="390">
        <v>1</v>
      </c>
      <c r="G259" s="486" t="s">
        <v>2800</v>
      </c>
      <c r="H259" s="486">
        <v>17.8</v>
      </c>
      <c r="I259" s="656"/>
      <c r="J259" s="490"/>
    </row>
    <row r="260" spans="1:11" ht="24" x14ac:dyDescent="0.25">
      <c r="A260" s="391">
        <v>2</v>
      </c>
      <c r="B260" s="234" t="s">
        <v>57</v>
      </c>
      <c r="C260" s="391">
        <v>88248</v>
      </c>
      <c r="D260" s="385" t="s">
        <v>2784</v>
      </c>
      <c r="E260" s="386" t="s">
        <v>2558</v>
      </c>
      <c r="F260" s="390">
        <v>0.1676</v>
      </c>
      <c r="G260" s="486" t="s">
        <v>2785</v>
      </c>
      <c r="H260" s="486">
        <v>2.79</v>
      </c>
      <c r="I260" s="656"/>
      <c r="J260" s="490"/>
    </row>
    <row r="261" spans="1:11" x14ac:dyDescent="0.25">
      <c r="A261" s="391">
        <v>3</v>
      </c>
      <c r="B261" s="234" t="s">
        <v>57</v>
      </c>
      <c r="C261" s="391">
        <v>88267</v>
      </c>
      <c r="D261" s="385" t="s">
        <v>2786</v>
      </c>
      <c r="E261" s="386" t="s">
        <v>2558</v>
      </c>
      <c r="F261" s="390">
        <v>0.1676</v>
      </c>
      <c r="G261" s="486" t="s">
        <v>2787</v>
      </c>
      <c r="H261" s="486">
        <v>3.23</v>
      </c>
      <c r="I261" s="656"/>
      <c r="J261" s="490"/>
    </row>
    <row r="262" spans="1:11" x14ac:dyDescent="0.25">
      <c r="A262" s="391">
        <v>4</v>
      </c>
      <c r="B262" s="234" t="s">
        <v>57</v>
      </c>
      <c r="C262" s="391">
        <v>297</v>
      </c>
      <c r="D262" s="385" t="s">
        <v>2801</v>
      </c>
      <c r="E262" s="386" t="s">
        <v>2167</v>
      </c>
      <c r="F262" s="390">
        <v>3</v>
      </c>
      <c r="G262" s="486" t="s">
        <v>2802</v>
      </c>
      <c r="H262" s="486">
        <v>9.42</v>
      </c>
      <c r="I262" s="431" t="s">
        <v>2802</v>
      </c>
      <c r="J262" s="486">
        <v>9.42</v>
      </c>
    </row>
    <row r="263" spans="1:11" x14ac:dyDescent="0.25">
      <c r="A263" s="391">
        <v>5</v>
      </c>
      <c r="B263" s="234" t="s">
        <v>57</v>
      </c>
      <c r="C263" s="391">
        <v>3658</v>
      </c>
      <c r="D263" s="385" t="s">
        <v>2803</v>
      </c>
      <c r="E263" s="386" t="s">
        <v>2167</v>
      </c>
      <c r="F263" s="390">
        <v>1</v>
      </c>
      <c r="G263" s="486" t="s">
        <v>2804</v>
      </c>
      <c r="H263" s="486">
        <v>22.66</v>
      </c>
      <c r="I263" s="431"/>
      <c r="J263" s="486"/>
    </row>
    <row r="264" spans="1:11" ht="24" x14ac:dyDescent="0.25">
      <c r="A264" s="391">
        <v>6</v>
      </c>
      <c r="B264" s="234" t="s">
        <v>57</v>
      </c>
      <c r="C264" s="391">
        <v>20078</v>
      </c>
      <c r="D264" s="385" t="s">
        <v>2805</v>
      </c>
      <c r="E264" s="386" t="s">
        <v>2167</v>
      </c>
      <c r="F264" s="390">
        <v>0.1125</v>
      </c>
      <c r="G264" s="486" t="s">
        <v>2806</v>
      </c>
      <c r="H264" s="486">
        <v>2.85</v>
      </c>
      <c r="I264" s="431" t="s">
        <v>2806</v>
      </c>
      <c r="J264" s="486">
        <v>2.85</v>
      </c>
    </row>
    <row r="265" spans="1:11" x14ac:dyDescent="0.25">
      <c r="A265" s="1071"/>
      <c r="B265" s="1071"/>
      <c r="C265" s="1071"/>
      <c r="D265" s="1071"/>
      <c r="E265" s="1071"/>
      <c r="F265" s="1071"/>
      <c r="G265" s="1071"/>
      <c r="H265" s="1071"/>
      <c r="I265" s="1071"/>
      <c r="J265" s="1071"/>
    </row>
    <row r="266" spans="1:11" x14ac:dyDescent="0.25">
      <c r="A266" s="491" t="s">
        <v>1385</v>
      </c>
      <c r="B266" s="1072" t="s">
        <v>729</v>
      </c>
      <c r="C266" s="1072" t="s">
        <v>41</v>
      </c>
      <c r="D266" s="1075" t="s">
        <v>1386</v>
      </c>
      <c r="E266" s="489" t="s">
        <v>730</v>
      </c>
      <c r="F266" s="491" t="s">
        <v>121</v>
      </c>
      <c r="G266" s="483" t="s">
        <v>731</v>
      </c>
      <c r="H266" s="484">
        <v>37.450000000000003</v>
      </c>
      <c r="I266" s="483" t="s">
        <v>732</v>
      </c>
      <c r="J266" s="484">
        <v>15.07</v>
      </c>
      <c r="K266" s="485" t="s">
        <v>1369</v>
      </c>
    </row>
    <row r="267" spans="1:11" x14ac:dyDescent="0.25">
      <c r="A267" s="1072" t="s">
        <v>5</v>
      </c>
      <c r="B267" s="1073"/>
      <c r="C267" s="1073"/>
      <c r="D267" s="1076"/>
      <c r="E267" s="1078" t="s">
        <v>42</v>
      </c>
      <c r="F267" s="1078" t="s">
        <v>43</v>
      </c>
      <c r="G267" s="1080" t="s">
        <v>47</v>
      </c>
      <c r="H267" s="1081"/>
      <c r="I267" s="1080" t="s">
        <v>703</v>
      </c>
      <c r="J267" s="1081"/>
    </row>
    <row r="268" spans="1:11" ht="25.5" x14ac:dyDescent="0.25">
      <c r="A268" s="1074"/>
      <c r="B268" s="1074"/>
      <c r="C268" s="1074"/>
      <c r="D268" s="1077"/>
      <c r="E268" s="1079"/>
      <c r="F268" s="1079"/>
      <c r="G268" s="490" t="s">
        <v>44</v>
      </c>
      <c r="H268" s="490" t="s">
        <v>45</v>
      </c>
      <c r="I268" s="490" t="s">
        <v>44</v>
      </c>
      <c r="J268" s="490" t="s">
        <v>45</v>
      </c>
    </row>
    <row r="269" spans="1:11" x14ac:dyDescent="0.25">
      <c r="A269" s="391">
        <v>1</v>
      </c>
      <c r="B269" s="234" t="s">
        <v>57</v>
      </c>
      <c r="C269" s="391">
        <v>88246</v>
      </c>
      <c r="D269" s="385" t="s">
        <v>2807</v>
      </c>
      <c r="E269" s="386" t="s">
        <v>2558</v>
      </c>
      <c r="F269" s="390">
        <v>0.2631</v>
      </c>
      <c r="G269" s="486" t="s">
        <v>2808</v>
      </c>
      <c r="H269" s="486">
        <v>6.68</v>
      </c>
      <c r="I269" s="656"/>
      <c r="J269" s="490"/>
    </row>
    <row r="270" spans="1:11" x14ac:dyDescent="0.25">
      <c r="A270" s="391">
        <v>2</v>
      </c>
      <c r="B270" s="234" t="s">
        <v>57</v>
      </c>
      <c r="C270" s="391">
        <v>88316</v>
      </c>
      <c r="D270" s="385" t="s">
        <v>1857</v>
      </c>
      <c r="E270" s="386" t="s">
        <v>2558</v>
      </c>
      <c r="F270" s="390">
        <v>8.4199999999999997E-2</v>
      </c>
      <c r="G270" s="486" t="s">
        <v>2612</v>
      </c>
      <c r="H270" s="486">
        <v>1.37</v>
      </c>
      <c r="I270" s="656"/>
      <c r="J270" s="490"/>
    </row>
    <row r="271" spans="1:11" x14ac:dyDescent="0.25">
      <c r="A271" s="391">
        <v>3</v>
      </c>
      <c r="B271" s="234" t="s">
        <v>57</v>
      </c>
      <c r="C271" s="391">
        <v>303</v>
      </c>
      <c r="D271" s="385" t="s">
        <v>2809</v>
      </c>
      <c r="E271" s="386" t="s">
        <v>2167</v>
      </c>
      <c r="F271" s="390">
        <v>1</v>
      </c>
      <c r="G271" s="486" t="s">
        <v>2810</v>
      </c>
      <c r="H271" s="486">
        <v>4.1900000000000004</v>
      </c>
      <c r="I271" s="656"/>
      <c r="J271" s="490"/>
    </row>
    <row r="272" spans="1:11" x14ac:dyDescent="0.25">
      <c r="A272" s="391">
        <v>4</v>
      </c>
      <c r="B272" s="234" t="s">
        <v>57</v>
      </c>
      <c r="C272" s="391">
        <v>305</v>
      </c>
      <c r="D272" s="385" t="s">
        <v>2811</v>
      </c>
      <c r="E272" s="386" t="s">
        <v>2167</v>
      </c>
      <c r="F272" s="390">
        <v>1</v>
      </c>
      <c r="G272" s="486" t="s">
        <v>2812</v>
      </c>
      <c r="H272" s="486">
        <v>13.17</v>
      </c>
      <c r="I272" s="431" t="s">
        <v>2812</v>
      </c>
      <c r="J272" s="486">
        <v>13.17</v>
      </c>
    </row>
    <row r="273" spans="1:14" x14ac:dyDescent="0.25">
      <c r="A273" s="391">
        <v>5</v>
      </c>
      <c r="B273" s="234" t="s">
        <v>57</v>
      </c>
      <c r="C273" s="391">
        <v>20043</v>
      </c>
      <c r="D273" s="385" t="s">
        <v>2813</v>
      </c>
      <c r="E273" s="386" t="s">
        <v>2167</v>
      </c>
      <c r="F273" s="390">
        <v>1</v>
      </c>
      <c r="G273" s="486" t="s">
        <v>2814</v>
      </c>
      <c r="H273" s="486">
        <v>10.14</v>
      </c>
      <c r="I273" s="431"/>
      <c r="J273" s="486"/>
    </row>
    <row r="274" spans="1:14" ht="24" x14ac:dyDescent="0.25">
      <c r="A274" s="391">
        <v>6</v>
      </c>
      <c r="B274" s="234" t="s">
        <v>57</v>
      </c>
      <c r="C274" s="391">
        <v>20078</v>
      </c>
      <c r="D274" s="385" t="s">
        <v>2805</v>
      </c>
      <c r="E274" s="386" t="s">
        <v>2167</v>
      </c>
      <c r="F274" s="390">
        <v>7.4999999999999997E-2</v>
      </c>
      <c r="G274" s="486" t="s">
        <v>2806</v>
      </c>
      <c r="H274" s="486">
        <v>1.9</v>
      </c>
      <c r="I274" s="431" t="s">
        <v>2806</v>
      </c>
      <c r="J274" s="486">
        <v>1.9</v>
      </c>
    </row>
    <row r="275" spans="1:14" x14ac:dyDescent="0.25">
      <c r="A275" s="1071"/>
      <c r="B275" s="1071"/>
      <c r="C275" s="1071"/>
      <c r="D275" s="1071"/>
      <c r="E275" s="1071"/>
      <c r="F275" s="1071"/>
      <c r="G275" s="1071"/>
      <c r="H275" s="1071"/>
      <c r="I275" s="1071"/>
      <c r="J275" s="1071"/>
    </row>
    <row r="276" spans="1:14" x14ac:dyDescent="0.25">
      <c r="A276" s="741" t="s">
        <v>1392</v>
      </c>
      <c r="B276" s="1119" t="s">
        <v>729</v>
      </c>
      <c r="C276" s="1119" t="s">
        <v>41</v>
      </c>
      <c r="D276" s="1101" t="s">
        <v>1931</v>
      </c>
      <c r="E276" s="740" t="s">
        <v>730</v>
      </c>
      <c r="F276" s="741" t="s">
        <v>121</v>
      </c>
      <c r="G276" s="742" t="s">
        <v>731</v>
      </c>
      <c r="H276" s="743">
        <v>153094.47</v>
      </c>
      <c r="I276" s="483" t="s">
        <v>732</v>
      </c>
      <c r="J276" s="484">
        <v>5366.84</v>
      </c>
    </row>
    <row r="277" spans="1:14" ht="21" customHeight="1" x14ac:dyDescent="0.25">
      <c r="A277" s="1119" t="s">
        <v>5</v>
      </c>
      <c r="B277" s="1120"/>
      <c r="C277" s="1120"/>
      <c r="D277" s="1102"/>
      <c r="E277" s="1122" t="s">
        <v>42</v>
      </c>
      <c r="F277" s="1122" t="s">
        <v>43</v>
      </c>
      <c r="G277" s="1124" t="s">
        <v>47</v>
      </c>
      <c r="H277" s="1125"/>
      <c r="I277" s="1080" t="s">
        <v>703</v>
      </c>
      <c r="J277" s="1081"/>
    </row>
    <row r="278" spans="1:14" ht="40.5" customHeight="1" x14ac:dyDescent="0.25">
      <c r="A278" s="1121"/>
      <c r="B278" s="1121"/>
      <c r="C278" s="1121"/>
      <c r="D278" s="1103"/>
      <c r="E278" s="1123"/>
      <c r="F278" s="1123"/>
      <c r="G278" s="744" t="s">
        <v>44</v>
      </c>
      <c r="H278" s="744" t="s">
        <v>45</v>
      </c>
      <c r="I278" s="490" t="s">
        <v>44</v>
      </c>
      <c r="J278" s="490" t="s">
        <v>45</v>
      </c>
    </row>
    <row r="279" spans="1:14" x14ac:dyDescent="0.25">
      <c r="A279" s="391">
        <v>1</v>
      </c>
      <c r="B279" s="391" t="s">
        <v>57</v>
      </c>
      <c r="C279" s="391" t="s">
        <v>1390</v>
      </c>
      <c r="D279" s="385" t="s">
        <v>1928</v>
      </c>
      <c r="E279" s="386" t="s">
        <v>121</v>
      </c>
      <c r="F279" s="390">
        <v>1</v>
      </c>
      <c r="G279" s="486">
        <v>88900</v>
      </c>
      <c r="H279" s="486">
        <v>88900</v>
      </c>
      <c r="I279" s="656"/>
      <c r="J279" s="490"/>
    </row>
    <row r="280" spans="1:14" ht="24" x14ac:dyDescent="0.25">
      <c r="A280" s="391">
        <v>2</v>
      </c>
      <c r="B280" s="391" t="s">
        <v>57</v>
      </c>
      <c r="C280" s="391" t="s">
        <v>1817</v>
      </c>
      <c r="D280" s="385" t="s">
        <v>1929</v>
      </c>
      <c r="E280" s="386" t="s">
        <v>160</v>
      </c>
      <c r="F280" s="390">
        <v>90</v>
      </c>
      <c r="G280" s="486">
        <v>445</v>
      </c>
      <c r="H280" s="486">
        <v>40050</v>
      </c>
      <c r="I280" s="656"/>
      <c r="J280" s="490"/>
    </row>
    <row r="281" spans="1:14" ht="27.75" customHeight="1" x14ac:dyDescent="0.25">
      <c r="A281" s="391">
        <v>3</v>
      </c>
      <c r="B281" s="391" t="s">
        <v>57</v>
      </c>
      <c r="C281" s="391">
        <v>96543</v>
      </c>
      <c r="D281" s="385" t="s">
        <v>1971</v>
      </c>
      <c r="E281" s="386" t="s">
        <v>228</v>
      </c>
      <c r="F281" s="390">
        <v>41.9</v>
      </c>
      <c r="G281" s="486" t="s">
        <v>2815</v>
      </c>
      <c r="H281" s="486">
        <v>750.42</v>
      </c>
      <c r="I281" s="656"/>
      <c r="J281" s="490"/>
    </row>
    <row r="282" spans="1:14" ht="24" x14ac:dyDescent="0.25">
      <c r="A282" s="391">
        <v>4</v>
      </c>
      <c r="B282" s="391" t="s">
        <v>57</v>
      </c>
      <c r="C282" s="391">
        <v>96544</v>
      </c>
      <c r="D282" s="385" t="s">
        <v>1991</v>
      </c>
      <c r="E282" s="386" t="s">
        <v>228</v>
      </c>
      <c r="F282" s="390">
        <v>71.8</v>
      </c>
      <c r="G282" s="486" t="s">
        <v>2816</v>
      </c>
      <c r="H282" s="486">
        <v>1239.26</v>
      </c>
      <c r="I282" s="656"/>
      <c r="J282" s="490"/>
    </row>
    <row r="283" spans="1:14" ht="24" x14ac:dyDescent="0.25">
      <c r="A283" s="391">
        <v>5</v>
      </c>
      <c r="B283" s="391" t="s">
        <v>57</v>
      </c>
      <c r="C283" s="391">
        <v>96545</v>
      </c>
      <c r="D283" s="385" t="s">
        <v>1973</v>
      </c>
      <c r="E283" s="386" t="s">
        <v>228</v>
      </c>
      <c r="F283" s="390">
        <v>21.6</v>
      </c>
      <c r="G283" s="486" t="s">
        <v>2817</v>
      </c>
      <c r="H283" s="486">
        <v>355.53</v>
      </c>
      <c r="I283" s="656"/>
      <c r="J283" s="490"/>
    </row>
    <row r="284" spans="1:14" ht="24" x14ac:dyDescent="0.25">
      <c r="A284" s="391">
        <v>6</v>
      </c>
      <c r="B284" s="391" t="s">
        <v>57</v>
      </c>
      <c r="C284" s="391">
        <v>96546</v>
      </c>
      <c r="D284" s="385" t="s">
        <v>1975</v>
      </c>
      <c r="E284" s="386" t="s">
        <v>228</v>
      </c>
      <c r="F284" s="390">
        <v>9.5</v>
      </c>
      <c r="G284" s="486" t="s">
        <v>2818</v>
      </c>
      <c r="H284" s="486">
        <v>141.16999999999999</v>
      </c>
      <c r="I284" s="656"/>
      <c r="J284" s="490"/>
    </row>
    <row r="285" spans="1:14" ht="24" x14ac:dyDescent="0.25">
      <c r="A285" s="391">
        <v>7</v>
      </c>
      <c r="B285" s="391" t="s">
        <v>57</v>
      </c>
      <c r="C285" s="391">
        <v>96547</v>
      </c>
      <c r="D285" s="385" t="s">
        <v>1977</v>
      </c>
      <c r="E285" s="386" t="s">
        <v>228</v>
      </c>
      <c r="F285" s="390">
        <v>122.2</v>
      </c>
      <c r="G285" s="486" t="s">
        <v>2521</v>
      </c>
      <c r="H285" s="486">
        <v>1542.16</v>
      </c>
      <c r="I285" s="656"/>
      <c r="J285" s="490"/>
    </row>
    <row r="286" spans="1:14" ht="24" x14ac:dyDescent="0.25">
      <c r="A286" s="391">
        <v>8</v>
      </c>
      <c r="B286" s="391" t="s">
        <v>57</v>
      </c>
      <c r="C286" s="391">
        <v>96528</v>
      </c>
      <c r="D286" s="385" t="s">
        <v>2819</v>
      </c>
      <c r="E286" s="386" t="s">
        <v>48</v>
      </c>
      <c r="F286" s="390">
        <v>14.24</v>
      </c>
      <c r="G286" s="486" t="s">
        <v>2820</v>
      </c>
      <c r="H286" s="486">
        <v>2842.16</v>
      </c>
      <c r="I286" s="656"/>
      <c r="J286" s="490"/>
      <c r="M286">
        <v>2.6</v>
      </c>
      <c r="N286">
        <v>1</v>
      </c>
    </row>
    <row r="287" spans="1:14" ht="24" x14ac:dyDescent="0.25">
      <c r="A287" s="391">
        <v>9</v>
      </c>
      <c r="B287" s="391" t="s">
        <v>57</v>
      </c>
      <c r="C287" s="391">
        <v>94974</v>
      </c>
      <c r="D287" s="385" t="s">
        <v>2821</v>
      </c>
      <c r="E287" s="386" t="s">
        <v>1953</v>
      </c>
      <c r="F287" s="390">
        <v>0.35699999999999998</v>
      </c>
      <c r="G287" s="486" t="s">
        <v>2822</v>
      </c>
      <c r="H287" s="486">
        <v>142.16</v>
      </c>
      <c r="I287" s="656"/>
      <c r="J287" s="490"/>
      <c r="M287">
        <v>4.29</v>
      </c>
      <c r="N287">
        <v>1.65</v>
      </c>
    </row>
    <row r="288" spans="1:14" ht="24" x14ac:dyDescent="0.25">
      <c r="A288" s="391">
        <v>10</v>
      </c>
      <c r="B288" s="391" t="s">
        <v>57</v>
      </c>
      <c r="C288" s="391">
        <v>90586</v>
      </c>
      <c r="D288" s="385" t="s">
        <v>2823</v>
      </c>
      <c r="E288" s="386" t="s">
        <v>2680</v>
      </c>
      <c r="F288" s="390">
        <v>4.46</v>
      </c>
      <c r="G288" s="486" t="s">
        <v>2824</v>
      </c>
      <c r="H288" s="486">
        <v>6.55</v>
      </c>
      <c r="I288" s="656"/>
      <c r="J288" s="490"/>
    </row>
    <row r="289" spans="1:10" ht="24" x14ac:dyDescent="0.25">
      <c r="A289" s="391">
        <v>11</v>
      </c>
      <c r="B289" s="391" t="s">
        <v>57</v>
      </c>
      <c r="C289" s="391">
        <v>90587</v>
      </c>
      <c r="D289" s="385" t="s">
        <v>2825</v>
      </c>
      <c r="E289" s="386" t="s">
        <v>2697</v>
      </c>
      <c r="F289" s="390">
        <v>4.46</v>
      </c>
      <c r="G289" s="486" t="s">
        <v>2826</v>
      </c>
      <c r="H289" s="486">
        <v>2.4900000000000002</v>
      </c>
      <c r="I289" s="656"/>
      <c r="J289" s="490"/>
    </row>
    <row r="290" spans="1:10" ht="24" x14ac:dyDescent="0.25">
      <c r="A290" s="391">
        <v>12</v>
      </c>
      <c r="B290" s="391" t="s">
        <v>57</v>
      </c>
      <c r="C290" s="391">
        <v>94965</v>
      </c>
      <c r="D290" s="385" t="s">
        <v>1979</v>
      </c>
      <c r="E290" s="386" t="s">
        <v>1953</v>
      </c>
      <c r="F290" s="390">
        <v>11.17</v>
      </c>
      <c r="G290" s="486" t="s">
        <v>2827</v>
      </c>
      <c r="H290" s="486">
        <v>5287.31</v>
      </c>
      <c r="I290" s="431" t="s">
        <v>2828</v>
      </c>
      <c r="J290" s="486">
        <v>5366.84</v>
      </c>
    </row>
    <row r="291" spans="1:10" ht="24" x14ac:dyDescent="0.25">
      <c r="A291" s="391">
        <v>13</v>
      </c>
      <c r="B291" s="391" t="s">
        <v>57</v>
      </c>
      <c r="C291" s="391">
        <v>103670</v>
      </c>
      <c r="D291" s="385" t="s">
        <v>1961</v>
      </c>
      <c r="E291" s="386" t="s">
        <v>1953</v>
      </c>
      <c r="F291" s="390">
        <v>11.17</v>
      </c>
      <c r="G291" s="486" t="s">
        <v>2613</v>
      </c>
      <c r="H291" s="486">
        <v>2457.9499999999998</v>
      </c>
      <c r="I291" s="431"/>
      <c r="J291" s="486"/>
    </row>
    <row r="292" spans="1:10" x14ac:dyDescent="0.25">
      <c r="A292" s="391">
        <v>14</v>
      </c>
      <c r="B292" s="391" t="s">
        <v>58</v>
      </c>
      <c r="C292" s="391">
        <v>1301001190</v>
      </c>
      <c r="D292" s="385" t="s">
        <v>2829</v>
      </c>
      <c r="E292" s="386" t="s">
        <v>121</v>
      </c>
      <c r="F292" s="390">
        <v>1.65</v>
      </c>
      <c r="G292" s="486">
        <v>988.34</v>
      </c>
      <c r="H292" s="486">
        <v>1630.76</v>
      </c>
      <c r="I292" s="431"/>
      <c r="J292" s="486"/>
    </row>
    <row r="293" spans="1:10" x14ac:dyDescent="0.25">
      <c r="A293" s="391">
        <v>15</v>
      </c>
      <c r="B293" s="391" t="s">
        <v>58</v>
      </c>
      <c r="C293" s="391">
        <v>1201007131</v>
      </c>
      <c r="D293" s="385" t="s">
        <v>2471</v>
      </c>
      <c r="E293" s="386" t="s">
        <v>121</v>
      </c>
      <c r="F293" s="390">
        <v>1</v>
      </c>
      <c r="G293" s="486">
        <v>1394.78</v>
      </c>
      <c r="H293" s="486">
        <v>1394.78</v>
      </c>
      <c r="I293" s="431"/>
      <c r="J293" s="486"/>
    </row>
    <row r="294" spans="1:10" x14ac:dyDescent="0.25">
      <c r="A294" s="391">
        <v>16</v>
      </c>
      <c r="B294" s="391" t="s">
        <v>58</v>
      </c>
      <c r="C294" s="391">
        <v>1401000144</v>
      </c>
      <c r="D294" s="385" t="s">
        <v>2830</v>
      </c>
      <c r="E294" s="386" t="s">
        <v>121</v>
      </c>
      <c r="F294" s="390">
        <v>1</v>
      </c>
      <c r="G294" s="486">
        <v>6351.77</v>
      </c>
      <c r="H294" s="486">
        <v>6351.77</v>
      </c>
      <c r="I294" s="431"/>
      <c r="J294" s="486"/>
    </row>
    <row r="295" spans="1:10" x14ac:dyDescent="0.25">
      <c r="A295" s="1071"/>
      <c r="B295" s="1071"/>
      <c r="C295" s="1071"/>
      <c r="D295" s="1071"/>
      <c r="E295" s="1071"/>
      <c r="F295" s="1071"/>
      <c r="G295" s="1071"/>
      <c r="H295" s="1071"/>
      <c r="I295" s="1071"/>
      <c r="J295" s="1071"/>
    </row>
    <row r="296" spans="1:10" x14ac:dyDescent="0.25">
      <c r="A296" s="491" t="s">
        <v>1405</v>
      </c>
      <c r="B296" s="1072" t="s">
        <v>729</v>
      </c>
      <c r="C296" s="1072" t="s">
        <v>41</v>
      </c>
      <c r="D296" s="1075" t="s">
        <v>1404</v>
      </c>
      <c r="E296" s="489" t="s">
        <v>730</v>
      </c>
      <c r="F296" s="491" t="s">
        <v>121</v>
      </c>
      <c r="G296" s="483" t="s">
        <v>731</v>
      </c>
      <c r="H296" s="484">
        <v>1685.65</v>
      </c>
      <c r="I296" s="483" t="s">
        <v>732</v>
      </c>
      <c r="J296" s="484" t="e">
        <v>#REF!</v>
      </c>
    </row>
    <row r="297" spans="1:10" x14ac:dyDescent="0.25">
      <c r="A297" s="1072" t="s">
        <v>5</v>
      </c>
      <c r="B297" s="1073"/>
      <c r="C297" s="1073"/>
      <c r="D297" s="1076"/>
      <c r="E297" s="1078" t="s">
        <v>42</v>
      </c>
      <c r="F297" s="1078" t="s">
        <v>43</v>
      </c>
      <c r="G297" s="1080" t="s">
        <v>47</v>
      </c>
      <c r="H297" s="1081"/>
      <c r="I297" s="1080" t="s">
        <v>703</v>
      </c>
      <c r="J297" s="1081"/>
    </row>
    <row r="298" spans="1:10" ht="25.5" x14ac:dyDescent="0.25">
      <c r="A298" s="1074"/>
      <c r="B298" s="1074"/>
      <c r="C298" s="1074"/>
      <c r="D298" s="1077"/>
      <c r="E298" s="1079"/>
      <c r="F298" s="1079"/>
      <c r="G298" s="490" t="s">
        <v>44</v>
      </c>
      <c r="H298" s="490" t="s">
        <v>45</v>
      </c>
      <c r="I298" s="490" t="s">
        <v>44</v>
      </c>
      <c r="J298" s="490" t="s">
        <v>45</v>
      </c>
    </row>
    <row r="299" spans="1:10" ht="36" x14ac:dyDescent="0.25">
      <c r="A299" s="391">
        <v>1</v>
      </c>
      <c r="B299" s="234" t="s">
        <v>57</v>
      </c>
      <c r="C299" s="391">
        <v>98109</v>
      </c>
      <c r="D299" s="385" t="s">
        <v>2831</v>
      </c>
      <c r="E299" s="386" t="s">
        <v>121</v>
      </c>
      <c r="F299" s="390">
        <v>2.6</v>
      </c>
      <c r="G299" s="486" t="s">
        <v>2832</v>
      </c>
      <c r="H299" s="486">
        <v>1685.65</v>
      </c>
      <c r="I299" s="656"/>
      <c r="J299" s="490"/>
    </row>
    <row r="300" spans="1:10" x14ac:dyDescent="0.25">
      <c r="A300" s="1071"/>
      <c r="B300" s="1071"/>
      <c r="C300" s="1071"/>
      <c r="D300" s="1071"/>
      <c r="E300" s="1071"/>
      <c r="F300" s="1071"/>
      <c r="G300" s="1071"/>
      <c r="H300" s="1071"/>
      <c r="I300" s="1071"/>
      <c r="J300" s="1071"/>
    </row>
    <row r="301" spans="1:10" x14ac:dyDescent="0.25">
      <c r="A301" s="491" t="s">
        <v>1406</v>
      </c>
      <c r="B301" s="1072" t="s">
        <v>729</v>
      </c>
      <c r="C301" s="1072" t="s">
        <v>41</v>
      </c>
      <c r="D301" s="1075" t="s">
        <v>1409</v>
      </c>
      <c r="E301" s="489" t="s">
        <v>730</v>
      </c>
      <c r="F301" s="491" t="s">
        <v>121</v>
      </c>
      <c r="G301" s="483" t="s">
        <v>731</v>
      </c>
      <c r="H301" s="484">
        <v>6482.22</v>
      </c>
      <c r="I301" s="483" t="s">
        <v>732</v>
      </c>
      <c r="J301" s="484" t="e">
        <v>#REF!</v>
      </c>
    </row>
    <row r="302" spans="1:10" x14ac:dyDescent="0.25">
      <c r="A302" s="1072" t="s">
        <v>5</v>
      </c>
      <c r="B302" s="1073"/>
      <c r="C302" s="1073"/>
      <c r="D302" s="1076"/>
      <c r="E302" s="1078" t="s">
        <v>42</v>
      </c>
      <c r="F302" s="1078" t="s">
        <v>43</v>
      </c>
      <c r="G302" s="1080" t="s">
        <v>47</v>
      </c>
      <c r="H302" s="1081"/>
      <c r="I302" s="1080" t="s">
        <v>703</v>
      </c>
      <c r="J302" s="1081"/>
    </row>
    <row r="303" spans="1:10" ht="25.5" x14ac:dyDescent="0.25">
      <c r="A303" s="1074"/>
      <c r="B303" s="1074"/>
      <c r="C303" s="1074"/>
      <c r="D303" s="1077"/>
      <c r="E303" s="1079"/>
      <c r="F303" s="1079"/>
      <c r="G303" s="490" t="s">
        <v>44</v>
      </c>
      <c r="H303" s="490" t="s">
        <v>45</v>
      </c>
      <c r="I303" s="490" t="s">
        <v>44</v>
      </c>
      <c r="J303" s="490" t="s">
        <v>45</v>
      </c>
    </row>
    <row r="304" spans="1:10" ht="24" x14ac:dyDescent="0.25">
      <c r="A304" s="391">
        <v>1</v>
      </c>
      <c r="B304" s="234" t="s">
        <v>57</v>
      </c>
      <c r="C304" s="391">
        <v>12759</v>
      </c>
      <c r="D304" s="385" t="s">
        <v>2833</v>
      </c>
      <c r="E304" s="386" t="s">
        <v>2615</v>
      </c>
      <c r="F304" s="390">
        <v>6.0389999999999997</v>
      </c>
      <c r="G304" s="486" t="s">
        <v>2834</v>
      </c>
      <c r="H304" s="486">
        <v>5850.34</v>
      </c>
      <c r="I304" s="656"/>
      <c r="J304" s="490"/>
    </row>
    <row r="305" spans="1:10" x14ac:dyDescent="0.25">
      <c r="A305" s="391">
        <v>2</v>
      </c>
      <c r="B305" s="234" t="s">
        <v>57</v>
      </c>
      <c r="C305" s="391">
        <v>88317</v>
      </c>
      <c r="D305" s="385" t="s">
        <v>2835</v>
      </c>
      <c r="E305" s="386" t="s">
        <v>2558</v>
      </c>
      <c r="F305" s="390">
        <v>6</v>
      </c>
      <c r="G305" s="486" t="s">
        <v>2836</v>
      </c>
      <c r="H305" s="486">
        <v>132.06</v>
      </c>
      <c r="I305" s="656"/>
      <c r="J305" s="490"/>
    </row>
    <row r="306" spans="1:10" x14ac:dyDescent="0.25">
      <c r="A306" s="391">
        <v>3</v>
      </c>
      <c r="B306" s="234" t="s">
        <v>57</v>
      </c>
      <c r="C306" s="391">
        <v>2696</v>
      </c>
      <c r="D306" s="385" t="s">
        <v>2837</v>
      </c>
      <c r="E306" s="386" t="s">
        <v>2838</v>
      </c>
      <c r="F306" s="390">
        <v>4</v>
      </c>
      <c r="G306" s="486" t="s">
        <v>1998</v>
      </c>
      <c r="H306" s="486">
        <v>54.4</v>
      </c>
      <c r="I306" s="656"/>
      <c r="J306" s="490"/>
    </row>
    <row r="307" spans="1:10" x14ac:dyDescent="0.25">
      <c r="A307" s="391">
        <v>4</v>
      </c>
      <c r="B307" s="234" t="s">
        <v>57</v>
      </c>
      <c r="C307" s="391">
        <v>6111</v>
      </c>
      <c r="D307" s="385" t="s">
        <v>2839</v>
      </c>
      <c r="E307" s="386" t="s">
        <v>2838</v>
      </c>
      <c r="F307" s="390">
        <v>12</v>
      </c>
      <c r="G307" s="486" t="s">
        <v>2814</v>
      </c>
      <c r="H307" s="486">
        <v>121.68</v>
      </c>
      <c r="I307" s="656"/>
      <c r="J307" s="490"/>
    </row>
    <row r="308" spans="1:10" x14ac:dyDescent="0.25">
      <c r="A308" s="391">
        <v>5</v>
      </c>
      <c r="B308" s="234" t="s">
        <v>57</v>
      </c>
      <c r="C308" s="391">
        <v>38110</v>
      </c>
      <c r="D308" s="385" t="s">
        <v>2840</v>
      </c>
      <c r="E308" s="386" t="s">
        <v>2167</v>
      </c>
      <c r="F308" s="390">
        <v>1</v>
      </c>
      <c r="G308" s="486" t="s">
        <v>2841</v>
      </c>
      <c r="H308" s="486">
        <v>28.49</v>
      </c>
      <c r="I308" s="656"/>
      <c r="J308" s="490"/>
    </row>
    <row r="309" spans="1:10" x14ac:dyDescent="0.25">
      <c r="A309" s="391">
        <v>6</v>
      </c>
      <c r="B309" s="234" t="s">
        <v>105</v>
      </c>
      <c r="C309" s="391">
        <v>70999</v>
      </c>
      <c r="D309" s="385" t="s">
        <v>1407</v>
      </c>
      <c r="E309" s="386" t="s">
        <v>121</v>
      </c>
      <c r="F309" s="390">
        <v>1</v>
      </c>
      <c r="G309" s="486">
        <v>295.25</v>
      </c>
      <c r="H309" s="486">
        <v>295.25</v>
      </c>
      <c r="I309" s="656"/>
      <c r="J309" s="490"/>
    </row>
    <row r="310" spans="1:10" x14ac:dyDescent="0.25">
      <c r="A310" s="1071"/>
      <c r="B310" s="1071"/>
      <c r="C310" s="1071"/>
      <c r="D310" s="1071"/>
      <c r="E310" s="1071"/>
      <c r="F310" s="1071"/>
      <c r="G310" s="1071"/>
      <c r="H310" s="1071"/>
      <c r="I310" s="1071"/>
      <c r="J310" s="1071"/>
    </row>
    <row r="311" spans="1:10" x14ac:dyDescent="0.25">
      <c r="A311" s="491" t="s">
        <v>1411</v>
      </c>
      <c r="B311" s="1072" t="s">
        <v>729</v>
      </c>
      <c r="C311" s="1072" t="s">
        <v>41</v>
      </c>
      <c r="D311" s="1075" t="s">
        <v>1422</v>
      </c>
      <c r="E311" s="489" t="s">
        <v>730</v>
      </c>
      <c r="F311" s="491" t="s">
        <v>121</v>
      </c>
      <c r="G311" s="483" t="s">
        <v>731</v>
      </c>
      <c r="H311" s="484">
        <v>168.89000000000001</v>
      </c>
      <c r="I311" s="483" t="s">
        <v>732</v>
      </c>
      <c r="J311" s="484" t="e">
        <v>#REF!</v>
      </c>
    </row>
    <row r="312" spans="1:10" x14ac:dyDescent="0.25">
      <c r="A312" s="1072" t="s">
        <v>5</v>
      </c>
      <c r="B312" s="1073"/>
      <c r="C312" s="1073"/>
      <c r="D312" s="1076"/>
      <c r="E312" s="1078" t="s">
        <v>42</v>
      </c>
      <c r="F312" s="1078" t="s">
        <v>43</v>
      </c>
      <c r="G312" s="1080" t="s">
        <v>47</v>
      </c>
      <c r="H312" s="1081"/>
      <c r="I312" s="1080" t="s">
        <v>703</v>
      </c>
      <c r="J312" s="1081"/>
    </row>
    <row r="313" spans="1:10" ht="25.5" x14ac:dyDescent="0.25">
      <c r="A313" s="1074"/>
      <c r="B313" s="1074"/>
      <c r="C313" s="1074"/>
      <c r="D313" s="1077"/>
      <c r="E313" s="1079"/>
      <c r="F313" s="1079"/>
      <c r="G313" s="490" t="s">
        <v>44</v>
      </c>
      <c r="H313" s="490" t="s">
        <v>45</v>
      </c>
      <c r="I313" s="490" t="s">
        <v>44</v>
      </c>
      <c r="J313" s="490" t="s">
        <v>45</v>
      </c>
    </row>
    <row r="314" spans="1:10" x14ac:dyDescent="0.25">
      <c r="A314" s="391">
        <v>1</v>
      </c>
      <c r="B314" s="234" t="s">
        <v>57</v>
      </c>
      <c r="C314" s="635" t="s">
        <v>1414</v>
      </c>
      <c r="D314" s="385" t="s">
        <v>1416</v>
      </c>
      <c r="E314" s="386" t="s">
        <v>121</v>
      </c>
      <c r="F314" s="390">
        <v>50</v>
      </c>
      <c r="G314" s="486">
        <v>2.61</v>
      </c>
      <c r="H314" s="486">
        <v>130.5</v>
      </c>
      <c r="I314" s="656"/>
      <c r="J314" s="490"/>
    </row>
    <row r="315" spans="1:10" ht="24" x14ac:dyDescent="0.25">
      <c r="A315" s="391">
        <v>2</v>
      </c>
      <c r="B315" s="234" t="s">
        <v>57</v>
      </c>
      <c r="C315" s="635">
        <v>39323</v>
      </c>
      <c r="D315" s="385" t="s">
        <v>2842</v>
      </c>
      <c r="E315" s="386" t="s">
        <v>2615</v>
      </c>
      <c r="F315" s="390">
        <v>1</v>
      </c>
      <c r="G315" s="486" t="s">
        <v>2843</v>
      </c>
      <c r="H315" s="486">
        <v>32.96</v>
      </c>
      <c r="I315" s="656"/>
      <c r="J315" s="490"/>
    </row>
    <row r="316" spans="1:10" x14ac:dyDescent="0.25">
      <c r="A316" s="391">
        <v>3</v>
      </c>
      <c r="B316" s="234" t="s">
        <v>57</v>
      </c>
      <c r="C316" s="635">
        <v>88309</v>
      </c>
      <c r="D316" s="385" t="s">
        <v>2689</v>
      </c>
      <c r="E316" s="386" t="s">
        <v>2558</v>
      </c>
      <c r="F316" s="390">
        <v>0.15</v>
      </c>
      <c r="G316" s="486" t="s">
        <v>2690</v>
      </c>
      <c r="H316" s="486">
        <v>2.99</v>
      </c>
      <c r="I316" s="656"/>
      <c r="J316" s="490"/>
    </row>
    <row r="317" spans="1:10" x14ac:dyDescent="0.25">
      <c r="A317" s="391">
        <v>4</v>
      </c>
      <c r="B317" s="234" t="s">
        <v>57</v>
      </c>
      <c r="C317" s="635">
        <v>88316</v>
      </c>
      <c r="D317" s="385" t="s">
        <v>1857</v>
      </c>
      <c r="E317" s="386" t="s">
        <v>2558</v>
      </c>
      <c r="F317" s="390">
        <v>0.15</v>
      </c>
      <c r="G317" s="486" t="s">
        <v>2612</v>
      </c>
      <c r="H317" s="486">
        <v>2.44</v>
      </c>
      <c r="I317" s="656"/>
      <c r="J317" s="490"/>
    </row>
    <row r="318" spans="1:10" x14ac:dyDescent="0.25">
      <c r="A318" s="1071"/>
      <c r="B318" s="1071"/>
      <c r="C318" s="1071"/>
      <c r="D318" s="1071"/>
      <c r="E318" s="1071"/>
      <c r="F318" s="1071"/>
      <c r="G318" s="1071"/>
      <c r="H318" s="1071"/>
      <c r="I318" s="1071"/>
      <c r="J318" s="1071"/>
    </row>
    <row r="319" spans="1:10" x14ac:dyDescent="0.25">
      <c r="A319" s="491" t="s">
        <v>1412</v>
      </c>
      <c r="B319" s="1072" t="s">
        <v>729</v>
      </c>
      <c r="C319" s="1072" t="s">
        <v>41</v>
      </c>
      <c r="D319" s="1075" t="s">
        <v>1423</v>
      </c>
      <c r="E319" s="489" t="s">
        <v>730</v>
      </c>
      <c r="F319" s="491" t="s">
        <v>121</v>
      </c>
      <c r="G319" s="483" t="s">
        <v>731</v>
      </c>
      <c r="H319" s="484">
        <v>153.39000000000001</v>
      </c>
      <c r="I319" s="483" t="s">
        <v>732</v>
      </c>
      <c r="J319" s="484" t="e">
        <v>#REF!</v>
      </c>
    </row>
    <row r="320" spans="1:10" x14ac:dyDescent="0.25">
      <c r="A320" s="1072" t="s">
        <v>5</v>
      </c>
      <c r="B320" s="1073"/>
      <c r="C320" s="1073"/>
      <c r="D320" s="1076"/>
      <c r="E320" s="1078" t="s">
        <v>42</v>
      </c>
      <c r="F320" s="1078" t="s">
        <v>43</v>
      </c>
      <c r="G320" s="1080" t="s">
        <v>47</v>
      </c>
      <c r="H320" s="1081"/>
      <c r="I320" s="1080" t="s">
        <v>703</v>
      </c>
      <c r="J320" s="1081"/>
    </row>
    <row r="321" spans="1:10" ht="25.5" x14ac:dyDescent="0.25">
      <c r="A321" s="1074"/>
      <c r="B321" s="1074"/>
      <c r="C321" s="1074"/>
      <c r="D321" s="1077"/>
      <c r="E321" s="1079"/>
      <c r="F321" s="1079"/>
      <c r="G321" s="490" t="s">
        <v>44</v>
      </c>
      <c r="H321" s="490" t="s">
        <v>45</v>
      </c>
      <c r="I321" s="490" t="s">
        <v>44</v>
      </c>
      <c r="J321" s="490" t="s">
        <v>45</v>
      </c>
    </row>
    <row r="322" spans="1:10" ht="24" x14ac:dyDescent="0.25">
      <c r="A322" s="391">
        <v>1</v>
      </c>
      <c r="B322" s="234" t="s">
        <v>57</v>
      </c>
      <c r="C322" s="391" t="s">
        <v>1413</v>
      </c>
      <c r="D322" s="385" t="s">
        <v>1415</v>
      </c>
      <c r="E322" s="386" t="s">
        <v>121</v>
      </c>
      <c r="F322" s="390">
        <v>50</v>
      </c>
      <c r="G322" s="486">
        <v>2.2999999999999998</v>
      </c>
      <c r="H322" s="486">
        <v>115</v>
      </c>
      <c r="I322" s="656"/>
      <c r="J322" s="490"/>
    </row>
    <row r="323" spans="1:10" ht="24" x14ac:dyDescent="0.25">
      <c r="A323" s="391">
        <v>2</v>
      </c>
      <c r="B323" s="234" t="s">
        <v>57</v>
      </c>
      <c r="C323" s="391">
        <v>39323</v>
      </c>
      <c r="D323" s="385" t="s">
        <v>2842</v>
      </c>
      <c r="E323" s="386" t="s">
        <v>2615</v>
      </c>
      <c r="F323" s="390">
        <v>1</v>
      </c>
      <c r="G323" s="486" t="s">
        <v>2843</v>
      </c>
      <c r="H323" s="486">
        <v>32.96</v>
      </c>
      <c r="I323" s="656"/>
      <c r="J323" s="490"/>
    </row>
    <row r="324" spans="1:10" x14ac:dyDescent="0.25">
      <c r="A324" s="391">
        <v>3</v>
      </c>
      <c r="B324" s="234" t="s">
        <v>57</v>
      </c>
      <c r="C324" s="391">
        <v>88309</v>
      </c>
      <c r="D324" s="385" t="s">
        <v>2689</v>
      </c>
      <c r="E324" s="386" t="s">
        <v>2558</v>
      </c>
      <c r="F324" s="390">
        <v>0.15</v>
      </c>
      <c r="G324" s="486" t="s">
        <v>2690</v>
      </c>
      <c r="H324" s="486">
        <v>2.99</v>
      </c>
      <c r="I324" s="656"/>
      <c r="J324" s="490"/>
    </row>
    <row r="325" spans="1:10" x14ac:dyDescent="0.25">
      <c r="A325" s="391">
        <v>4</v>
      </c>
      <c r="B325" s="234" t="s">
        <v>57</v>
      </c>
      <c r="C325" s="391">
        <v>88316</v>
      </c>
      <c r="D325" s="385" t="s">
        <v>1857</v>
      </c>
      <c r="E325" s="386" t="s">
        <v>2558</v>
      </c>
      <c r="F325" s="390">
        <v>0.15</v>
      </c>
      <c r="G325" s="486" t="s">
        <v>2612</v>
      </c>
      <c r="H325" s="486">
        <v>2.44</v>
      </c>
      <c r="I325" s="656"/>
      <c r="J325" s="490"/>
    </row>
  </sheetData>
  <autoFilter ref="C1:C221" xr:uid="{00000000-0001-0000-0800-000000000000}"/>
  <mergeCells count="218">
    <mergeCell ref="A318:J318"/>
    <mergeCell ref="B319:B321"/>
    <mergeCell ref="C319:C321"/>
    <mergeCell ref="D319:D321"/>
    <mergeCell ref="A320:A321"/>
    <mergeCell ref="E320:E321"/>
    <mergeCell ref="F320:F321"/>
    <mergeCell ref="G320:H320"/>
    <mergeCell ref="I320:J320"/>
    <mergeCell ref="A310:J310"/>
    <mergeCell ref="B311:B313"/>
    <mergeCell ref="C311:C313"/>
    <mergeCell ref="D311:D313"/>
    <mergeCell ref="A312:A313"/>
    <mergeCell ref="E312:E313"/>
    <mergeCell ref="F312:F313"/>
    <mergeCell ref="G312:H312"/>
    <mergeCell ref="I312:J312"/>
    <mergeCell ref="A300:J300"/>
    <mergeCell ref="B301:B303"/>
    <mergeCell ref="C301:C303"/>
    <mergeCell ref="D301:D303"/>
    <mergeCell ref="A302:A303"/>
    <mergeCell ref="E302:E303"/>
    <mergeCell ref="F302:F303"/>
    <mergeCell ref="G302:H302"/>
    <mergeCell ref="I302:J302"/>
    <mergeCell ref="I277:J277"/>
    <mergeCell ref="A295:J295"/>
    <mergeCell ref="B296:B298"/>
    <mergeCell ref="C296:C298"/>
    <mergeCell ref="D296:D298"/>
    <mergeCell ref="A297:A298"/>
    <mergeCell ref="E297:E298"/>
    <mergeCell ref="F297:F298"/>
    <mergeCell ref="G297:H297"/>
    <mergeCell ref="I297:J297"/>
    <mergeCell ref="B117:B119"/>
    <mergeCell ref="C117:C119"/>
    <mergeCell ref="D117:D119"/>
    <mergeCell ref="A118:A119"/>
    <mergeCell ref="E118:E119"/>
    <mergeCell ref="F118:F119"/>
    <mergeCell ref="G118:H118"/>
    <mergeCell ref="B276:B278"/>
    <mergeCell ref="C276:C278"/>
    <mergeCell ref="D276:D278"/>
    <mergeCell ref="A277:A278"/>
    <mergeCell ref="E277:E278"/>
    <mergeCell ref="F277:F278"/>
    <mergeCell ref="G277:H277"/>
    <mergeCell ref="B132:B134"/>
    <mergeCell ref="C132:C134"/>
    <mergeCell ref="D132:D134"/>
    <mergeCell ref="A133:A134"/>
    <mergeCell ref="E133:E134"/>
    <mergeCell ref="F133:F134"/>
    <mergeCell ref="G133:H133"/>
    <mergeCell ref="A141:A142"/>
    <mergeCell ref="E141:E142"/>
    <mergeCell ref="F141:F142"/>
    <mergeCell ref="I141:J141"/>
    <mergeCell ref="I133:J133"/>
    <mergeCell ref="A122:J122"/>
    <mergeCell ref="D1:J1"/>
    <mergeCell ref="D2:J2"/>
    <mergeCell ref="D3:J3"/>
    <mergeCell ref="A4:J4"/>
    <mergeCell ref="B94:B96"/>
    <mergeCell ref="C94:C96"/>
    <mergeCell ref="D94:D96"/>
    <mergeCell ref="A95:A96"/>
    <mergeCell ref="E95:E96"/>
    <mergeCell ref="F95:F96"/>
    <mergeCell ref="G95:H95"/>
    <mergeCell ref="I95:J95"/>
    <mergeCell ref="G86:H86"/>
    <mergeCell ref="B10:B12"/>
    <mergeCell ref="C10:C12"/>
    <mergeCell ref="D10:D12"/>
    <mergeCell ref="A11:A12"/>
    <mergeCell ref="E11:E12"/>
    <mergeCell ref="F11:F12"/>
    <mergeCell ref="G11:H11"/>
    <mergeCell ref="I11:J11"/>
    <mergeCell ref="B140:B142"/>
    <mergeCell ref="C140:C142"/>
    <mergeCell ref="D140:D142"/>
    <mergeCell ref="G141:H141"/>
    <mergeCell ref="I86:J86"/>
    <mergeCell ref="A93:J93"/>
    <mergeCell ref="G5:J6"/>
    <mergeCell ref="G7:J8"/>
    <mergeCell ref="A9:J9"/>
    <mergeCell ref="A84:J84"/>
    <mergeCell ref="B74:B76"/>
    <mergeCell ref="C74:C76"/>
    <mergeCell ref="D74:D76"/>
    <mergeCell ref="A75:A76"/>
    <mergeCell ref="E75:E76"/>
    <mergeCell ref="F75:F76"/>
    <mergeCell ref="G75:H75"/>
    <mergeCell ref="I75:J75"/>
    <mergeCell ref="B85:B87"/>
    <mergeCell ref="C85:C87"/>
    <mergeCell ref="D85:D87"/>
    <mergeCell ref="A86:A87"/>
    <mergeCell ref="E86:E87"/>
    <mergeCell ref="F86:F87"/>
    <mergeCell ref="C222:C224"/>
    <mergeCell ref="D222:D224"/>
    <mergeCell ref="A223:A224"/>
    <mergeCell ref="F168:F169"/>
    <mergeCell ref="G168:H168"/>
    <mergeCell ref="I168:J168"/>
    <mergeCell ref="A166:J166"/>
    <mergeCell ref="I118:J118"/>
    <mergeCell ref="B159:B161"/>
    <mergeCell ref="C159:C161"/>
    <mergeCell ref="D159:D161"/>
    <mergeCell ref="A160:A161"/>
    <mergeCell ref="E160:E161"/>
    <mergeCell ref="F160:F161"/>
    <mergeCell ref="G160:H160"/>
    <mergeCell ref="I160:J160"/>
    <mergeCell ref="B152:B154"/>
    <mergeCell ref="C152:C154"/>
    <mergeCell ref="D152:D154"/>
    <mergeCell ref="A153:A154"/>
    <mergeCell ref="E153:E154"/>
    <mergeCell ref="F153:F154"/>
    <mergeCell ref="G153:H153"/>
    <mergeCell ref="I153:J153"/>
    <mergeCell ref="E168:E169"/>
    <mergeCell ref="B182:B184"/>
    <mergeCell ref="A221:J221"/>
    <mergeCell ref="C216:C218"/>
    <mergeCell ref="B216:B218"/>
    <mergeCell ref="A227:J227"/>
    <mergeCell ref="A189:J189"/>
    <mergeCell ref="A173:J173"/>
    <mergeCell ref="B174:B176"/>
    <mergeCell ref="C174:C176"/>
    <mergeCell ref="D174:D176"/>
    <mergeCell ref="A175:A176"/>
    <mergeCell ref="E175:E176"/>
    <mergeCell ref="F175:F176"/>
    <mergeCell ref="G175:H175"/>
    <mergeCell ref="I175:J175"/>
    <mergeCell ref="C182:C184"/>
    <mergeCell ref="D182:D184"/>
    <mergeCell ref="A183:A184"/>
    <mergeCell ref="E183:E184"/>
    <mergeCell ref="F183:F184"/>
    <mergeCell ref="G183:H183"/>
    <mergeCell ref="I183:J183"/>
    <mergeCell ref="B222:B224"/>
    <mergeCell ref="A158:J158"/>
    <mergeCell ref="A181:J181"/>
    <mergeCell ref="I217:J217"/>
    <mergeCell ref="G217:H217"/>
    <mergeCell ref="F217:F218"/>
    <mergeCell ref="E217:E218"/>
    <mergeCell ref="A217:A218"/>
    <mergeCell ref="D216:D218"/>
    <mergeCell ref="B229:B231"/>
    <mergeCell ref="C229:C231"/>
    <mergeCell ref="D229:D231"/>
    <mergeCell ref="A230:A231"/>
    <mergeCell ref="E230:E231"/>
    <mergeCell ref="F230:F231"/>
    <mergeCell ref="G230:H230"/>
    <mergeCell ref="I230:J230"/>
    <mergeCell ref="E223:E224"/>
    <mergeCell ref="F223:F224"/>
    <mergeCell ref="G223:H223"/>
    <mergeCell ref="I223:J223"/>
    <mergeCell ref="B167:B169"/>
    <mergeCell ref="C167:C169"/>
    <mergeCell ref="D167:D169"/>
    <mergeCell ref="A168:A169"/>
    <mergeCell ref="A238:J238"/>
    <mergeCell ref="B239:B241"/>
    <mergeCell ref="C239:C241"/>
    <mergeCell ref="D239:D241"/>
    <mergeCell ref="A240:A241"/>
    <mergeCell ref="E240:E241"/>
    <mergeCell ref="F240:F241"/>
    <mergeCell ref="G240:H240"/>
    <mergeCell ref="I240:J240"/>
    <mergeCell ref="A248:J248"/>
    <mergeCell ref="B249:B251"/>
    <mergeCell ref="C249:C251"/>
    <mergeCell ref="D249:D251"/>
    <mergeCell ref="A250:A251"/>
    <mergeCell ref="E250:E251"/>
    <mergeCell ref="F250:F251"/>
    <mergeCell ref="G250:H250"/>
    <mergeCell ref="I250:J250"/>
    <mergeCell ref="A255:J255"/>
    <mergeCell ref="B256:B258"/>
    <mergeCell ref="C256:C258"/>
    <mergeCell ref="D256:D258"/>
    <mergeCell ref="A257:A258"/>
    <mergeCell ref="E257:E258"/>
    <mergeCell ref="F257:F258"/>
    <mergeCell ref="G257:H257"/>
    <mergeCell ref="I257:J257"/>
    <mergeCell ref="A275:J275"/>
    <mergeCell ref="A265:J265"/>
    <mergeCell ref="B266:B268"/>
    <mergeCell ref="C266:C268"/>
    <mergeCell ref="D266:D268"/>
    <mergeCell ref="A267:A268"/>
    <mergeCell ref="E267:E268"/>
    <mergeCell ref="F267:F268"/>
    <mergeCell ref="G267:H267"/>
    <mergeCell ref="I267:J267"/>
  </mergeCells>
  <dataValidations disablePrompts="1" count="6">
    <dataValidation type="list" allowBlank="1" showInputMessage="1" showErrorMessage="1" sqref="F74 F85 F117 F167 F174 F182 F216 F222 F229 F239 F249 F256 F266 F276 F296 F301 F311 F319" xr:uid="{00000000-0002-0000-0800-000000000000}">
      <formula1>" UN,M3,M2,MCJ,TXKM,T,M3XKM"</formula1>
    </dataValidation>
    <dataValidation type="list" allowBlank="1" showInputMessage="1" showErrorMessage="1" sqref="B77:B83 B120:B121 B162:B165 B170:B172 B177:B180 B129:B130 B155:B157 B219:B220 B314:B317 B88:B92 B97:B100 B135:B138 B143:B145 B148:B150 B103:B105 B113:B115 B108:B110 B201:B206 B209:B214 B191:B198 B46:B64 B67:B72 B124:B126 B185:B188 B225:B226 B252:B254 B232:B237 B242:B247 B259:B264 B269:B274 B13:B43 B299 B304:B309 B322:B325 B279:B294" xr:uid="{00000000-0002-0000-0800-000001000000}">
      <formula1>"SINAPI,AGESUL,SBC,COTAÇÃO"</formula1>
    </dataValidation>
    <dataValidation type="list" allowBlank="1" showInputMessage="1" showErrorMessage="1" sqref="F159 F152" xr:uid="{00000000-0002-0000-0800-000002000000}">
      <formula1>" UN,M3,M2,MCJ,TXKM,T,M3XKM,M"</formula1>
    </dataValidation>
    <dataValidation type="list" allowBlank="1" showInputMessage="1" showErrorMessage="1" sqref="F208 F94 F132 F140 F147 F102 F112 F107 F200" xr:uid="{00000000-0002-0000-0800-000003000000}">
      <formula1>" UN,M3,M2,MCJ,TXKM,T,M3XKM,KG"</formula1>
    </dataValidation>
    <dataValidation type="list" allowBlank="1" showInputMessage="1" showErrorMessage="1" sqref="F66 F190 F123 F128" xr:uid="{D505DA83-7259-4029-AC30-3F00E971488F}">
      <formula1>" UN,M3,M2,MCJ,TXKM,T,M3XKM,KG,M2"</formula1>
    </dataValidation>
    <dataValidation type="list" allowBlank="1" showInputMessage="1" showErrorMessage="1" sqref="F45" xr:uid="{C0745D87-CC4C-4816-9E46-99AFE5C3F37E}">
      <formula1>" UN,M3,M2,MCJ,TXKM,T,M3XKM,KG,M"</formula1>
    </dataValidation>
  </dataValidations>
  <printOptions horizontalCentered="1"/>
  <pageMargins left="0.7" right="0.7" top="0.75" bottom="0.75" header="0.3" footer="0.3"/>
  <pageSetup paperSize="9" scale="54" fitToHeight="0" orientation="portrait" horizontalDpi="4294967292" verticalDpi="300" r:id="rId1"/>
  <headerFooter>
    <oddFooter>Página &amp;P de &amp;N</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pageSetUpPr fitToPage="1"/>
  </sheetPr>
  <dimension ref="A1:E170"/>
  <sheetViews>
    <sheetView view="pageBreakPreview" topLeftCell="A134" zoomScaleNormal="100" zoomScaleSheetLayoutView="100" workbookViewId="0">
      <selection activeCell="B141" sqref="B141"/>
    </sheetView>
  </sheetViews>
  <sheetFormatPr defaultColWidth="9.140625" defaultRowHeight="15" x14ac:dyDescent="0.25"/>
  <cols>
    <col min="1" max="1" width="21.28515625" customWidth="1"/>
    <col min="2" max="2" width="45.7109375" customWidth="1"/>
    <col min="3" max="3" width="26.28515625" customWidth="1"/>
    <col min="4" max="4" width="14.5703125" customWidth="1"/>
    <col min="5" max="5" width="17.42578125" customWidth="1"/>
  </cols>
  <sheetData>
    <row r="1" spans="1:5" x14ac:dyDescent="0.25">
      <c r="A1" s="471"/>
      <c r="B1" s="543" t="s">
        <v>1</v>
      </c>
      <c r="C1" s="443"/>
      <c r="D1" s="443"/>
      <c r="E1" s="444"/>
    </row>
    <row r="2" spans="1:5" ht="15.75" x14ac:dyDescent="0.25">
      <c r="A2" s="472"/>
      <c r="B2" s="445" t="s">
        <v>435</v>
      </c>
      <c r="C2" s="446"/>
      <c r="D2" s="446"/>
      <c r="E2" s="447"/>
    </row>
    <row r="3" spans="1:5" x14ac:dyDescent="0.25">
      <c r="A3" s="473"/>
      <c r="B3" s="543" t="s">
        <v>35</v>
      </c>
      <c r="C3" s="443"/>
      <c r="D3" s="443"/>
      <c r="E3" s="444"/>
    </row>
    <row r="4" spans="1:5" ht="20.45" customHeight="1" x14ac:dyDescent="0.25">
      <c r="A4" s="1059" t="s">
        <v>232</v>
      </c>
      <c r="B4" s="1060"/>
      <c r="C4" s="1060"/>
      <c r="D4" s="1060"/>
      <c r="E4" s="1061"/>
    </row>
    <row r="5" spans="1:5" ht="14.45" customHeight="1" x14ac:dyDescent="0.25">
      <c r="A5" s="474" t="s">
        <v>258</v>
      </c>
      <c r="B5" s="448" t="s">
        <v>1933</v>
      </c>
      <c r="C5" s="449"/>
      <c r="D5" s="1132" t="s">
        <v>50</v>
      </c>
      <c r="E5" s="1133"/>
    </row>
    <row r="6" spans="1:5" x14ac:dyDescent="0.25">
      <c r="A6" s="474" t="s">
        <v>2</v>
      </c>
      <c r="B6" s="448" t="s">
        <v>446</v>
      </c>
      <c r="C6" s="450"/>
      <c r="D6" s="451"/>
      <c r="E6" s="84"/>
    </row>
    <row r="7" spans="1:5" ht="14.45" customHeight="1" x14ac:dyDescent="0.25">
      <c r="A7" s="474" t="s">
        <v>3</v>
      </c>
      <c r="B7" s="448" t="s">
        <v>1932</v>
      </c>
      <c r="C7" s="449"/>
      <c r="D7" s="758" t="s">
        <v>797</v>
      </c>
      <c r="E7" s="760"/>
    </row>
    <row r="8" spans="1:5" x14ac:dyDescent="0.25">
      <c r="A8" s="475" t="s">
        <v>73</v>
      </c>
      <c r="B8" s="41" t="s">
        <v>1934</v>
      </c>
      <c r="C8" s="452"/>
      <c r="D8" s="761"/>
      <c r="E8" s="763"/>
    </row>
    <row r="9" spans="1:5" ht="20.25" customHeight="1" x14ac:dyDescent="0.25">
      <c r="A9" s="475"/>
      <c r="B9" s="452"/>
      <c r="C9" s="452"/>
      <c r="D9" s="451"/>
      <c r="E9" s="85"/>
    </row>
    <row r="10" spans="1:5" s="44" customFormat="1" ht="14.25" customHeight="1" x14ac:dyDescent="0.2">
      <c r="A10" s="316" t="s">
        <v>233</v>
      </c>
      <c r="B10" s="316" t="s">
        <v>234</v>
      </c>
      <c r="C10" s="316" t="s">
        <v>235</v>
      </c>
      <c r="D10" s="316" t="s">
        <v>236</v>
      </c>
      <c r="E10" s="316" t="s">
        <v>237</v>
      </c>
    </row>
    <row r="11" spans="1:5" s="44" customFormat="1" ht="14.25" customHeight="1" x14ac:dyDescent="0.2">
      <c r="A11" s="644" t="s">
        <v>238</v>
      </c>
      <c r="B11" s="645" t="s">
        <v>1280</v>
      </c>
      <c r="C11" s="645" t="s">
        <v>1281</v>
      </c>
      <c r="D11" s="646" t="s">
        <v>1282</v>
      </c>
      <c r="E11" s="646" t="s">
        <v>1283</v>
      </c>
    </row>
    <row r="12" spans="1:5" s="44" customFormat="1" ht="14.25" customHeight="1" x14ac:dyDescent="0.2">
      <c r="A12" s="644" t="s">
        <v>240</v>
      </c>
      <c r="B12" s="645" t="s">
        <v>1284</v>
      </c>
      <c r="C12" s="645" t="s">
        <v>1285</v>
      </c>
      <c r="D12" s="646" t="s">
        <v>1286</v>
      </c>
      <c r="E12" s="646" t="s">
        <v>1285</v>
      </c>
    </row>
    <row r="13" spans="1:5" s="44" customFormat="1" ht="14.25" customHeight="1" x14ac:dyDescent="0.2">
      <c r="A13" s="644" t="s">
        <v>241</v>
      </c>
      <c r="B13" s="645" t="s">
        <v>1287</v>
      </c>
      <c r="C13" s="645" t="s">
        <v>1288</v>
      </c>
      <c r="D13" s="646" t="s">
        <v>1289</v>
      </c>
      <c r="E13" s="646" t="s">
        <v>1290</v>
      </c>
    </row>
    <row r="14" spans="1:5" s="44" customFormat="1" ht="14.25" customHeight="1" x14ac:dyDescent="0.2">
      <c r="A14" s="644" t="s">
        <v>253</v>
      </c>
      <c r="B14" s="645" t="s">
        <v>1318</v>
      </c>
      <c r="C14" s="645" t="s">
        <v>1315</v>
      </c>
      <c r="D14" s="646" t="s">
        <v>239</v>
      </c>
      <c r="E14" s="646" t="s">
        <v>239</v>
      </c>
    </row>
    <row r="15" spans="1:5" s="44" customFormat="1" ht="14.25" customHeight="1" x14ac:dyDescent="0.2">
      <c r="A15" s="644" t="s">
        <v>254</v>
      </c>
      <c r="B15" s="645" t="s">
        <v>1319</v>
      </c>
      <c r="C15" s="645" t="s">
        <v>1316</v>
      </c>
      <c r="D15" s="646" t="s">
        <v>239</v>
      </c>
      <c r="E15" s="646" t="s">
        <v>239</v>
      </c>
    </row>
    <row r="16" spans="1:5" s="44" customFormat="1" ht="14.25" customHeight="1" x14ac:dyDescent="0.2">
      <c r="A16" s="644" t="s">
        <v>255</v>
      </c>
      <c r="B16" s="645" t="s">
        <v>496</v>
      </c>
      <c r="C16" s="645" t="s">
        <v>1317</v>
      </c>
      <c r="D16" s="646" t="s">
        <v>239</v>
      </c>
      <c r="E16" s="646" t="s">
        <v>239</v>
      </c>
    </row>
    <row r="17" spans="1:5" s="44" customFormat="1" ht="14.25" customHeight="1" x14ac:dyDescent="0.2">
      <c r="A17" s="644" t="s">
        <v>256</v>
      </c>
      <c r="B17" s="645" t="s">
        <v>1320</v>
      </c>
      <c r="C17" s="645" t="s">
        <v>1321</v>
      </c>
      <c r="D17" s="646" t="s">
        <v>239</v>
      </c>
      <c r="E17" s="646" t="s">
        <v>239</v>
      </c>
    </row>
    <row r="18" spans="1:5" s="44" customFormat="1" ht="14.25" customHeight="1" x14ac:dyDescent="0.2">
      <c r="A18" s="644" t="s">
        <v>339</v>
      </c>
      <c r="B18" s="645" t="s">
        <v>1322</v>
      </c>
      <c r="C18" s="645" t="s">
        <v>1306</v>
      </c>
      <c r="D18" s="646" t="s">
        <v>239</v>
      </c>
      <c r="E18" s="646" t="s">
        <v>239</v>
      </c>
    </row>
    <row r="19" spans="1:5" s="44" customFormat="1" ht="14.25" customHeight="1" x14ac:dyDescent="0.2">
      <c r="A19" s="644" t="s">
        <v>340</v>
      </c>
      <c r="B19" s="645" t="s">
        <v>1329</v>
      </c>
      <c r="C19" s="645" t="s">
        <v>1310</v>
      </c>
      <c r="D19" s="646" t="s">
        <v>239</v>
      </c>
      <c r="E19" s="646" t="s">
        <v>239</v>
      </c>
    </row>
    <row r="20" spans="1:5" s="44" customFormat="1" ht="14.25" customHeight="1" x14ac:dyDescent="0.2">
      <c r="A20" s="644" t="s">
        <v>341</v>
      </c>
      <c r="B20" s="645" t="s">
        <v>1323</v>
      </c>
      <c r="C20" s="645" t="s">
        <v>1307</v>
      </c>
      <c r="D20" s="646" t="s">
        <v>239</v>
      </c>
      <c r="E20" s="646" t="s">
        <v>239</v>
      </c>
    </row>
    <row r="21" spans="1:5" s="44" customFormat="1" ht="14.25" customHeight="1" x14ac:dyDescent="0.2">
      <c r="A21" s="644" t="s">
        <v>342</v>
      </c>
      <c r="B21" s="645" t="s">
        <v>1324</v>
      </c>
      <c r="C21" s="645" t="s">
        <v>1308</v>
      </c>
      <c r="D21" s="646" t="s">
        <v>239</v>
      </c>
      <c r="E21" s="646" t="s">
        <v>239</v>
      </c>
    </row>
    <row r="22" spans="1:5" s="44" customFormat="1" ht="14.25" customHeight="1" x14ac:dyDescent="0.2">
      <c r="A22" s="644" t="s">
        <v>343</v>
      </c>
      <c r="B22" s="645" t="s">
        <v>670</v>
      </c>
      <c r="C22" s="645" t="s">
        <v>1309</v>
      </c>
      <c r="D22" s="646" t="s">
        <v>239</v>
      </c>
      <c r="E22" s="646" t="s">
        <v>239</v>
      </c>
    </row>
    <row r="23" spans="1:5" s="44" customFormat="1" ht="14.25" customHeight="1" x14ac:dyDescent="0.2">
      <c r="A23" s="644" t="s">
        <v>378</v>
      </c>
      <c r="B23" s="645" t="s">
        <v>1325</v>
      </c>
      <c r="C23" s="645" t="s">
        <v>1311</v>
      </c>
      <c r="D23" s="646" t="s">
        <v>239</v>
      </c>
      <c r="E23" s="646" t="s">
        <v>239</v>
      </c>
    </row>
    <row r="24" spans="1:5" s="44" customFormat="1" ht="14.25" customHeight="1" x14ac:dyDescent="0.2">
      <c r="A24" s="644" t="s">
        <v>379</v>
      </c>
      <c r="B24" s="645" t="s">
        <v>1326</v>
      </c>
      <c r="C24" s="645" t="s">
        <v>1312</v>
      </c>
      <c r="D24" s="646" t="s">
        <v>239</v>
      </c>
      <c r="E24" s="646" t="s">
        <v>239</v>
      </c>
    </row>
    <row r="25" spans="1:5" s="44" customFormat="1" ht="14.25" customHeight="1" x14ac:dyDescent="0.2">
      <c r="A25" s="644" t="s">
        <v>380</v>
      </c>
      <c r="B25" s="645" t="s">
        <v>1327</v>
      </c>
      <c r="C25" s="647" t="s">
        <v>1313</v>
      </c>
      <c r="D25" s="646" t="s">
        <v>239</v>
      </c>
      <c r="E25" s="646" t="s">
        <v>239</v>
      </c>
    </row>
    <row r="26" spans="1:5" s="44" customFormat="1" ht="14.25" customHeight="1" x14ac:dyDescent="0.2">
      <c r="A26" s="644" t="s">
        <v>381</v>
      </c>
      <c r="B26" s="645" t="s">
        <v>1328</v>
      </c>
      <c r="C26" s="645" t="s">
        <v>1314</v>
      </c>
      <c r="D26" s="646" t="s">
        <v>239</v>
      </c>
      <c r="E26" s="646" t="s">
        <v>239</v>
      </c>
    </row>
    <row r="27" spans="1:5" s="44" customFormat="1" ht="14.25" customHeight="1" x14ac:dyDescent="0.2">
      <c r="A27" s="644" t="s">
        <v>382</v>
      </c>
      <c r="B27" s="731" t="s">
        <v>1839</v>
      </c>
      <c r="C27" s="731" t="s">
        <v>1840</v>
      </c>
      <c r="D27" s="732" t="s">
        <v>1841</v>
      </c>
      <c r="E27" s="723" t="s">
        <v>1849</v>
      </c>
    </row>
    <row r="28" spans="1:5" s="44" customFormat="1" ht="14.25" customHeight="1" x14ac:dyDescent="0.2">
      <c r="A28" s="644" t="s">
        <v>383</v>
      </c>
      <c r="B28" s="731" t="s">
        <v>1845</v>
      </c>
      <c r="C28" s="731" t="s">
        <v>1842</v>
      </c>
      <c r="D28" s="732" t="s">
        <v>1844</v>
      </c>
      <c r="E28" s="723" t="s">
        <v>1843</v>
      </c>
    </row>
    <row r="29" spans="1:5" s="44" customFormat="1" ht="14.25" customHeight="1" x14ac:dyDescent="0.2">
      <c r="A29" s="644" t="s">
        <v>384</v>
      </c>
      <c r="B29" s="731" t="s">
        <v>1846</v>
      </c>
      <c r="C29" s="731" t="s">
        <v>1847</v>
      </c>
      <c r="D29" s="732" t="s">
        <v>1848</v>
      </c>
      <c r="E29" s="723"/>
    </row>
    <row r="30" spans="1:5" s="44" customFormat="1" ht="15" customHeight="1" x14ac:dyDescent="0.2">
      <c r="A30" s="644" t="s">
        <v>387</v>
      </c>
      <c r="B30" s="645" t="s">
        <v>1394</v>
      </c>
      <c r="C30" s="645" t="s">
        <v>1395</v>
      </c>
      <c r="D30" s="646" t="s">
        <v>1396</v>
      </c>
      <c r="E30" s="646" t="s">
        <v>1397</v>
      </c>
    </row>
    <row r="31" spans="1:5" s="44" customFormat="1" ht="15" customHeight="1" x14ac:dyDescent="0.2">
      <c r="A31" s="644" t="s">
        <v>389</v>
      </c>
      <c r="B31" s="645" t="s">
        <v>393</v>
      </c>
      <c r="C31" s="645" t="s">
        <v>394</v>
      </c>
      <c r="D31" s="646" t="s">
        <v>395</v>
      </c>
      <c r="E31" s="646" t="s">
        <v>1398</v>
      </c>
    </row>
    <row r="32" spans="1:5" s="44" customFormat="1" ht="15" customHeight="1" x14ac:dyDescent="0.2">
      <c r="A32" s="644" t="s">
        <v>390</v>
      </c>
      <c r="B32" s="645" t="s">
        <v>517</v>
      </c>
      <c r="C32" s="645" t="s">
        <v>518</v>
      </c>
      <c r="D32" s="646" t="s">
        <v>1399</v>
      </c>
      <c r="E32" s="646" t="s">
        <v>520</v>
      </c>
    </row>
    <row r="33" spans="1:5" s="44" customFormat="1" ht="15" customHeight="1" x14ac:dyDescent="0.2">
      <c r="A33" s="644" t="s">
        <v>391</v>
      </c>
      <c r="B33" s="645" t="s">
        <v>1417</v>
      </c>
      <c r="C33" s="645" t="s">
        <v>388</v>
      </c>
      <c r="D33" s="646" t="s">
        <v>239</v>
      </c>
      <c r="E33" s="646" t="s">
        <v>239</v>
      </c>
    </row>
    <row r="34" spans="1:5" s="44" customFormat="1" ht="12.75" x14ac:dyDescent="0.2">
      <c r="A34" s="644" t="s">
        <v>392</v>
      </c>
      <c r="B34" s="645" t="s">
        <v>1418</v>
      </c>
      <c r="C34" s="645" t="s">
        <v>1419</v>
      </c>
      <c r="D34" s="646" t="s">
        <v>239</v>
      </c>
      <c r="E34" s="646" t="s">
        <v>239</v>
      </c>
    </row>
    <row r="35" spans="1:5" s="44" customFormat="1" ht="15" customHeight="1" x14ac:dyDescent="0.2">
      <c r="A35" s="644" t="s">
        <v>397</v>
      </c>
      <c r="B35" s="645" t="s">
        <v>1420</v>
      </c>
      <c r="C35" s="645" t="s">
        <v>1421</v>
      </c>
      <c r="D35" s="646" t="s">
        <v>239</v>
      </c>
      <c r="E35" s="646" t="s">
        <v>239</v>
      </c>
    </row>
    <row r="36" spans="1:5" s="44" customFormat="1" ht="15" customHeight="1" x14ac:dyDescent="0.2">
      <c r="A36" s="644" t="s">
        <v>398</v>
      </c>
      <c r="B36" s="645" t="s">
        <v>1923</v>
      </c>
      <c r="C36" s="645" t="s">
        <v>1888</v>
      </c>
      <c r="D36" s="646" t="s">
        <v>1889</v>
      </c>
      <c r="E36" s="646" t="s">
        <v>239</v>
      </c>
    </row>
    <row r="37" spans="1:5" s="44" customFormat="1" ht="15" customHeight="1" x14ac:dyDescent="0.2">
      <c r="A37" s="644" t="s">
        <v>591</v>
      </c>
      <c r="B37" s="645" t="s">
        <v>1922</v>
      </c>
      <c r="C37" s="645" t="s">
        <v>1921</v>
      </c>
      <c r="D37" s="646" t="s">
        <v>1926</v>
      </c>
      <c r="E37" s="646" t="s">
        <v>239</v>
      </c>
    </row>
    <row r="38" spans="1:5" s="44" customFormat="1" ht="15" customHeight="1" x14ac:dyDescent="0.2">
      <c r="A38" s="644" t="s">
        <v>596</v>
      </c>
      <c r="B38" s="645" t="s">
        <v>1927</v>
      </c>
      <c r="C38" s="645" t="s">
        <v>1924</v>
      </c>
      <c r="D38" s="646" t="s">
        <v>1925</v>
      </c>
      <c r="E38" s="646" t="s">
        <v>239</v>
      </c>
    </row>
    <row r="39" spans="1:5" s="44" customFormat="1" ht="15" hidden="1" customHeight="1" x14ac:dyDescent="0.2">
      <c r="A39" s="476"/>
      <c r="B39" s="534"/>
      <c r="C39" s="534"/>
      <c r="D39" s="317"/>
      <c r="E39" s="317"/>
    </row>
    <row r="40" spans="1:5" s="44" customFormat="1" ht="15" hidden="1" customHeight="1" x14ac:dyDescent="0.2">
      <c r="A40" s="476"/>
      <c r="B40" s="534"/>
      <c r="C40" s="534"/>
      <c r="D40" s="317"/>
      <c r="E40" s="317"/>
    </row>
    <row r="41" spans="1:5" s="44" customFormat="1" ht="15" hidden="1" customHeight="1" x14ac:dyDescent="0.2">
      <c r="A41" s="476"/>
      <c r="B41" s="534"/>
      <c r="C41" s="534"/>
      <c r="D41" s="317"/>
      <c r="E41" s="317"/>
    </row>
    <row r="42" spans="1:5" s="44" customFormat="1" ht="15" hidden="1" customHeight="1" x14ac:dyDescent="0.2">
      <c r="A42" s="476"/>
      <c r="B42" s="534"/>
      <c r="C42" s="534"/>
      <c r="D42" s="317"/>
      <c r="E42" s="317"/>
    </row>
    <row r="43" spans="1:5" s="44" customFormat="1" ht="15" hidden="1" customHeight="1" x14ac:dyDescent="0.2">
      <c r="A43" s="476"/>
      <c r="B43" s="534"/>
      <c r="C43" s="534"/>
      <c r="D43" s="317"/>
      <c r="E43" s="317"/>
    </row>
    <row r="44" spans="1:5" s="44" customFormat="1" ht="15" hidden="1" customHeight="1" x14ac:dyDescent="0.2">
      <c r="A44" s="476"/>
      <c r="B44" s="534"/>
      <c r="C44" s="534"/>
      <c r="D44" s="317"/>
      <c r="E44" s="317"/>
    </row>
    <row r="45" spans="1:5" s="44" customFormat="1" ht="15" hidden="1" customHeight="1" x14ac:dyDescent="0.2">
      <c r="A45" s="476"/>
      <c r="B45" s="534"/>
      <c r="C45" s="534"/>
      <c r="D45" s="317"/>
      <c r="E45" s="317"/>
    </row>
    <row r="46" spans="1:5" s="44" customFormat="1" ht="15" hidden="1" customHeight="1" x14ac:dyDescent="0.2">
      <c r="A46" s="476"/>
      <c r="B46" s="534"/>
      <c r="C46" s="534"/>
      <c r="D46" s="317"/>
      <c r="E46" s="317"/>
    </row>
    <row r="47" spans="1:5" s="44" customFormat="1" ht="15" hidden="1" customHeight="1" x14ac:dyDescent="0.2">
      <c r="A47" s="476"/>
      <c r="B47" s="534"/>
      <c r="C47" s="534"/>
      <c r="D47" s="317"/>
      <c r="E47" s="317"/>
    </row>
    <row r="48" spans="1:5" s="44" customFormat="1" ht="15" hidden="1" customHeight="1" x14ac:dyDescent="0.2">
      <c r="A48" s="476"/>
      <c r="B48" s="534"/>
      <c r="C48" s="534"/>
      <c r="D48" s="317"/>
      <c r="E48" s="317"/>
    </row>
    <row r="49" spans="1:5" s="44" customFormat="1" ht="15" hidden="1" customHeight="1" x14ac:dyDescent="0.2">
      <c r="A49" s="476"/>
      <c r="B49" s="534"/>
      <c r="C49" s="534"/>
      <c r="D49" s="317"/>
      <c r="E49" s="317"/>
    </row>
    <row r="50" spans="1:5" s="44" customFormat="1" ht="15" hidden="1" customHeight="1" x14ac:dyDescent="0.2">
      <c r="A50" s="476"/>
      <c r="B50" s="534"/>
      <c r="C50" s="534"/>
      <c r="D50" s="317"/>
      <c r="E50" s="317"/>
    </row>
    <row r="51" spans="1:5" s="44" customFormat="1" ht="15" hidden="1" customHeight="1" x14ac:dyDescent="0.2">
      <c r="A51" s="476"/>
      <c r="B51" s="534"/>
      <c r="C51" s="534"/>
      <c r="D51" s="317"/>
      <c r="E51" s="317"/>
    </row>
    <row r="52" spans="1:5" s="44" customFormat="1" ht="15" hidden="1" customHeight="1" x14ac:dyDescent="0.2">
      <c r="A52" s="476"/>
      <c r="B52" s="534"/>
      <c r="C52" s="534"/>
      <c r="D52" s="317"/>
      <c r="E52" s="317"/>
    </row>
    <row r="53" spans="1:5" s="44" customFormat="1" ht="15" hidden="1" customHeight="1" x14ac:dyDescent="0.2">
      <c r="A53" s="476"/>
      <c r="B53" s="534"/>
      <c r="C53" s="534"/>
      <c r="D53" s="317"/>
      <c r="E53" s="317"/>
    </row>
    <row r="54" spans="1:5" s="44" customFormat="1" ht="15" hidden="1" customHeight="1" x14ac:dyDescent="0.2">
      <c r="A54" s="476"/>
      <c r="B54" s="534"/>
      <c r="C54" s="534"/>
      <c r="D54" s="317"/>
      <c r="E54" s="317"/>
    </row>
    <row r="55" spans="1:5" s="44" customFormat="1" ht="15" hidden="1" customHeight="1" x14ac:dyDescent="0.2">
      <c r="A55" s="476"/>
      <c r="B55" s="534"/>
      <c r="C55" s="534"/>
      <c r="D55" s="317"/>
      <c r="E55" s="317"/>
    </row>
    <row r="56" spans="1:5" s="44" customFormat="1" ht="15" hidden="1" customHeight="1" x14ac:dyDescent="0.2">
      <c r="A56" s="476"/>
      <c r="B56" s="534"/>
      <c r="C56" s="534"/>
      <c r="D56" s="317"/>
      <c r="E56" s="317"/>
    </row>
    <row r="57" spans="1:5" s="44" customFormat="1" ht="15" hidden="1" customHeight="1" x14ac:dyDescent="0.2">
      <c r="A57" s="476"/>
      <c r="B57" s="534"/>
      <c r="C57" s="534"/>
      <c r="D57" s="317"/>
      <c r="E57" s="317"/>
    </row>
    <row r="58" spans="1:5" s="44" customFormat="1" ht="15" hidden="1" customHeight="1" x14ac:dyDescent="0.2">
      <c r="A58" s="476"/>
      <c r="B58" s="534"/>
      <c r="C58" s="534"/>
      <c r="D58" s="317"/>
      <c r="E58" s="317"/>
    </row>
    <row r="59" spans="1:5" s="44" customFormat="1" ht="15" hidden="1" customHeight="1" x14ac:dyDescent="0.2">
      <c r="A59" s="476"/>
      <c r="B59" s="534"/>
      <c r="C59" s="534"/>
      <c r="D59" s="317"/>
      <c r="E59" s="317"/>
    </row>
    <row r="60" spans="1:5" s="44" customFormat="1" ht="15" hidden="1" customHeight="1" x14ac:dyDescent="0.2">
      <c r="A60" s="476"/>
      <c r="B60" s="534"/>
      <c r="C60" s="534"/>
      <c r="D60" s="317"/>
      <c r="E60" s="317"/>
    </row>
    <row r="61" spans="1:5" s="44" customFormat="1" ht="15" hidden="1" customHeight="1" x14ac:dyDescent="0.2">
      <c r="A61" s="476"/>
      <c r="B61" s="534"/>
      <c r="C61" s="534"/>
      <c r="D61" s="317"/>
      <c r="E61" s="317"/>
    </row>
    <row r="62" spans="1:5" s="44" customFormat="1" ht="15" hidden="1" customHeight="1" x14ac:dyDescent="0.2">
      <c r="A62" s="476"/>
      <c r="B62" s="534"/>
      <c r="C62" s="534"/>
      <c r="D62" s="317"/>
      <c r="E62" s="317"/>
    </row>
    <row r="63" spans="1:5" s="44" customFormat="1" ht="15" hidden="1" customHeight="1" x14ac:dyDescent="0.2">
      <c r="A63" s="476"/>
      <c r="B63" s="534"/>
      <c r="C63" s="534"/>
      <c r="D63" s="317"/>
      <c r="E63" s="317"/>
    </row>
    <row r="64" spans="1:5" s="44" customFormat="1" ht="15" hidden="1" customHeight="1" x14ac:dyDescent="0.2">
      <c r="A64" s="476"/>
      <c r="B64" s="534"/>
      <c r="C64" s="534"/>
      <c r="D64" s="317"/>
      <c r="E64" s="317"/>
    </row>
    <row r="65" spans="1:5" s="44" customFormat="1" ht="15" hidden="1" customHeight="1" x14ac:dyDescent="0.2">
      <c r="A65" s="476"/>
      <c r="B65" s="534"/>
      <c r="C65" s="534"/>
      <c r="D65" s="317"/>
      <c r="E65" s="317"/>
    </row>
    <row r="66" spans="1:5" s="44" customFormat="1" ht="15" hidden="1" customHeight="1" x14ac:dyDescent="0.2">
      <c r="A66" s="476"/>
      <c r="B66" s="534"/>
      <c r="C66" s="534"/>
      <c r="D66" s="317"/>
      <c r="E66" s="317"/>
    </row>
    <row r="67" spans="1:5" s="44" customFormat="1" ht="15" hidden="1" customHeight="1" x14ac:dyDescent="0.2">
      <c r="A67" s="476"/>
      <c r="B67" s="534"/>
      <c r="C67" s="534"/>
      <c r="D67" s="317"/>
      <c r="E67" s="317"/>
    </row>
    <row r="68" spans="1:5" s="44" customFormat="1" ht="15" hidden="1" customHeight="1" x14ac:dyDescent="0.2">
      <c r="A68" s="476"/>
      <c r="B68" s="534"/>
      <c r="C68" s="534"/>
      <c r="D68" s="317"/>
      <c r="E68" s="317"/>
    </row>
    <row r="69" spans="1:5" s="44" customFormat="1" ht="15" hidden="1" customHeight="1" x14ac:dyDescent="0.2">
      <c r="A69" s="476"/>
      <c r="B69" s="534"/>
      <c r="C69" s="534"/>
      <c r="D69" s="317"/>
      <c r="E69" s="317"/>
    </row>
    <row r="70" spans="1:5" s="44" customFormat="1" ht="15" hidden="1" customHeight="1" x14ac:dyDescent="0.2">
      <c r="A70" s="476"/>
      <c r="B70" s="534"/>
      <c r="C70" s="534"/>
      <c r="D70" s="317"/>
      <c r="E70" s="317"/>
    </row>
    <row r="71" spans="1:5" s="44" customFormat="1" ht="15" hidden="1" customHeight="1" x14ac:dyDescent="0.2">
      <c r="A71" s="476"/>
      <c r="B71" s="534"/>
      <c r="C71" s="534"/>
      <c r="D71" s="317"/>
      <c r="E71" s="317"/>
    </row>
    <row r="72" spans="1:5" s="44" customFormat="1" ht="15" hidden="1" customHeight="1" x14ac:dyDescent="0.2">
      <c r="A72" s="476"/>
      <c r="B72" s="534"/>
      <c r="C72" s="534"/>
      <c r="D72" s="317"/>
      <c r="E72" s="317"/>
    </row>
    <row r="73" spans="1:5" s="44" customFormat="1" ht="15" hidden="1" customHeight="1" x14ac:dyDescent="0.2">
      <c r="A73" s="476"/>
      <c r="B73" s="534"/>
      <c r="C73" s="534"/>
      <c r="D73" s="317"/>
      <c r="E73" s="317"/>
    </row>
    <row r="74" spans="1:5" s="44" customFormat="1" ht="15" hidden="1" customHeight="1" x14ac:dyDescent="0.2">
      <c r="A74" s="476"/>
      <c r="B74" s="534"/>
      <c r="C74" s="534"/>
      <c r="D74" s="317"/>
      <c r="E74" s="317"/>
    </row>
    <row r="75" spans="1:5" s="44" customFormat="1" ht="15" hidden="1" customHeight="1" x14ac:dyDescent="0.2">
      <c r="A75" s="476"/>
      <c r="B75" s="535"/>
      <c r="C75" s="535"/>
      <c r="D75" s="527"/>
      <c r="E75" s="527"/>
    </row>
    <row r="76" spans="1:5" s="44" customFormat="1" ht="15" hidden="1" customHeight="1" x14ac:dyDescent="0.2">
      <c r="A76" s="476"/>
      <c r="B76" s="535"/>
      <c r="C76" s="535"/>
      <c r="D76" s="527"/>
      <c r="E76" s="527"/>
    </row>
    <row r="77" spans="1:5" s="44" customFormat="1" ht="15" hidden="1" customHeight="1" x14ac:dyDescent="0.2">
      <c r="A77" s="476"/>
      <c r="B77" s="535"/>
      <c r="C77" s="535"/>
      <c r="D77" s="527"/>
      <c r="E77" s="527"/>
    </row>
    <row r="78" spans="1:5" s="44" customFormat="1" ht="15" hidden="1" customHeight="1" x14ac:dyDescent="0.2">
      <c r="A78" s="476"/>
      <c r="B78" s="535"/>
      <c r="C78" s="535"/>
      <c r="D78" s="527"/>
      <c r="E78" s="527"/>
    </row>
    <row r="79" spans="1:5" s="44" customFormat="1" ht="15" hidden="1" customHeight="1" x14ac:dyDescent="0.2">
      <c r="A79" s="476"/>
      <c r="B79" s="535"/>
      <c r="C79" s="535"/>
      <c r="D79" s="527"/>
      <c r="E79" s="527"/>
    </row>
    <row r="80" spans="1:5" s="44" customFormat="1" ht="15" hidden="1" customHeight="1" x14ac:dyDescent="0.2">
      <c r="A80" s="476"/>
      <c r="B80" s="535"/>
      <c r="C80" s="535"/>
      <c r="D80" s="527"/>
      <c r="E80" s="527"/>
    </row>
    <row r="81" spans="1:5" s="44" customFormat="1" ht="15" hidden="1" customHeight="1" x14ac:dyDescent="0.2">
      <c r="A81" s="476"/>
      <c r="B81" s="535"/>
      <c r="C81" s="535"/>
      <c r="D81" s="527"/>
      <c r="E81" s="527"/>
    </row>
    <row r="82" spans="1:5" s="44" customFormat="1" ht="15" hidden="1" customHeight="1" x14ac:dyDescent="0.2">
      <c r="A82" s="476"/>
      <c r="B82" s="535"/>
      <c r="C82" s="535"/>
      <c r="D82" s="527"/>
      <c r="E82" s="527"/>
    </row>
    <row r="83" spans="1:5" s="44" customFormat="1" ht="12.75" hidden="1" x14ac:dyDescent="0.2">
      <c r="A83" s="476"/>
      <c r="B83" s="535"/>
      <c r="C83" s="535"/>
      <c r="D83" s="527"/>
      <c r="E83" s="527"/>
    </row>
    <row r="84" spans="1:5" s="44" customFormat="1" ht="12.75" hidden="1" x14ac:dyDescent="0.2">
      <c r="A84" s="476"/>
      <c r="B84" s="535"/>
      <c r="C84" s="535"/>
      <c r="D84" s="527"/>
      <c r="E84" s="527"/>
    </row>
    <row r="85" spans="1:5" s="44" customFormat="1" ht="12.75" hidden="1" x14ac:dyDescent="0.2">
      <c r="A85" s="476"/>
      <c r="B85" s="535"/>
      <c r="C85" s="535"/>
      <c r="D85" s="527"/>
      <c r="E85" s="527"/>
    </row>
    <row r="86" spans="1:5" s="44" customFormat="1" ht="12.75" hidden="1" x14ac:dyDescent="0.2">
      <c r="A86" s="476"/>
      <c r="B86" s="535"/>
      <c r="C86" s="535"/>
      <c r="D86" s="527"/>
      <c r="E86" s="527"/>
    </row>
    <row r="87" spans="1:5" s="44" customFormat="1" ht="12.75" hidden="1" x14ac:dyDescent="0.2">
      <c r="A87" s="476"/>
      <c r="B87" s="535"/>
      <c r="C87" s="535"/>
      <c r="D87" s="527"/>
      <c r="E87" s="527"/>
    </row>
    <row r="88" spans="1:5" s="44" customFormat="1" ht="21" hidden="1" customHeight="1" x14ac:dyDescent="0.2">
      <c r="A88" s="476"/>
      <c r="B88" s="535"/>
      <c r="C88" s="535"/>
      <c r="D88" s="527"/>
      <c r="E88" s="527"/>
    </row>
    <row r="89" spans="1:5" s="44" customFormat="1" ht="21" hidden="1" customHeight="1" x14ac:dyDescent="0.2">
      <c r="A89" s="476"/>
      <c r="B89" s="535"/>
      <c r="C89" s="535"/>
      <c r="D89" s="527"/>
      <c r="E89" s="527"/>
    </row>
    <row r="90" spans="1:5" s="44" customFormat="1" ht="21" hidden="1" customHeight="1" x14ac:dyDescent="0.2">
      <c r="A90" s="476"/>
      <c r="B90" s="535"/>
      <c r="C90" s="535"/>
      <c r="D90" s="527"/>
      <c r="E90" s="527"/>
    </row>
    <row r="91" spans="1:5" s="44" customFormat="1" ht="15" hidden="1" customHeight="1" x14ac:dyDescent="0.2">
      <c r="A91" s="648"/>
      <c r="B91" s="521"/>
      <c r="C91" s="521"/>
      <c r="D91" s="522"/>
      <c r="E91" s="522"/>
    </row>
    <row r="92" spans="1:5" s="44" customFormat="1" ht="15" customHeight="1" x14ac:dyDescent="0.2">
      <c r="A92" s="649"/>
      <c r="B92" s="650"/>
      <c r="C92" s="650"/>
      <c r="D92" s="99"/>
      <c r="E92" s="99"/>
    </row>
    <row r="93" spans="1:5" x14ac:dyDescent="0.25">
      <c r="A93" s="316" t="s">
        <v>41</v>
      </c>
      <c r="B93" s="90" t="s">
        <v>54</v>
      </c>
      <c r="C93" s="90" t="s">
        <v>42</v>
      </c>
      <c r="D93" s="90" t="s">
        <v>242</v>
      </c>
      <c r="E93" s="90" t="s">
        <v>243</v>
      </c>
    </row>
    <row r="94" spans="1:5" ht="21" x14ac:dyDescent="0.25">
      <c r="A94" s="523" t="s">
        <v>794</v>
      </c>
      <c r="B94" s="524" t="s">
        <v>1279</v>
      </c>
      <c r="C94" s="523" t="s">
        <v>48</v>
      </c>
      <c r="D94" s="525">
        <v>45110</v>
      </c>
      <c r="E94" s="526">
        <v>75.219699538461541</v>
      </c>
    </row>
    <row r="95" spans="1:5" x14ac:dyDescent="0.25">
      <c r="A95" s="90" t="s">
        <v>246</v>
      </c>
      <c r="B95" s="1128"/>
      <c r="C95" s="1128"/>
      <c r="D95" s="1047" t="s">
        <v>232</v>
      </c>
      <c r="E95" s="1047"/>
    </row>
    <row r="96" spans="1:5" x14ac:dyDescent="0.25">
      <c r="A96" s="644" t="s">
        <v>238</v>
      </c>
      <c r="B96" s="1130" t="s">
        <v>1281</v>
      </c>
      <c r="C96" s="1130"/>
      <c r="D96" s="1131">
        <v>75.219699538461541</v>
      </c>
      <c r="E96" s="1131"/>
    </row>
    <row r="97" spans="1:5" x14ac:dyDescent="0.25">
      <c r="A97" s="644" t="s">
        <v>240</v>
      </c>
      <c r="B97" s="1130" t="s">
        <v>1285</v>
      </c>
      <c r="C97" s="1130"/>
      <c r="D97" s="1131">
        <v>82.534038461538472</v>
      </c>
      <c r="E97" s="1131"/>
    </row>
    <row r="98" spans="1:5" x14ac:dyDescent="0.25">
      <c r="A98" s="644" t="s">
        <v>241</v>
      </c>
      <c r="B98" s="1130" t="s">
        <v>1288</v>
      </c>
      <c r="C98" s="1130"/>
      <c r="D98" s="1131">
        <v>67.2</v>
      </c>
      <c r="E98" s="1131"/>
    </row>
    <row r="99" spans="1:5" s="44" customFormat="1" ht="15" customHeight="1" x14ac:dyDescent="0.2">
      <c r="A99" s="649"/>
      <c r="B99" s="650"/>
      <c r="C99" s="650"/>
      <c r="D99" s="99"/>
      <c r="E99" s="99"/>
    </row>
    <row r="100" spans="1:5" x14ac:dyDescent="0.25">
      <c r="A100" s="316" t="s">
        <v>41</v>
      </c>
      <c r="B100" s="90" t="s">
        <v>54</v>
      </c>
      <c r="C100" s="90" t="s">
        <v>42</v>
      </c>
      <c r="D100" s="90" t="s">
        <v>242</v>
      </c>
      <c r="E100" s="90" t="s">
        <v>243</v>
      </c>
    </row>
    <row r="101" spans="1:5" ht="21" x14ac:dyDescent="0.25">
      <c r="A101" s="523" t="s">
        <v>752</v>
      </c>
      <c r="B101" s="524" t="s">
        <v>1199</v>
      </c>
      <c r="C101" s="523" t="s">
        <v>121</v>
      </c>
      <c r="D101" s="525">
        <v>45110</v>
      </c>
      <c r="E101" s="526">
        <v>1570.98</v>
      </c>
    </row>
    <row r="102" spans="1:5" x14ac:dyDescent="0.25">
      <c r="A102" s="90" t="s">
        <v>246</v>
      </c>
      <c r="B102" s="1128"/>
      <c r="C102" s="1128"/>
      <c r="D102" s="1047" t="s">
        <v>232</v>
      </c>
      <c r="E102" s="1047"/>
    </row>
    <row r="103" spans="1:5" x14ac:dyDescent="0.25">
      <c r="A103" s="644" t="s">
        <v>253</v>
      </c>
      <c r="B103" s="1130" t="s">
        <v>1315</v>
      </c>
      <c r="C103" s="1130"/>
      <c r="D103" s="1131">
        <v>1575</v>
      </c>
      <c r="E103" s="1131"/>
    </row>
    <row r="104" spans="1:5" x14ac:dyDescent="0.25">
      <c r="A104" s="644" t="s">
        <v>254</v>
      </c>
      <c r="B104" s="1130" t="s">
        <v>1316</v>
      </c>
      <c r="C104" s="1130"/>
      <c r="D104" s="1131">
        <v>1570.98</v>
      </c>
      <c r="E104" s="1131"/>
    </row>
    <row r="105" spans="1:5" x14ac:dyDescent="0.25">
      <c r="A105" s="644" t="s">
        <v>255</v>
      </c>
      <c r="B105" s="1130" t="s">
        <v>1317</v>
      </c>
      <c r="C105" s="1130"/>
      <c r="D105" s="1131">
        <v>1043.4000000000001</v>
      </c>
      <c r="E105" s="1131"/>
    </row>
    <row r="106" spans="1:5" s="44" customFormat="1" ht="15" customHeight="1" x14ac:dyDescent="0.2">
      <c r="A106" s="649"/>
      <c r="B106" s="650"/>
      <c r="C106" s="650"/>
      <c r="D106" s="99"/>
      <c r="E106" s="99"/>
    </row>
    <row r="107" spans="1:5" s="44" customFormat="1" ht="12.75" x14ac:dyDescent="0.2">
      <c r="A107" s="316" t="s">
        <v>41</v>
      </c>
      <c r="B107" s="90" t="s">
        <v>54</v>
      </c>
      <c r="C107" s="90" t="s">
        <v>42</v>
      </c>
      <c r="D107" s="90" t="s">
        <v>242</v>
      </c>
      <c r="E107" s="90" t="s">
        <v>243</v>
      </c>
    </row>
    <row r="108" spans="1:5" s="44" customFormat="1" ht="12.75" x14ac:dyDescent="0.2">
      <c r="A108" s="523" t="s">
        <v>753</v>
      </c>
      <c r="B108" s="289" t="s">
        <v>617</v>
      </c>
      <c r="C108" s="93" t="s">
        <v>160</v>
      </c>
      <c r="D108" s="525">
        <v>45110</v>
      </c>
      <c r="E108" s="95">
        <v>21.227699999999999</v>
      </c>
    </row>
    <row r="109" spans="1:5" s="44" customFormat="1" ht="12.75" x14ac:dyDescent="0.2">
      <c r="A109" s="90" t="s">
        <v>246</v>
      </c>
      <c r="B109" s="1128" t="s">
        <v>247</v>
      </c>
      <c r="C109" s="1128"/>
      <c r="D109" s="1047" t="s">
        <v>232</v>
      </c>
      <c r="E109" s="1047"/>
    </row>
    <row r="110" spans="1:5" s="44" customFormat="1" ht="12.75" x14ac:dyDescent="0.2">
      <c r="A110" s="644" t="s">
        <v>256</v>
      </c>
      <c r="B110" s="1126" t="s">
        <v>1321</v>
      </c>
      <c r="C110" s="1126"/>
      <c r="D110" s="1127">
        <v>52.19</v>
      </c>
      <c r="E110" s="1127"/>
    </row>
    <row r="111" spans="1:5" s="44" customFormat="1" ht="12.75" x14ac:dyDescent="0.2">
      <c r="A111" s="644" t="s">
        <v>339</v>
      </c>
      <c r="B111" s="1126" t="s">
        <v>1306</v>
      </c>
      <c r="C111" s="1126"/>
      <c r="D111" s="1127">
        <v>20.574400000000004</v>
      </c>
      <c r="E111" s="1127"/>
    </row>
    <row r="112" spans="1:5" s="44" customFormat="1" ht="12.75" x14ac:dyDescent="0.2">
      <c r="A112" s="644" t="s">
        <v>340</v>
      </c>
      <c r="B112" s="1126" t="s">
        <v>1310</v>
      </c>
      <c r="C112" s="1126"/>
      <c r="D112" s="1127">
        <v>21.227699999999999</v>
      </c>
      <c r="E112" s="1127"/>
    </row>
    <row r="113" spans="1:5" s="44" customFormat="1" ht="15" customHeight="1" x14ac:dyDescent="0.2">
      <c r="A113" s="649"/>
      <c r="B113" s="650"/>
      <c r="C113" s="650"/>
      <c r="D113" s="99"/>
      <c r="E113" s="99"/>
    </row>
    <row r="114" spans="1:5" s="44" customFormat="1" ht="12.75" x14ac:dyDescent="0.2">
      <c r="A114" s="316" t="s">
        <v>41</v>
      </c>
      <c r="B114" s="90" t="s">
        <v>54</v>
      </c>
      <c r="C114" s="90" t="s">
        <v>42</v>
      </c>
      <c r="D114" s="90" t="s">
        <v>242</v>
      </c>
      <c r="E114" s="90" t="s">
        <v>243</v>
      </c>
    </row>
    <row r="115" spans="1:5" s="44" customFormat="1" ht="21" x14ac:dyDescent="0.2">
      <c r="A115" s="523" t="s">
        <v>754</v>
      </c>
      <c r="B115" s="92" t="s">
        <v>612</v>
      </c>
      <c r="C115" s="93" t="s">
        <v>160</v>
      </c>
      <c r="D115" s="525">
        <v>45110</v>
      </c>
      <c r="E115" s="95">
        <v>7.1866666666666674</v>
      </c>
    </row>
    <row r="116" spans="1:5" s="44" customFormat="1" ht="12.75" x14ac:dyDescent="0.2">
      <c r="A116" s="90" t="s">
        <v>246</v>
      </c>
      <c r="B116" s="1046" t="s">
        <v>247</v>
      </c>
      <c r="C116" s="1046"/>
      <c r="D116" s="1047" t="s">
        <v>232</v>
      </c>
      <c r="E116" s="1047"/>
    </row>
    <row r="117" spans="1:5" s="44" customFormat="1" ht="12.75" x14ac:dyDescent="0.2">
      <c r="A117" s="644" t="s">
        <v>339</v>
      </c>
      <c r="B117" s="1129" t="s">
        <v>1306</v>
      </c>
      <c r="C117" s="1129"/>
      <c r="D117" s="1127">
        <v>4.7936000000000005</v>
      </c>
      <c r="E117" s="1127"/>
    </row>
    <row r="118" spans="1:5" s="44" customFormat="1" ht="12.75" x14ac:dyDescent="0.2">
      <c r="A118" s="644" t="s">
        <v>341</v>
      </c>
      <c r="B118" s="1129" t="s">
        <v>1307</v>
      </c>
      <c r="C118" s="1129"/>
      <c r="D118" s="1127">
        <v>11.125333333333336</v>
      </c>
      <c r="E118" s="1127"/>
    </row>
    <row r="119" spans="1:5" s="44" customFormat="1" ht="12.75" x14ac:dyDescent="0.2">
      <c r="A119" s="644" t="s">
        <v>342</v>
      </c>
      <c r="B119" s="1129" t="s">
        <v>1308</v>
      </c>
      <c r="C119" s="1129"/>
      <c r="D119" s="1127">
        <v>7.1866666666666674</v>
      </c>
      <c r="E119" s="1127"/>
    </row>
    <row r="120" spans="1:5" s="44" customFormat="1" ht="15" customHeight="1" x14ac:dyDescent="0.2">
      <c r="A120" s="649"/>
      <c r="B120" s="650"/>
      <c r="C120" s="650"/>
      <c r="D120" s="99"/>
      <c r="E120" s="99"/>
    </row>
    <row r="121" spans="1:5" s="44" customFormat="1" ht="12.75" x14ac:dyDescent="0.2">
      <c r="A121" s="316" t="s">
        <v>41</v>
      </c>
      <c r="B121" s="90" t="s">
        <v>54</v>
      </c>
      <c r="C121" s="90" t="s">
        <v>42</v>
      </c>
      <c r="D121" s="90" t="s">
        <v>242</v>
      </c>
      <c r="E121" s="90" t="s">
        <v>243</v>
      </c>
    </row>
    <row r="122" spans="1:5" s="44" customFormat="1" ht="12.75" x14ac:dyDescent="0.2">
      <c r="A122" s="523" t="s">
        <v>755</v>
      </c>
      <c r="B122" s="289" t="s">
        <v>628</v>
      </c>
      <c r="C122" s="93" t="s">
        <v>121</v>
      </c>
      <c r="D122" s="525">
        <v>45110</v>
      </c>
      <c r="E122" s="95">
        <v>54.051200000000001</v>
      </c>
    </row>
    <row r="123" spans="1:5" s="44" customFormat="1" ht="12.75" x14ac:dyDescent="0.2">
      <c r="A123" s="90" t="s">
        <v>246</v>
      </c>
      <c r="B123" s="1128" t="s">
        <v>247</v>
      </c>
      <c r="C123" s="1128"/>
      <c r="D123" s="1047" t="s">
        <v>232</v>
      </c>
      <c r="E123" s="1047"/>
    </row>
    <row r="124" spans="1:5" s="44" customFormat="1" ht="12.75" x14ac:dyDescent="0.2">
      <c r="A124" s="644" t="s">
        <v>343</v>
      </c>
      <c r="B124" s="1126" t="s">
        <v>1309</v>
      </c>
      <c r="C124" s="1126"/>
      <c r="D124" s="1127">
        <v>54.051200000000001</v>
      </c>
      <c r="E124" s="1127"/>
    </row>
    <row r="125" spans="1:5" s="44" customFormat="1" ht="12.75" x14ac:dyDescent="0.2">
      <c r="A125" s="644" t="s">
        <v>342</v>
      </c>
      <c r="B125" s="1126" t="s">
        <v>1308</v>
      </c>
      <c r="C125" s="1126"/>
      <c r="D125" s="1127">
        <v>51.184000000000005</v>
      </c>
      <c r="E125" s="1127"/>
    </row>
    <row r="126" spans="1:5" s="44" customFormat="1" ht="12.75" x14ac:dyDescent="0.2">
      <c r="A126" s="644" t="s">
        <v>340</v>
      </c>
      <c r="B126" s="1126" t="s">
        <v>1310</v>
      </c>
      <c r="C126" s="1126"/>
      <c r="D126" s="1127">
        <v>68.521600000000007</v>
      </c>
      <c r="E126" s="1127"/>
    </row>
    <row r="127" spans="1:5" s="44" customFormat="1" ht="15" customHeight="1" x14ac:dyDescent="0.2">
      <c r="A127" s="649"/>
      <c r="B127" s="650"/>
      <c r="C127" s="650"/>
      <c r="D127" s="99"/>
      <c r="E127" s="99"/>
    </row>
    <row r="128" spans="1:5" s="44" customFormat="1" ht="12.75" x14ac:dyDescent="0.2">
      <c r="A128" s="316" t="s">
        <v>41</v>
      </c>
      <c r="B128" s="90" t="s">
        <v>54</v>
      </c>
      <c r="C128" s="90" t="s">
        <v>42</v>
      </c>
      <c r="D128" s="90" t="s">
        <v>242</v>
      </c>
      <c r="E128" s="90" t="s">
        <v>243</v>
      </c>
    </row>
    <row r="129" spans="1:5" s="44" customFormat="1" ht="23.25" customHeight="1" x14ac:dyDescent="0.2">
      <c r="A129" s="523" t="s">
        <v>756</v>
      </c>
      <c r="B129" s="289" t="s">
        <v>629</v>
      </c>
      <c r="C129" s="93" t="s">
        <v>121</v>
      </c>
      <c r="D129" s="525">
        <v>45110</v>
      </c>
      <c r="E129" s="95">
        <v>15.780800000000001</v>
      </c>
    </row>
    <row r="130" spans="1:5" s="44" customFormat="1" ht="12.75" x14ac:dyDescent="0.2">
      <c r="A130" s="90" t="s">
        <v>246</v>
      </c>
      <c r="B130" s="1128" t="s">
        <v>247</v>
      </c>
      <c r="C130" s="1128"/>
      <c r="D130" s="1047" t="s">
        <v>232</v>
      </c>
      <c r="E130" s="1047"/>
    </row>
    <row r="131" spans="1:5" s="44" customFormat="1" ht="12.75" x14ac:dyDescent="0.2">
      <c r="A131" s="644" t="s">
        <v>342</v>
      </c>
      <c r="B131" s="1126" t="s">
        <v>1308</v>
      </c>
      <c r="C131" s="1126"/>
      <c r="D131" s="1127">
        <v>14.224</v>
      </c>
      <c r="E131" s="1127"/>
    </row>
    <row r="132" spans="1:5" s="44" customFormat="1" ht="12.75" x14ac:dyDescent="0.2">
      <c r="A132" s="644" t="s">
        <v>378</v>
      </c>
      <c r="B132" s="1126" t="s">
        <v>1311</v>
      </c>
      <c r="C132" s="1126"/>
      <c r="D132" s="1127">
        <v>33.028800000000004</v>
      </c>
      <c r="E132" s="1127"/>
    </row>
    <row r="133" spans="1:5" s="44" customFormat="1" ht="12.75" x14ac:dyDescent="0.2">
      <c r="A133" s="644" t="s">
        <v>340</v>
      </c>
      <c r="B133" s="1126" t="s">
        <v>1310</v>
      </c>
      <c r="C133" s="1126"/>
      <c r="D133" s="1127">
        <v>15.780800000000001</v>
      </c>
      <c r="E133" s="1127"/>
    </row>
    <row r="134" spans="1:5" s="44" customFormat="1" ht="15" customHeight="1" x14ac:dyDescent="0.2">
      <c r="A134" s="649"/>
      <c r="B134" s="650"/>
      <c r="C134" s="650"/>
      <c r="D134" s="99"/>
      <c r="E134" s="99"/>
    </row>
    <row r="135" spans="1:5" x14ac:dyDescent="0.25">
      <c r="A135" s="316" t="s">
        <v>41</v>
      </c>
      <c r="B135" s="90" t="s">
        <v>54</v>
      </c>
      <c r="C135" s="90" t="s">
        <v>42</v>
      </c>
      <c r="D135" s="90" t="s">
        <v>242</v>
      </c>
      <c r="E135" s="90" t="s">
        <v>243</v>
      </c>
    </row>
    <row r="136" spans="1:5" ht="21" x14ac:dyDescent="0.25">
      <c r="A136" s="523" t="s">
        <v>757</v>
      </c>
      <c r="B136" s="524" t="s">
        <v>1269</v>
      </c>
      <c r="C136" s="523" t="s">
        <v>121</v>
      </c>
      <c r="D136" s="525">
        <v>45110</v>
      </c>
      <c r="E136" s="526">
        <v>1075.46</v>
      </c>
    </row>
    <row r="137" spans="1:5" x14ac:dyDescent="0.25">
      <c r="A137" s="90" t="s">
        <v>246</v>
      </c>
      <c r="B137" s="1128"/>
      <c r="C137" s="1128"/>
      <c r="D137" s="1047" t="s">
        <v>232</v>
      </c>
      <c r="E137" s="1047"/>
    </row>
    <row r="138" spans="1:5" x14ac:dyDescent="0.25">
      <c r="A138" s="644" t="s">
        <v>379</v>
      </c>
      <c r="B138" s="1126" t="s">
        <v>1312</v>
      </c>
      <c r="C138" s="1126"/>
      <c r="D138" s="1127">
        <v>1075.46</v>
      </c>
      <c r="E138" s="1127"/>
    </row>
    <row r="139" spans="1:5" x14ac:dyDescent="0.25">
      <c r="A139" s="644" t="s">
        <v>380</v>
      </c>
      <c r="B139" s="1126" t="s">
        <v>1313</v>
      </c>
      <c r="C139" s="1126"/>
      <c r="D139" s="1127">
        <v>832.51840000000016</v>
      </c>
      <c r="E139" s="1127"/>
    </row>
    <row r="140" spans="1:5" x14ac:dyDescent="0.25">
      <c r="A140" s="644" t="s">
        <v>381</v>
      </c>
      <c r="B140" s="1126" t="s">
        <v>1314</v>
      </c>
      <c r="C140" s="1126"/>
      <c r="D140" s="1127">
        <v>1592.0688000000002</v>
      </c>
      <c r="E140" s="1127"/>
    </row>
    <row r="141" spans="1:5" x14ac:dyDescent="0.25">
      <c r="A141" s="316" t="s">
        <v>41</v>
      </c>
      <c r="B141" s="90" t="s">
        <v>54</v>
      </c>
      <c r="C141" s="90" t="s">
        <v>42</v>
      </c>
      <c r="D141" s="90" t="s">
        <v>242</v>
      </c>
      <c r="E141" s="90" t="s">
        <v>243</v>
      </c>
    </row>
    <row r="142" spans="1:5" ht="21" x14ac:dyDescent="0.25">
      <c r="A142" s="523" t="s">
        <v>1390</v>
      </c>
      <c r="B142" s="524" t="s">
        <v>1928</v>
      </c>
      <c r="C142" s="523" t="s">
        <v>121</v>
      </c>
      <c r="D142" s="525">
        <v>45110</v>
      </c>
      <c r="E142" s="526">
        <v>88900</v>
      </c>
    </row>
    <row r="143" spans="1:5" x14ac:dyDescent="0.25">
      <c r="A143" s="90" t="s">
        <v>246</v>
      </c>
      <c r="B143" s="1128"/>
      <c r="C143" s="1128"/>
      <c r="D143" s="1047" t="s">
        <v>232</v>
      </c>
      <c r="E143" s="1047"/>
    </row>
    <row r="144" spans="1:5" x14ac:dyDescent="0.25">
      <c r="A144" s="733" t="s">
        <v>382</v>
      </c>
      <c r="B144" s="1130" t="s">
        <v>1840</v>
      </c>
      <c r="C144" s="1130"/>
      <c r="D144" s="1131">
        <v>88900</v>
      </c>
      <c r="E144" s="1131"/>
    </row>
    <row r="145" spans="1:5" x14ac:dyDescent="0.25">
      <c r="A145" s="734" t="s">
        <v>383</v>
      </c>
      <c r="B145" s="1130" t="s">
        <v>1842</v>
      </c>
      <c r="C145" s="1130"/>
      <c r="D145" s="1131">
        <v>89750</v>
      </c>
      <c r="E145" s="1131"/>
    </row>
    <row r="146" spans="1:5" x14ac:dyDescent="0.25">
      <c r="A146" s="734" t="s">
        <v>384</v>
      </c>
      <c r="B146" s="1130" t="s">
        <v>1847</v>
      </c>
      <c r="C146" s="1130"/>
      <c r="D146" s="1131">
        <v>86650</v>
      </c>
      <c r="E146" s="1131"/>
    </row>
    <row r="147" spans="1:5" x14ac:dyDescent="0.25">
      <c r="A147" s="316" t="s">
        <v>41</v>
      </c>
      <c r="B147" s="90" t="s">
        <v>54</v>
      </c>
      <c r="C147" s="90" t="s">
        <v>42</v>
      </c>
      <c r="D147" s="90" t="s">
        <v>242</v>
      </c>
      <c r="E147" s="90" t="s">
        <v>243</v>
      </c>
    </row>
    <row r="148" spans="1:5" ht="21" x14ac:dyDescent="0.25">
      <c r="A148" s="523" t="s">
        <v>1391</v>
      </c>
      <c r="B148" s="524" t="s">
        <v>1393</v>
      </c>
      <c r="C148" s="523" t="s">
        <v>121</v>
      </c>
      <c r="D148" s="525">
        <v>45110</v>
      </c>
      <c r="E148" s="526">
        <v>91562</v>
      </c>
    </row>
    <row r="149" spans="1:5" x14ac:dyDescent="0.25">
      <c r="A149" s="90" t="s">
        <v>246</v>
      </c>
      <c r="B149" s="1128"/>
      <c r="C149" s="1128"/>
      <c r="D149" s="1047" t="s">
        <v>232</v>
      </c>
      <c r="E149" s="1047"/>
    </row>
    <row r="150" spans="1:5" x14ac:dyDescent="0.25">
      <c r="A150" s="644" t="s">
        <v>387</v>
      </c>
      <c r="B150" s="1126" t="s">
        <v>1395</v>
      </c>
      <c r="C150" s="1126"/>
      <c r="D150" s="1127">
        <v>91562</v>
      </c>
      <c r="E150" s="1127"/>
    </row>
    <row r="151" spans="1:5" x14ac:dyDescent="0.25">
      <c r="A151" s="644" t="s">
        <v>389</v>
      </c>
      <c r="B151" s="1126" t="s">
        <v>394</v>
      </c>
      <c r="C151" s="1126"/>
      <c r="D151" s="1127">
        <v>89530</v>
      </c>
      <c r="E151" s="1127"/>
    </row>
    <row r="152" spans="1:5" ht="15.75" customHeight="1" x14ac:dyDescent="0.25">
      <c r="A152" s="644" t="s">
        <v>390</v>
      </c>
      <c r="B152" s="1126" t="s">
        <v>518</v>
      </c>
      <c r="C152" s="1126"/>
      <c r="D152" s="1127">
        <v>115450</v>
      </c>
      <c r="E152" s="1127"/>
    </row>
    <row r="153" spans="1:5" x14ac:dyDescent="0.25">
      <c r="A153" s="316" t="s">
        <v>41</v>
      </c>
      <c r="B153" s="90" t="s">
        <v>54</v>
      </c>
      <c r="C153" s="90" t="s">
        <v>42</v>
      </c>
      <c r="D153" s="90" t="s">
        <v>242</v>
      </c>
      <c r="E153" s="90" t="s">
        <v>243</v>
      </c>
    </row>
    <row r="154" spans="1:5" ht="21" x14ac:dyDescent="0.25">
      <c r="A154" s="523" t="s">
        <v>1413</v>
      </c>
      <c r="B154" s="524" t="s">
        <v>1415</v>
      </c>
      <c r="C154" s="523" t="s">
        <v>121</v>
      </c>
      <c r="D154" s="525">
        <v>45110</v>
      </c>
      <c r="E154" s="526">
        <v>2.2999999999999998</v>
      </c>
    </row>
    <row r="155" spans="1:5" x14ac:dyDescent="0.25">
      <c r="A155" s="90" t="s">
        <v>246</v>
      </c>
      <c r="B155" s="1128"/>
      <c r="C155" s="1128"/>
      <c r="D155" s="1047" t="s">
        <v>232</v>
      </c>
      <c r="E155" s="1047"/>
    </row>
    <row r="156" spans="1:5" x14ac:dyDescent="0.25">
      <c r="A156" s="644" t="s">
        <v>387</v>
      </c>
      <c r="B156" s="1126" t="s">
        <v>1395</v>
      </c>
      <c r="C156" s="1126"/>
      <c r="D156" s="1127">
        <v>3.28</v>
      </c>
      <c r="E156" s="1127"/>
    </row>
    <row r="157" spans="1:5" x14ac:dyDescent="0.25">
      <c r="A157" s="644" t="s">
        <v>389</v>
      </c>
      <c r="B157" s="1126" t="s">
        <v>394</v>
      </c>
      <c r="C157" s="1126"/>
      <c r="D157" s="1127">
        <v>1.25</v>
      </c>
      <c r="E157" s="1127"/>
    </row>
    <row r="158" spans="1:5" x14ac:dyDescent="0.25">
      <c r="A158" s="644" t="s">
        <v>390</v>
      </c>
      <c r="B158" s="1126" t="s">
        <v>518</v>
      </c>
      <c r="C158" s="1126"/>
      <c r="D158" s="1127">
        <v>2.2999999999999998</v>
      </c>
      <c r="E158" s="1127"/>
    </row>
    <row r="159" spans="1:5" x14ac:dyDescent="0.25">
      <c r="A159" s="316" t="s">
        <v>41</v>
      </c>
      <c r="B159" s="90" t="s">
        <v>54</v>
      </c>
      <c r="C159" s="90" t="s">
        <v>42</v>
      </c>
      <c r="D159" s="90" t="s">
        <v>242</v>
      </c>
      <c r="E159" s="90" t="s">
        <v>243</v>
      </c>
    </row>
    <row r="160" spans="1:5" x14ac:dyDescent="0.25">
      <c r="A160" s="523" t="s">
        <v>1414</v>
      </c>
      <c r="B160" s="524" t="s">
        <v>1416</v>
      </c>
      <c r="C160" s="523" t="s">
        <v>121</v>
      </c>
      <c r="D160" s="525">
        <v>45110</v>
      </c>
      <c r="E160" s="526">
        <v>2.61</v>
      </c>
    </row>
    <row r="161" spans="1:5" x14ac:dyDescent="0.25">
      <c r="A161" s="90" t="s">
        <v>246</v>
      </c>
      <c r="B161" s="1128"/>
      <c r="C161" s="1128"/>
      <c r="D161" s="1047" t="s">
        <v>232</v>
      </c>
      <c r="E161" s="1047"/>
    </row>
    <row r="162" spans="1:5" x14ac:dyDescent="0.25">
      <c r="A162" s="644" t="s">
        <v>387</v>
      </c>
      <c r="B162" s="1126" t="s">
        <v>1395</v>
      </c>
      <c r="C162" s="1126"/>
      <c r="D162" s="1127">
        <v>3.55</v>
      </c>
      <c r="E162" s="1127"/>
    </row>
    <row r="163" spans="1:5" x14ac:dyDescent="0.25">
      <c r="A163" s="644" t="s">
        <v>389</v>
      </c>
      <c r="B163" s="1126" t="s">
        <v>394</v>
      </c>
      <c r="C163" s="1126"/>
      <c r="D163" s="1127">
        <v>1.24</v>
      </c>
      <c r="E163" s="1127"/>
    </row>
    <row r="164" spans="1:5" x14ac:dyDescent="0.25">
      <c r="A164" s="644" t="s">
        <v>390</v>
      </c>
      <c r="B164" s="1126" t="s">
        <v>518</v>
      </c>
      <c r="C164" s="1126"/>
      <c r="D164" s="1127">
        <v>2.61</v>
      </c>
      <c r="E164" s="1127"/>
    </row>
    <row r="165" spans="1:5" x14ac:dyDescent="0.25">
      <c r="A165" s="316" t="s">
        <v>41</v>
      </c>
      <c r="B165" s="90" t="s">
        <v>54</v>
      </c>
      <c r="C165" s="90" t="s">
        <v>42</v>
      </c>
      <c r="D165" s="90" t="s">
        <v>242</v>
      </c>
      <c r="E165" s="90" t="s">
        <v>243</v>
      </c>
    </row>
    <row r="166" spans="1:5" ht="21" x14ac:dyDescent="0.25">
      <c r="A166" s="523" t="s">
        <v>1817</v>
      </c>
      <c r="B166" s="524" t="s">
        <v>1929</v>
      </c>
      <c r="C166" s="523" t="s">
        <v>160</v>
      </c>
      <c r="D166" s="525">
        <v>45110</v>
      </c>
      <c r="E166" s="526">
        <v>445</v>
      </c>
    </row>
    <row r="167" spans="1:5" x14ac:dyDescent="0.25">
      <c r="A167" s="90" t="s">
        <v>246</v>
      </c>
      <c r="B167" s="1128"/>
      <c r="C167" s="1128"/>
      <c r="D167" s="1047" t="s">
        <v>232</v>
      </c>
      <c r="E167" s="1047"/>
    </row>
    <row r="168" spans="1:5" x14ac:dyDescent="0.25">
      <c r="A168" s="644" t="s">
        <v>398</v>
      </c>
      <c r="B168" s="1126" t="s">
        <v>1888</v>
      </c>
      <c r="C168" s="1126"/>
      <c r="D168" s="1127">
        <v>445</v>
      </c>
      <c r="E168" s="1127"/>
    </row>
    <row r="169" spans="1:5" x14ac:dyDescent="0.25">
      <c r="A169" s="644" t="s">
        <v>591</v>
      </c>
      <c r="B169" s="1126" t="s">
        <v>1921</v>
      </c>
      <c r="C169" s="1126"/>
      <c r="D169" s="1127">
        <v>432</v>
      </c>
      <c r="E169" s="1127"/>
    </row>
    <row r="170" spans="1:5" x14ac:dyDescent="0.25">
      <c r="A170" s="644" t="s">
        <v>596</v>
      </c>
      <c r="B170" s="1126" t="s">
        <v>1924</v>
      </c>
      <c r="C170" s="1126"/>
      <c r="D170" s="1127">
        <v>485</v>
      </c>
      <c r="E170" s="1127"/>
    </row>
  </sheetData>
  <autoFilter ref="A1:A140" xr:uid="{00000000-0009-0000-0000-000009000000}"/>
  <dataConsolidate/>
  <mergeCells count="99">
    <mergeCell ref="B170:C170"/>
    <mergeCell ref="D170:E170"/>
    <mergeCell ref="B167:C167"/>
    <mergeCell ref="D167:E167"/>
    <mergeCell ref="B168:C168"/>
    <mergeCell ref="D168:E168"/>
    <mergeCell ref="B169:C169"/>
    <mergeCell ref="D169:E169"/>
    <mergeCell ref="B158:C158"/>
    <mergeCell ref="D158:E158"/>
    <mergeCell ref="B164:C164"/>
    <mergeCell ref="D164:E164"/>
    <mergeCell ref="B161:C161"/>
    <mergeCell ref="D161:E161"/>
    <mergeCell ref="B162:C162"/>
    <mergeCell ref="D162:E162"/>
    <mergeCell ref="B163:C163"/>
    <mergeCell ref="D163:E163"/>
    <mergeCell ref="B151:C151"/>
    <mergeCell ref="D151:E151"/>
    <mergeCell ref="B152:C152"/>
    <mergeCell ref="D152:E152"/>
    <mergeCell ref="B157:C157"/>
    <mergeCell ref="D157:E157"/>
    <mergeCell ref="B155:C155"/>
    <mergeCell ref="D155:E155"/>
    <mergeCell ref="B156:C156"/>
    <mergeCell ref="D156:E156"/>
    <mergeCell ref="B143:C143"/>
    <mergeCell ref="D143:E143"/>
    <mergeCell ref="B144:C144"/>
    <mergeCell ref="D144:E144"/>
    <mergeCell ref="B145:C145"/>
    <mergeCell ref="D145:E145"/>
    <mergeCell ref="B146:C146"/>
    <mergeCell ref="D146:E146"/>
    <mergeCell ref="B149:C149"/>
    <mergeCell ref="D149:E149"/>
    <mergeCell ref="B150:C150"/>
    <mergeCell ref="D150:E150"/>
    <mergeCell ref="A4:E4"/>
    <mergeCell ref="D5:E5"/>
    <mergeCell ref="D7:E8"/>
    <mergeCell ref="B123:C123"/>
    <mergeCell ref="D123:E123"/>
    <mergeCell ref="B102:C102"/>
    <mergeCell ref="D102:E102"/>
    <mergeCell ref="B103:C103"/>
    <mergeCell ref="D103:E103"/>
    <mergeCell ref="B104:C104"/>
    <mergeCell ref="D104:E104"/>
    <mergeCell ref="B105:C105"/>
    <mergeCell ref="D105:E105"/>
    <mergeCell ref="B109:C109"/>
    <mergeCell ref="D109:E109"/>
    <mergeCell ref="B110:C110"/>
    <mergeCell ref="B124:C124"/>
    <mergeCell ref="D124:E124"/>
    <mergeCell ref="B133:C133"/>
    <mergeCell ref="D133:E133"/>
    <mergeCell ref="B125:C125"/>
    <mergeCell ref="D125:E125"/>
    <mergeCell ref="B126:C126"/>
    <mergeCell ref="D126:E126"/>
    <mergeCell ref="B130:C130"/>
    <mergeCell ref="D130:E130"/>
    <mergeCell ref="B131:C131"/>
    <mergeCell ref="D131:E131"/>
    <mergeCell ref="B95:C95"/>
    <mergeCell ref="D95:E95"/>
    <mergeCell ref="B116:C116"/>
    <mergeCell ref="D116:E116"/>
    <mergeCell ref="B117:C117"/>
    <mergeCell ref="D117:E117"/>
    <mergeCell ref="D110:E110"/>
    <mergeCell ref="B96:C96"/>
    <mergeCell ref="D96:E96"/>
    <mergeCell ref="B97:C97"/>
    <mergeCell ref="D97:E97"/>
    <mergeCell ref="B98:C98"/>
    <mergeCell ref="D98:E98"/>
    <mergeCell ref="B118:C118"/>
    <mergeCell ref="D118:E118"/>
    <mergeCell ref="B119:C119"/>
    <mergeCell ref="D119:E119"/>
    <mergeCell ref="B111:C111"/>
    <mergeCell ref="D111:E111"/>
    <mergeCell ref="B112:C112"/>
    <mergeCell ref="D112:E112"/>
    <mergeCell ref="B140:C140"/>
    <mergeCell ref="D140:E140"/>
    <mergeCell ref="B132:C132"/>
    <mergeCell ref="D132:E132"/>
    <mergeCell ref="B137:C137"/>
    <mergeCell ref="D137:E137"/>
    <mergeCell ref="B138:C138"/>
    <mergeCell ref="D138:E138"/>
    <mergeCell ref="B139:C139"/>
    <mergeCell ref="D139:E139"/>
  </mergeCells>
  <phoneticPr fontId="2" type="noConversion"/>
  <dataValidations count="3">
    <dataValidation type="list" allowBlank="1" showInputMessage="1" showErrorMessage="1" sqref="A107 A114 A109 A116" xr:uid="{00000000-0002-0000-0900-000000000000}">
      <formula1>$A$11:$A$36</formula1>
    </dataValidation>
    <dataValidation type="list" allowBlank="1" showInputMessage="1" showErrorMessage="1" sqref="A135 A116 A114 A137 A141 A143 A147 A149 A153 A155 A159 A161 A165 A167" xr:uid="{00000000-0002-0000-0900-000002000000}">
      <formula1>$A$11:$A$52</formula1>
    </dataValidation>
    <dataValidation type="list" allowBlank="1" showInputMessage="1" showErrorMessage="1" sqref="A102 A93 A100 A95" xr:uid="{00000000-0002-0000-0900-000005000000}">
      <formula1>$A$11:$A$91</formula1>
    </dataValidation>
  </dataValidations>
  <printOptions horizontalCentered="1"/>
  <pageMargins left="0.23622047244094491" right="0.23622047244094491" top="0.31496062992125984" bottom="0.31496062992125984" header="0.31496062992125984" footer="0.11811023622047245"/>
  <pageSetup paperSize="9" scale="79" fitToHeight="0" orientation="portrait" r:id="rId1"/>
  <headerFooter>
    <oddFooter>Página &amp;P de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9">
    <tabColor theme="4" tint="0.79998168889431442"/>
    <pageSetUpPr fitToPage="1"/>
  </sheetPr>
  <dimension ref="A1:AB97"/>
  <sheetViews>
    <sheetView view="pageBreakPreview" zoomScale="60" zoomScaleNormal="85" workbookViewId="0">
      <selection sqref="A1:XFD1048576"/>
    </sheetView>
  </sheetViews>
  <sheetFormatPr defaultRowHeight="15" x14ac:dyDescent="0.25"/>
  <cols>
    <col min="1" max="1" width="10" style="721" bestFit="1" customWidth="1"/>
    <col min="2" max="2" width="18.7109375" style="721" customWidth="1"/>
    <col min="3" max="3" width="32.5703125" style="721" customWidth="1"/>
    <col min="4" max="4" width="9.5703125" style="721" bestFit="1" customWidth="1"/>
    <col min="5" max="5" width="18" style="721" customWidth="1"/>
    <col min="6" max="6" width="15.42578125" style="721" bestFit="1" customWidth="1"/>
    <col min="7" max="7" width="8.28515625" style="721" bestFit="1" customWidth="1"/>
    <col min="8" max="8" width="16.140625" style="721" bestFit="1" customWidth="1"/>
    <col min="9" max="9" width="15.42578125" style="721" bestFit="1" customWidth="1"/>
    <col min="10" max="10" width="8.28515625" style="721" bestFit="1" customWidth="1"/>
    <col min="11" max="11" width="16.140625" style="721" bestFit="1" customWidth="1"/>
    <col min="12" max="12" width="15.42578125" style="721" bestFit="1" customWidth="1"/>
    <col min="13" max="13" width="8.5703125" style="721" bestFit="1" customWidth="1"/>
    <col min="14" max="14" width="16.140625" style="721" bestFit="1" customWidth="1"/>
    <col min="15" max="15" width="15.42578125" style="721" bestFit="1" customWidth="1"/>
    <col min="16" max="16" width="8.5703125" style="721" bestFit="1" customWidth="1"/>
    <col min="17" max="17" width="16.140625" style="721" bestFit="1" customWidth="1"/>
    <col min="18" max="18" width="15.42578125" style="721" bestFit="1" customWidth="1"/>
    <col min="19" max="19" width="10.28515625" style="721" bestFit="1" customWidth="1"/>
    <col min="20" max="20" width="16.140625" style="721" bestFit="1" customWidth="1"/>
    <col min="21" max="21" width="15.5703125" style="721" customWidth="1"/>
    <col min="22" max="22" width="10.28515625" style="721" bestFit="1" customWidth="1"/>
    <col min="23" max="23" width="16.140625" style="721" bestFit="1" customWidth="1"/>
    <col min="24" max="24" width="9.28515625" style="721" customWidth="1"/>
    <col min="25" max="25" width="13.85546875" style="666" customWidth="1"/>
    <col min="26" max="26" width="6" style="666" bestFit="1" customWidth="1"/>
    <col min="27" max="27" width="13.85546875" style="666" customWidth="1"/>
    <col min="28" max="28" width="6" style="666" bestFit="1" customWidth="1"/>
    <col min="29" max="16384" width="9.140625" style="666"/>
  </cols>
  <sheetData>
    <row r="1" spans="1:28" ht="14.45" customHeight="1" x14ac:dyDescent="0.25">
      <c r="A1" s="669"/>
      <c r="B1" s="21"/>
      <c r="C1" s="1150" t="s">
        <v>1</v>
      </c>
      <c r="D1" s="1150"/>
      <c r="E1" s="1150"/>
      <c r="F1" s="1150"/>
      <c r="G1" s="1150"/>
      <c r="H1" s="1150"/>
      <c r="I1" s="1150"/>
      <c r="J1" s="1150"/>
      <c r="K1" s="1150"/>
      <c r="L1" s="1150"/>
      <c r="M1" s="1150"/>
      <c r="N1" s="1150"/>
      <c r="O1" s="1150"/>
      <c r="P1" s="1150"/>
      <c r="Q1" s="1150"/>
      <c r="R1" s="1150"/>
      <c r="S1" s="1150"/>
      <c r="T1" s="1150"/>
      <c r="U1" s="1150"/>
      <c r="V1" s="1150"/>
      <c r="W1" s="1150"/>
      <c r="X1" s="1150"/>
    </row>
    <row r="2" spans="1:28" ht="14.45" customHeight="1" x14ac:dyDescent="0.25">
      <c r="A2" s="670"/>
      <c r="B2" s="22"/>
      <c r="C2" s="1151" t="s">
        <v>435</v>
      </c>
      <c r="D2" s="1151"/>
      <c r="E2" s="1151"/>
      <c r="F2" s="1151"/>
      <c r="G2" s="1151"/>
      <c r="H2" s="1151"/>
      <c r="I2" s="1151"/>
      <c r="J2" s="1151"/>
      <c r="K2" s="1151"/>
      <c r="L2" s="1151"/>
      <c r="M2" s="1151"/>
      <c r="N2" s="1151"/>
      <c r="O2" s="1151"/>
      <c r="P2" s="1151"/>
      <c r="Q2" s="1151"/>
      <c r="R2" s="1151"/>
      <c r="S2" s="1151"/>
      <c r="T2" s="1151"/>
      <c r="U2" s="1151"/>
      <c r="V2" s="1151"/>
      <c r="W2" s="1151"/>
      <c r="X2" s="1151"/>
    </row>
    <row r="3" spans="1:28" ht="14.45" customHeight="1" x14ac:dyDescent="0.25">
      <c r="A3" s="671"/>
      <c r="B3" s="23"/>
      <c r="C3" s="1150" t="s">
        <v>35</v>
      </c>
      <c r="D3" s="1150"/>
      <c r="E3" s="1150"/>
      <c r="F3" s="1150"/>
      <c r="G3" s="1150"/>
      <c r="H3" s="1150"/>
      <c r="I3" s="1150"/>
      <c r="J3" s="1150"/>
      <c r="K3" s="1150"/>
      <c r="L3" s="1150"/>
      <c r="M3" s="1150"/>
      <c r="N3" s="1150"/>
      <c r="O3" s="1150"/>
      <c r="P3" s="1150"/>
      <c r="Q3" s="1150"/>
      <c r="R3" s="1150"/>
      <c r="S3" s="1150"/>
      <c r="T3" s="1150"/>
      <c r="U3" s="1150"/>
      <c r="V3" s="1150"/>
      <c r="W3" s="1150"/>
      <c r="X3" s="1150"/>
    </row>
    <row r="4" spans="1:28" ht="20.45" customHeight="1" x14ac:dyDescent="0.25">
      <c r="A4" s="1059" t="s">
        <v>22</v>
      </c>
      <c r="B4" s="1060"/>
      <c r="C4" s="1060"/>
      <c r="D4" s="1060"/>
      <c r="E4" s="1060"/>
      <c r="F4" s="1060"/>
      <c r="G4" s="1060"/>
      <c r="H4" s="1060"/>
      <c r="I4" s="1060"/>
      <c r="J4" s="1060"/>
      <c r="K4" s="1060"/>
      <c r="L4" s="1060"/>
      <c r="M4" s="1060"/>
      <c r="N4" s="1060"/>
      <c r="O4" s="1060"/>
      <c r="P4" s="1060"/>
      <c r="Q4" s="1060"/>
      <c r="R4" s="1060"/>
      <c r="S4" s="1060"/>
      <c r="T4" s="1060"/>
      <c r="U4" s="1060"/>
      <c r="V4" s="1060"/>
      <c r="W4" s="1060"/>
      <c r="X4" s="1061"/>
    </row>
    <row r="5" spans="1:28" ht="14.45" customHeight="1" x14ac:dyDescent="0.25">
      <c r="A5" s="32" t="s">
        <v>70</v>
      </c>
      <c r="B5" s="1156" t="s">
        <v>1933</v>
      </c>
      <c r="C5" s="1156"/>
      <c r="D5" s="1156"/>
      <c r="E5" s="1156"/>
      <c r="F5" s="1156"/>
      <c r="G5" s="1156"/>
      <c r="H5" s="1156"/>
      <c r="I5" s="1156"/>
      <c r="J5" s="1156"/>
      <c r="K5" s="1156"/>
      <c r="L5" s="1156"/>
      <c r="M5" s="1156"/>
      <c r="N5" s="1156"/>
      <c r="O5" s="1156"/>
      <c r="P5" s="1156"/>
      <c r="Q5" s="1156"/>
      <c r="R5" s="1156"/>
      <c r="S5" s="1156"/>
      <c r="T5" s="1156"/>
      <c r="U5" s="295" t="s">
        <v>50</v>
      </c>
      <c r="V5" s="28"/>
      <c r="W5" s="28"/>
      <c r="X5" s="29"/>
    </row>
    <row r="6" spans="1:28" ht="14.45" customHeight="1" x14ac:dyDescent="0.25">
      <c r="A6" s="32" t="s">
        <v>71</v>
      </c>
      <c r="B6" s="1156" t="s">
        <v>446</v>
      </c>
      <c r="C6" s="1156"/>
      <c r="D6" s="1156"/>
      <c r="E6" s="1156"/>
      <c r="F6" s="1156"/>
      <c r="G6" s="1156"/>
      <c r="H6" s="1156"/>
      <c r="I6" s="1156"/>
      <c r="J6" s="1156"/>
      <c r="K6" s="1156"/>
      <c r="L6" s="1156"/>
      <c r="M6" s="1156"/>
      <c r="N6" s="1156"/>
      <c r="O6" s="1156"/>
      <c r="P6" s="1156"/>
      <c r="Q6" s="1156"/>
      <c r="R6" s="1156"/>
      <c r="S6" s="1156"/>
      <c r="T6" s="1156"/>
      <c r="U6" s="35"/>
      <c r="V6" s="36"/>
      <c r="W6" s="36"/>
      <c r="X6" s="30"/>
    </row>
    <row r="7" spans="1:28" ht="14.45" customHeight="1" x14ac:dyDescent="0.25">
      <c r="A7" s="32" t="s">
        <v>72</v>
      </c>
      <c r="B7" s="1156" t="s">
        <v>1932</v>
      </c>
      <c r="C7" s="1156"/>
      <c r="D7" s="1156"/>
      <c r="E7" s="1156"/>
      <c r="F7" s="1156"/>
      <c r="G7" s="1156"/>
      <c r="H7" s="1156"/>
      <c r="I7" s="1156"/>
      <c r="J7" s="1156"/>
      <c r="K7" s="1156"/>
      <c r="L7" s="1156"/>
      <c r="M7" s="1156"/>
      <c r="N7" s="1156"/>
      <c r="O7" s="1156"/>
      <c r="P7" s="1156"/>
      <c r="Q7" s="1156"/>
      <c r="R7" s="1156"/>
      <c r="S7" s="1156"/>
      <c r="T7" s="1156"/>
      <c r="U7" s="1064" t="s">
        <v>797</v>
      </c>
      <c r="V7" s="1154"/>
      <c r="W7" s="1154"/>
      <c r="X7" s="1065"/>
    </row>
    <row r="8" spans="1:28" ht="14.45" customHeight="1" x14ac:dyDescent="0.25">
      <c r="A8" s="32" t="s">
        <v>73</v>
      </c>
      <c r="B8" s="1156" t="s">
        <v>1934</v>
      </c>
      <c r="C8" s="1156"/>
      <c r="D8" s="1156"/>
      <c r="E8" s="1156"/>
      <c r="F8" s="1156"/>
      <c r="G8" s="1156"/>
      <c r="H8" s="1156"/>
      <c r="I8" s="1156"/>
      <c r="J8" s="1156"/>
      <c r="K8" s="1156"/>
      <c r="L8" s="1156"/>
      <c r="M8" s="1156"/>
      <c r="N8" s="1156"/>
      <c r="O8" s="1156"/>
      <c r="P8" s="1156"/>
      <c r="Q8" s="1156"/>
      <c r="R8" s="1156"/>
      <c r="S8" s="1156"/>
      <c r="T8" s="1156"/>
      <c r="U8" s="1066"/>
      <c r="V8" s="1155"/>
      <c r="W8" s="1155"/>
      <c r="X8" s="1067"/>
    </row>
    <row r="9" spans="1:28" ht="15" customHeight="1" x14ac:dyDescent="0.25">
      <c r="A9" s="1157" t="s">
        <v>5</v>
      </c>
      <c r="B9" s="1152" t="s">
        <v>6</v>
      </c>
      <c r="C9" s="1143"/>
      <c r="D9" s="1146" t="s">
        <v>0</v>
      </c>
      <c r="E9" s="1148" t="s">
        <v>23</v>
      </c>
      <c r="F9" s="1138" t="s">
        <v>7</v>
      </c>
      <c r="G9" s="1139"/>
      <c r="H9" s="1140"/>
      <c r="I9" s="1138" t="s">
        <v>51</v>
      </c>
      <c r="J9" s="1139"/>
      <c r="K9" s="1140"/>
      <c r="L9" s="1138" t="s">
        <v>52</v>
      </c>
      <c r="M9" s="1139"/>
      <c r="N9" s="1140"/>
      <c r="O9" s="1138" t="s">
        <v>69</v>
      </c>
      <c r="P9" s="1139"/>
      <c r="Q9" s="1140"/>
      <c r="R9" s="1138" t="s">
        <v>365</v>
      </c>
      <c r="S9" s="1139"/>
      <c r="T9" s="1140"/>
      <c r="U9" s="1138" t="s">
        <v>366</v>
      </c>
      <c r="V9" s="1139"/>
      <c r="W9" s="1140"/>
      <c r="X9" s="673" t="s">
        <v>265</v>
      </c>
    </row>
    <row r="10" spans="1:28" x14ac:dyDescent="0.25">
      <c r="A10" s="1158" t="s">
        <v>5</v>
      </c>
      <c r="B10" s="1153"/>
      <c r="C10" s="1145"/>
      <c r="D10" s="1147"/>
      <c r="E10" s="1149"/>
      <c r="F10" s="675" t="s">
        <v>24</v>
      </c>
      <c r="G10" s="675" t="s">
        <v>0</v>
      </c>
      <c r="H10" s="676" t="s">
        <v>34</v>
      </c>
      <c r="I10" s="675" t="s">
        <v>24</v>
      </c>
      <c r="J10" s="675" t="s">
        <v>0</v>
      </c>
      <c r="K10" s="676" t="s">
        <v>34</v>
      </c>
      <c r="L10" s="675" t="s">
        <v>24</v>
      </c>
      <c r="M10" s="675" t="s">
        <v>0</v>
      </c>
      <c r="N10" s="676" t="s">
        <v>34</v>
      </c>
      <c r="O10" s="675" t="s">
        <v>24</v>
      </c>
      <c r="P10" s="675" t="s">
        <v>0</v>
      </c>
      <c r="Q10" s="676" t="s">
        <v>34</v>
      </c>
      <c r="R10" s="675" t="s">
        <v>24</v>
      </c>
      <c r="S10" s="675" t="s">
        <v>0</v>
      </c>
      <c r="T10" s="676" t="s">
        <v>34</v>
      </c>
      <c r="U10" s="675" t="s">
        <v>24</v>
      </c>
      <c r="V10" s="675" t="s">
        <v>0</v>
      </c>
      <c r="W10" s="676" t="s">
        <v>34</v>
      </c>
      <c r="X10" s="677"/>
    </row>
    <row r="11" spans="1:28" x14ac:dyDescent="0.25">
      <c r="A11" s="674" t="s">
        <v>12</v>
      </c>
      <c r="B11" s="678" t="s">
        <v>4</v>
      </c>
      <c r="C11" s="679"/>
      <c r="D11" s="680">
        <v>2.282044624326815E-2</v>
      </c>
      <c r="E11" s="681">
        <v>134151.76</v>
      </c>
      <c r="F11" s="682">
        <v>134151.76</v>
      </c>
      <c r="G11" s="683">
        <v>1</v>
      </c>
      <c r="H11" s="684">
        <v>1</v>
      </c>
      <c r="I11" s="682">
        <v>0</v>
      </c>
      <c r="J11" s="683"/>
      <c r="K11" s="684">
        <v>1</v>
      </c>
      <c r="L11" s="682">
        <v>0</v>
      </c>
      <c r="M11" s="683"/>
      <c r="N11" s="684">
        <v>1</v>
      </c>
      <c r="O11" s="682">
        <v>0</v>
      </c>
      <c r="P11" s="683"/>
      <c r="Q11" s="684">
        <v>1</v>
      </c>
      <c r="R11" s="682">
        <v>0</v>
      </c>
      <c r="S11" s="683"/>
      <c r="T11" s="684">
        <v>1</v>
      </c>
      <c r="U11" s="682">
        <v>0</v>
      </c>
      <c r="V11" s="683"/>
      <c r="W11" s="684">
        <v>1</v>
      </c>
      <c r="X11" s="685">
        <v>1</v>
      </c>
      <c r="Z11" s="667"/>
      <c r="AB11" s="667"/>
    </row>
    <row r="12" spans="1:28" x14ac:dyDescent="0.25">
      <c r="A12" s="674" t="s">
        <v>11</v>
      </c>
      <c r="B12" s="678" t="s">
        <v>1814</v>
      </c>
      <c r="C12" s="679"/>
      <c r="D12" s="680">
        <v>8.2882569232200359E-3</v>
      </c>
      <c r="E12" s="681">
        <v>48723.159999999996</v>
      </c>
      <c r="F12" s="682">
        <v>48723.159999999996</v>
      </c>
      <c r="G12" s="683">
        <v>1</v>
      </c>
      <c r="H12" s="684">
        <v>1</v>
      </c>
      <c r="I12" s="682">
        <v>0</v>
      </c>
      <c r="J12" s="683"/>
      <c r="K12" s="684">
        <v>1</v>
      </c>
      <c r="L12" s="682">
        <v>0</v>
      </c>
      <c r="M12" s="683"/>
      <c r="N12" s="684">
        <v>1</v>
      </c>
      <c r="O12" s="682">
        <v>0</v>
      </c>
      <c r="P12" s="683"/>
      <c r="Q12" s="684">
        <v>1</v>
      </c>
      <c r="R12" s="682">
        <v>0</v>
      </c>
      <c r="S12" s="683"/>
      <c r="T12" s="684">
        <v>1</v>
      </c>
      <c r="U12" s="682">
        <v>0</v>
      </c>
      <c r="V12" s="683"/>
      <c r="W12" s="684">
        <v>1</v>
      </c>
      <c r="X12" s="685">
        <v>1</v>
      </c>
      <c r="Z12" s="667"/>
      <c r="AB12" s="667"/>
    </row>
    <row r="13" spans="1:28" x14ac:dyDescent="0.25">
      <c r="A13" s="674" t="s">
        <v>18</v>
      </c>
      <c r="B13" s="678" t="s">
        <v>125</v>
      </c>
      <c r="C13" s="679"/>
      <c r="D13" s="680">
        <v>3.0320822073990814E-2</v>
      </c>
      <c r="E13" s="681">
        <v>178243.30000000002</v>
      </c>
      <c r="F13" s="682">
        <v>89121.650000000009</v>
      </c>
      <c r="G13" s="683">
        <v>0.5</v>
      </c>
      <c r="H13" s="684">
        <v>0.5</v>
      </c>
      <c r="I13" s="682">
        <v>89121.650000000009</v>
      </c>
      <c r="J13" s="683">
        <v>0.5</v>
      </c>
      <c r="K13" s="684">
        <v>1</v>
      </c>
      <c r="L13" s="682">
        <v>0</v>
      </c>
      <c r="M13" s="683"/>
      <c r="N13" s="684">
        <v>1</v>
      </c>
      <c r="O13" s="682">
        <v>0</v>
      </c>
      <c r="P13" s="683"/>
      <c r="Q13" s="684">
        <v>1</v>
      </c>
      <c r="R13" s="682">
        <v>0</v>
      </c>
      <c r="S13" s="683"/>
      <c r="T13" s="684">
        <v>1</v>
      </c>
      <c r="U13" s="682">
        <v>0</v>
      </c>
      <c r="V13" s="683"/>
      <c r="W13" s="684">
        <v>1</v>
      </c>
      <c r="X13" s="685">
        <v>1</v>
      </c>
      <c r="Z13" s="667"/>
      <c r="AB13" s="667"/>
    </row>
    <row r="14" spans="1:28" x14ac:dyDescent="0.25">
      <c r="A14" s="674" t="s">
        <v>36</v>
      </c>
      <c r="B14" s="678" t="s">
        <v>337</v>
      </c>
      <c r="C14" s="686"/>
      <c r="D14" s="680">
        <v>0.22661287499042573</v>
      </c>
      <c r="E14" s="681">
        <v>1332161.3299999998</v>
      </c>
      <c r="F14" s="682">
        <v>0</v>
      </c>
      <c r="G14" s="683"/>
      <c r="H14" s="684">
        <v>0</v>
      </c>
      <c r="I14" s="682">
        <v>266432.266</v>
      </c>
      <c r="J14" s="683">
        <v>0.2</v>
      </c>
      <c r="K14" s="684">
        <v>0.2</v>
      </c>
      <c r="L14" s="682">
        <v>399648.39899999992</v>
      </c>
      <c r="M14" s="683">
        <v>0.3</v>
      </c>
      <c r="N14" s="684">
        <v>0.5</v>
      </c>
      <c r="O14" s="682">
        <v>399648.39899999992</v>
      </c>
      <c r="P14" s="683">
        <v>0.3</v>
      </c>
      <c r="Q14" s="684">
        <v>0.8</v>
      </c>
      <c r="R14" s="682">
        <v>266432.266</v>
      </c>
      <c r="S14" s="683">
        <v>0.2</v>
      </c>
      <c r="T14" s="684">
        <v>1</v>
      </c>
      <c r="U14" s="682">
        <v>0</v>
      </c>
      <c r="V14" s="683"/>
      <c r="W14" s="684">
        <v>1</v>
      </c>
      <c r="X14" s="685">
        <v>1</v>
      </c>
      <c r="Z14" s="667"/>
      <c r="AB14" s="667"/>
    </row>
    <row r="15" spans="1:28" x14ac:dyDescent="0.25">
      <c r="A15" s="674" t="s">
        <v>60</v>
      </c>
      <c r="B15" s="678" t="s">
        <v>124</v>
      </c>
      <c r="C15" s="686"/>
      <c r="D15" s="680">
        <v>8.6915960018095623E-2</v>
      </c>
      <c r="E15" s="681">
        <v>510942.1999999999</v>
      </c>
      <c r="F15" s="682">
        <v>0</v>
      </c>
      <c r="G15" s="683"/>
      <c r="H15" s="684">
        <v>0</v>
      </c>
      <c r="I15" s="682">
        <v>0</v>
      </c>
      <c r="J15" s="683"/>
      <c r="K15" s="684">
        <v>0</v>
      </c>
      <c r="L15" s="682">
        <v>0</v>
      </c>
      <c r="M15" s="683"/>
      <c r="N15" s="684">
        <v>0</v>
      </c>
      <c r="O15" s="682">
        <v>0</v>
      </c>
      <c r="P15" s="683"/>
      <c r="Q15" s="684">
        <v>0</v>
      </c>
      <c r="R15" s="682">
        <v>127735.54999999997</v>
      </c>
      <c r="S15" s="683">
        <v>0.25</v>
      </c>
      <c r="T15" s="684">
        <v>0.25</v>
      </c>
      <c r="U15" s="682">
        <v>127735.54999999997</v>
      </c>
      <c r="V15" s="683">
        <v>0.25</v>
      </c>
      <c r="W15" s="684">
        <v>0.5</v>
      </c>
      <c r="X15" s="685">
        <v>0.5</v>
      </c>
      <c r="Z15" s="667"/>
      <c r="AB15" s="667"/>
    </row>
    <row r="16" spans="1:28" x14ac:dyDescent="0.25">
      <c r="A16" s="674" t="s">
        <v>137</v>
      </c>
      <c r="B16" s="678" t="s">
        <v>135</v>
      </c>
      <c r="C16" s="686"/>
      <c r="D16" s="680">
        <v>0.1002111510849167</v>
      </c>
      <c r="E16" s="681">
        <v>589099.01</v>
      </c>
      <c r="F16" s="682">
        <v>0</v>
      </c>
      <c r="G16" s="683"/>
      <c r="H16" s="684">
        <v>0</v>
      </c>
      <c r="I16" s="682">
        <v>0</v>
      </c>
      <c r="J16" s="683"/>
      <c r="K16" s="684">
        <v>0</v>
      </c>
      <c r="L16" s="682">
        <v>0</v>
      </c>
      <c r="M16" s="683"/>
      <c r="N16" s="684">
        <v>0</v>
      </c>
      <c r="O16" s="682">
        <v>0</v>
      </c>
      <c r="P16" s="683"/>
      <c r="Q16" s="684">
        <v>0</v>
      </c>
      <c r="R16" s="682">
        <v>0</v>
      </c>
      <c r="S16" s="683"/>
      <c r="T16" s="684">
        <v>0</v>
      </c>
      <c r="U16" s="682">
        <v>176729.70300000001</v>
      </c>
      <c r="V16" s="683">
        <v>0.3</v>
      </c>
      <c r="W16" s="684">
        <v>0.3</v>
      </c>
      <c r="X16" s="685">
        <v>0.3</v>
      </c>
      <c r="Z16" s="667"/>
      <c r="AB16" s="667"/>
    </row>
    <row r="17" spans="1:28" x14ac:dyDescent="0.25">
      <c r="A17" s="674" t="s">
        <v>63</v>
      </c>
      <c r="B17" s="678" t="s">
        <v>138</v>
      </c>
      <c r="C17" s="686"/>
      <c r="D17" s="680">
        <v>6.3010931648153731E-2</v>
      </c>
      <c r="E17" s="681">
        <v>370414.64</v>
      </c>
      <c r="F17" s="682">
        <v>0</v>
      </c>
      <c r="G17" s="683"/>
      <c r="H17" s="684">
        <v>0</v>
      </c>
      <c r="I17" s="682">
        <v>0</v>
      </c>
      <c r="J17" s="683"/>
      <c r="K17" s="684">
        <v>0</v>
      </c>
      <c r="L17" s="682">
        <v>0</v>
      </c>
      <c r="M17" s="683"/>
      <c r="N17" s="684">
        <v>0</v>
      </c>
      <c r="O17" s="682">
        <v>0</v>
      </c>
      <c r="P17" s="683"/>
      <c r="Q17" s="684">
        <v>0</v>
      </c>
      <c r="R17" s="682">
        <v>0</v>
      </c>
      <c r="S17" s="683"/>
      <c r="T17" s="684">
        <v>0</v>
      </c>
      <c r="U17" s="682">
        <v>0</v>
      </c>
      <c r="V17" s="683"/>
      <c r="W17" s="684">
        <v>0</v>
      </c>
      <c r="X17" s="685">
        <v>0</v>
      </c>
      <c r="Z17" s="667"/>
      <c r="AB17" s="667"/>
    </row>
    <row r="18" spans="1:28" x14ac:dyDescent="0.25">
      <c r="A18" s="674" t="s">
        <v>66</v>
      </c>
      <c r="B18" s="678" t="s">
        <v>144</v>
      </c>
      <c r="C18" s="686"/>
      <c r="D18" s="680">
        <v>4.9203310483916345E-2</v>
      </c>
      <c r="E18" s="681">
        <v>289245.46999999997</v>
      </c>
      <c r="F18" s="682">
        <v>0</v>
      </c>
      <c r="G18" s="683"/>
      <c r="H18" s="684">
        <v>0</v>
      </c>
      <c r="I18" s="682">
        <v>0</v>
      </c>
      <c r="J18" s="683"/>
      <c r="K18" s="684">
        <v>0</v>
      </c>
      <c r="L18" s="682">
        <v>0</v>
      </c>
      <c r="M18" s="683"/>
      <c r="N18" s="684">
        <v>0</v>
      </c>
      <c r="O18" s="682">
        <v>0</v>
      </c>
      <c r="P18" s="683"/>
      <c r="Q18" s="684">
        <v>0</v>
      </c>
      <c r="R18" s="682">
        <v>0</v>
      </c>
      <c r="S18" s="683"/>
      <c r="T18" s="684">
        <v>0</v>
      </c>
      <c r="U18" s="682">
        <v>0</v>
      </c>
      <c r="V18" s="683"/>
      <c r="W18" s="684">
        <v>0</v>
      </c>
      <c r="X18" s="685">
        <v>0</v>
      </c>
      <c r="Z18" s="667"/>
      <c r="AB18" s="667"/>
    </row>
    <row r="19" spans="1:28" x14ac:dyDescent="0.25">
      <c r="A19" s="674" t="s">
        <v>153</v>
      </c>
      <c r="B19" s="678" t="s">
        <v>136</v>
      </c>
      <c r="C19" s="679"/>
      <c r="D19" s="680">
        <v>4.3374827238389917E-2</v>
      </c>
      <c r="E19" s="681">
        <v>254982.28</v>
      </c>
      <c r="F19" s="682">
        <v>0</v>
      </c>
      <c r="G19" s="683"/>
      <c r="H19" s="684">
        <v>0</v>
      </c>
      <c r="I19" s="682">
        <v>0</v>
      </c>
      <c r="J19" s="683"/>
      <c r="K19" s="684">
        <v>0</v>
      </c>
      <c r="L19" s="682">
        <v>0</v>
      </c>
      <c r="M19" s="683"/>
      <c r="N19" s="684">
        <v>0</v>
      </c>
      <c r="O19" s="682">
        <v>0</v>
      </c>
      <c r="P19" s="683"/>
      <c r="Q19" s="684">
        <v>0</v>
      </c>
      <c r="R19" s="682">
        <v>0</v>
      </c>
      <c r="S19" s="683"/>
      <c r="T19" s="684">
        <v>0</v>
      </c>
      <c r="U19" s="682">
        <v>0</v>
      </c>
      <c r="V19" s="683"/>
      <c r="W19" s="684">
        <v>0</v>
      </c>
      <c r="X19" s="685">
        <v>0</v>
      </c>
      <c r="Z19" s="667"/>
      <c r="AB19" s="667"/>
    </row>
    <row r="20" spans="1:28" x14ac:dyDescent="0.25">
      <c r="A20" s="674" t="s">
        <v>157</v>
      </c>
      <c r="B20" s="678" t="s">
        <v>152</v>
      </c>
      <c r="C20" s="679"/>
      <c r="D20" s="680">
        <v>8.1002342229933549E-2</v>
      </c>
      <c r="E20" s="681">
        <v>476178.54</v>
      </c>
      <c r="F20" s="682">
        <v>0</v>
      </c>
      <c r="G20" s="683"/>
      <c r="H20" s="684">
        <v>0</v>
      </c>
      <c r="I20" s="682">
        <v>0</v>
      </c>
      <c r="J20" s="683"/>
      <c r="K20" s="684">
        <v>0</v>
      </c>
      <c r="L20" s="682">
        <v>0</v>
      </c>
      <c r="M20" s="683"/>
      <c r="N20" s="684">
        <v>0</v>
      </c>
      <c r="O20" s="682">
        <v>0</v>
      </c>
      <c r="P20" s="683"/>
      <c r="Q20" s="684">
        <v>0</v>
      </c>
      <c r="R20" s="682">
        <v>0</v>
      </c>
      <c r="S20" s="683"/>
      <c r="T20" s="684">
        <v>0</v>
      </c>
      <c r="U20" s="682">
        <v>0</v>
      </c>
      <c r="V20" s="683"/>
      <c r="W20" s="684">
        <v>0</v>
      </c>
      <c r="X20" s="685">
        <v>0</v>
      </c>
      <c r="Z20" s="667"/>
      <c r="AB20" s="667"/>
    </row>
    <row r="21" spans="1:28" x14ac:dyDescent="0.25">
      <c r="A21" s="674" t="s">
        <v>158</v>
      </c>
      <c r="B21" s="678" t="s">
        <v>154</v>
      </c>
      <c r="C21" s="686"/>
      <c r="D21" s="680">
        <v>2.2102219757786222E-2</v>
      </c>
      <c r="E21" s="681">
        <v>129929.61</v>
      </c>
      <c r="F21" s="682">
        <v>0</v>
      </c>
      <c r="G21" s="683"/>
      <c r="H21" s="684">
        <v>0</v>
      </c>
      <c r="I21" s="682">
        <v>0</v>
      </c>
      <c r="J21" s="683"/>
      <c r="K21" s="684">
        <v>0</v>
      </c>
      <c r="L21" s="682">
        <v>0</v>
      </c>
      <c r="M21" s="683"/>
      <c r="N21" s="684">
        <v>0</v>
      </c>
      <c r="O21" s="682">
        <v>0</v>
      </c>
      <c r="P21" s="683"/>
      <c r="Q21" s="684">
        <v>0</v>
      </c>
      <c r="R21" s="682">
        <v>0</v>
      </c>
      <c r="S21" s="683"/>
      <c r="T21" s="684">
        <v>0</v>
      </c>
      <c r="U21" s="682">
        <v>0</v>
      </c>
      <c r="V21" s="683"/>
      <c r="W21" s="684">
        <v>0</v>
      </c>
      <c r="X21" s="685">
        <v>0</v>
      </c>
      <c r="Z21" s="667"/>
      <c r="AB21" s="667"/>
    </row>
    <row r="22" spans="1:28" x14ac:dyDescent="0.25">
      <c r="A22" s="674" t="s">
        <v>161</v>
      </c>
      <c r="B22" s="678" t="s">
        <v>156</v>
      </c>
      <c r="C22" s="686"/>
      <c r="D22" s="680">
        <v>2.3449176586671536E-3</v>
      </c>
      <c r="E22" s="681">
        <v>13784.78</v>
      </c>
      <c r="F22" s="682">
        <v>0</v>
      </c>
      <c r="G22" s="683"/>
      <c r="H22" s="684">
        <v>0</v>
      </c>
      <c r="I22" s="682">
        <v>0</v>
      </c>
      <c r="J22" s="683"/>
      <c r="K22" s="684">
        <v>0</v>
      </c>
      <c r="L22" s="682">
        <v>0</v>
      </c>
      <c r="M22" s="683"/>
      <c r="N22" s="684">
        <v>0</v>
      </c>
      <c r="O22" s="682">
        <v>0</v>
      </c>
      <c r="P22" s="683"/>
      <c r="Q22" s="684">
        <v>0</v>
      </c>
      <c r="R22" s="682">
        <v>0</v>
      </c>
      <c r="S22" s="683"/>
      <c r="T22" s="684">
        <v>0</v>
      </c>
      <c r="U22" s="682">
        <v>0</v>
      </c>
      <c r="V22" s="683"/>
      <c r="W22" s="684">
        <v>0</v>
      </c>
      <c r="X22" s="685">
        <v>0</v>
      </c>
      <c r="Z22" s="667"/>
      <c r="AB22" s="667"/>
    </row>
    <row r="23" spans="1:28" x14ac:dyDescent="0.25">
      <c r="A23" s="674" t="s">
        <v>164</v>
      </c>
      <c r="B23" s="678" t="s">
        <v>159</v>
      </c>
      <c r="C23" s="686"/>
      <c r="D23" s="680">
        <v>7.106797446923814E-2</v>
      </c>
      <c r="E23" s="681">
        <v>417778.58999999991</v>
      </c>
      <c r="F23" s="682">
        <v>0</v>
      </c>
      <c r="G23" s="683"/>
      <c r="H23" s="684">
        <v>0</v>
      </c>
      <c r="I23" s="682">
        <v>0</v>
      </c>
      <c r="J23" s="683"/>
      <c r="K23" s="684">
        <v>0</v>
      </c>
      <c r="L23" s="682">
        <v>0</v>
      </c>
      <c r="M23" s="683"/>
      <c r="N23" s="684">
        <v>0</v>
      </c>
      <c r="O23" s="682">
        <v>0</v>
      </c>
      <c r="P23" s="683"/>
      <c r="Q23" s="684">
        <v>0</v>
      </c>
      <c r="R23" s="682">
        <v>0</v>
      </c>
      <c r="S23" s="683"/>
      <c r="T23" s="684">
        <v>0</v>
      </c>
      <c r="U23" s="682">
        <v>0</v>
      </c>
      <c r="V23" s="683"/>
      <c r="W23" s="684">
        <v>0</v>
      </c>
      <c r="X23" s="685">
        <v>0</v>
      </c>
      <c r="Z23" s="667"/>
      <c r="AB23" s="667"/>
    </row>
    <row r="24" spans="1:28" x14ac:dyDescent="0.25">
      <c r="A24" s="674" t="s">
        <v>165</v>
      </c>
      <c r="B24" s="678" t="s">
        <v>162</v>
      </c>
      <c r="C24" s="686"/>
      <c r="D24" s="680">
        <v>7.2435722042425684E-3</v>
      </c>
      <c r="E24" s="681">
        <v>42581.9</v>
      </c>
      <c r="F24" s="682">
        <v>0</v>
      </c>
      <c r="G24" s="683"/>
      <c r="H24" s="684">
        <v>0</v>
      </c>
      <c r="I24" s="682">
        <v>0</v>
      </c>
      <c r="J24" s="683"/>
      <c r="K24" s="684">
        <v>0</v>
      </c>
      <c r="L24" s="682">
        <v>0</v>
      </c>
      <c r="M24" s="683"/>
      <c r="N24" s="684">
        <v>0</v>
      </c>
      <c r="O24" s="682">
        <v>0</v>
      </c>
      <c r="P24" s="683"/>
      <c r="Q24" s="684">
        <v>0</v>
      </c>
      <c r="R24" s="682">
        <v>0</v>
      </c>
      <c r="S24" s="683"/>
      <c r="T24" s="684">
        <v>0</v>
      </c>
      <c r="U24" s="682">
        <v>0</v>
      </c>
      <c r="V24" s="683"/>
      <c r="W24" s="684">
        <v>0</v>
      </c>
      <c r="X24" s="685">
        <v>0</v>
      </c>
      <c r="Z24" s="667"/>
      <c r="AB24" s="667"/>
    </row>
    <row r="25" spans="1:28" x14ac:dyDescent="0.25">
      <c r="A25" s="674" t="s">
        <v>203</v>
      </c>
      <c r="B25" s="678" t="s">
        <v>163</v>
      </c>
      <c r="C25" s="686"/>
      <c r="D25" s="680">
        <v>8.9694880636614956E-3</v>
      </c>
      <c r="E25" s="681">
        <v>52727.830000000009</v>
      </c>
      <c r="F25" s="682">
        <v>0</v>
      </c>
      <c r="G25" s="683"/>
      <c r="H25" s="684">
        <v>0</v>
      </c>
      <c r="I25" s="682">
        <v>0</v>
      </c>
      <c r="J25" s="683"/>
      <c r="K25" s="684">
        <v>0</v>
      </c>
      <c r="L25" s="682">
        <v>0</v>
      </c>
      <c r="M25" s="683"/>
      <c r="N25" s="684">
        <v>0</v>
      </c>
      <c r="O25" s="682">
        <v>0</v>
      </c>
      <c r="P25" s="683"/>
      <c r="Q25" s="684">
        <v>0</v>
      </c>
      <c r="R25" s="682">
        <v>0</v>
      </c>
      <c r="S25" s="683"/>
      <c r="T25" s="684">
        <v>0</v>
      </c>
      <c r="U25" s="682">
        <v>0</v>
      </c>
      <c r="V25" s="683"/>
      <c r="W25" s="684">
        <v>0</v>
      </c>
      <c r="X25" s="685">
        <v>0</v>
      </c>
      <c r="Z25" s="667"/>
      <c r="AB25" s="667"/>
    </row>
    <row r="26" spans="1:28" x14ac:dyDescent="0.25">
      <c r="A26" s="674" t="s">
        <v>206</v>
      </c>
      <c r="B26" s="678" t="s">
        <v>167</v>
      </c>
      <c r="C26" s="686"/>
      <c r="D26" s="680">
        <v>2.569985886143181E-2</v>
      </c>
      <c r="E26" s="681">
        <v>151078.60999999999</v>
      </c>
      <c r="F26" s="682">
        <v>0</v>
      </c>
      <c r="G26" s="683"/>
      <c r="H26" s="684">
        <v>0</v>
      </c>
      <c r="I26" s="682">
        <v>0</v>
      </c>
      <c r="J26" s="683"/>
      <c r="K26" s="684">
        <v>0</v>
      </c>
      <c r="L26" s="682">
        <v>0</v>
      </c>
      <c r="M26" s="683"/>
      <c r="N26" s="684">
        <v>0</v>
      </c>
      <c r="O26" s="682">
        <v>0</v>
      </c>
      <c r="P26" s="683"/>
      <c r="Q26" s="684">
        <v>0</v>
      </c>
      <c r="R26" s="682">
        <v>0</v>
      </c>
      <c r="S26" s="683"/>
      <c r="T26" s="684">
        <v>0</v>
      </c>
      <c r="U26" s="682">
        <v>0</v>
      </c>
      <c r="V26" s="683"/>
      <c r="W26" s="684">
        <v>0</v>
      </c>
      <c r="X26" s="685">
        <v>0</v>
      </c>
      <c r="Z26" s="667"/>
      <c r="AB26" s="667"/>
    </row>
    <row r="27" spans="1:28" x14ac:dyDescent="0.25">
      <c r="A27" s="674" t="s">
        <v>209</v>
      </c>
      <c r="B27" s="678" t="s">
        <v>169</v>
      </c>
      <c r="C27" s="686"/>
      <c r="D27" s="680">
        <v>4.5697611991303823E-2</v>
      </c>
      <c r="E27" s="681">
        <v>268636.94999999995</v>
      </c>
      <c r="F27" s="682">
        <v>0</v>
      </c>
      <c r="G27" s="683"/>
      <c r="H27" s="684">
        <v>0</v>
      </c>
      <c r="I27" s="682">
        <v>0</v>
      </c>
      <c r="J27" s="683"/>
      <c r="K27" s="684">
        <v>0</v>
      </c>
      <c r="L27" s="682">
        <v>0</v>
      </c>
      <c r="M27" s="683"/>
      <c r="N27" s="684">
        <v>0</v>
      </c>
      <c r="O27" s="682">
        <v>0</v>
      </c>
      <c r="P27" s="683"/>
      <c r="Q27" s="684">
        <v>0</v>
      </c>
      <c r="R27" s="682">
        <v>0</v>
      </c>
      <c r="S27" s="683"/>
      <c r="T27" s="684">
        <v>0</v>
      </c>
      <c r="U27" s="682">
        <v>0</v>
      </c>
      <c r="V27" s="683"/>
      <c r="W27" s="684">
        <v>0</v>
      </c>
      <c r="X27" s="685">
        <v>0</v>
      </c>
      <c r="Z27" s="667"/>
      <c r="AB27" s="667"/>
    </row>
    <row r="28" spans="1:28" x14ac:dyDescent="0.25">
      <c r="A28" s="674" t="s">
        <v>218</v>
      </c>
      <c r="B28" s="678" t="s">
        <v>350</v>
      </c>
      <c r="C28" s="686"/>
      <c r="D28" s="680">
        <v>3.0081049778876601E-2</v>
      </c>
      <c r="E28" s="681">
        <v>176833.78000000003</v>
      </c>
      <c r="F28" s="682">
        <v>0</v>
      </c>
      <c r="G28" s="683"/>
      <c r="H28" s="684">
        <v>0</v>
      </c>
      <c r="I28" s="682">
        <v>0</v>
      </c>
      <c r="J28" s="683"/>
      <c r="K28" s="684">
        <v>0</v>
      </c>
      <c r="L28" s="682">
        <v>0</v>
      </c>
      <c r="M28" s="683"/>
      <c r="N28" s="684">
        <v>0</v>
      </c>
      <c r="O28" s="682">
        <v>0</v>
      </c>
      <c r="P28" s="683"/>
      <c r="Q28" s="684">
        <v>0</v>
      </c>
      <c r="R28" s="682">
        <v>0</v>
      </c>
      <c r="S28" s="683"/>
      <c r="T28" s="684">
        <v>0</v>
      </c>
      <c r="U28" s="682">
        <v>0</v>
      </c>
      <c r="V28" s="683"/>
      <c r="W28" s="684">
        <v>0</v>
      </c>
      <c r="X28" s="685">
        <v>0</v>
      </c>
      <c r="Z28" s="667"/>
      <c r="AB28" s="667"/>
    </row>
    <row r="29" spans="1:28" x14ac:dyDescent="0.25">
      <c r="A29" s="674" t="s">
        <v>355</v>
      </c>
      <c r="B29" s="678" t="s">
        <v>605</v>
      </c>
      <c r="C29" s="686"/>
      <c r="D29" s="680">
        <v>1.9125111734940792E-2</v>
      </c>
      <c r="E29" s="681">
        <v>112428.45000000001</v>
      </c>
      <c r="F29" s="682">
        <v>0</v>
      </c>
      <c r="G29" s="683"/>
      <c r="H29" s="684">
        <v>0</v>
      </c>
      <c r="I29" s="682">
        <v>11242.845000000001</v>
      </c>
      <c r="J29" s="683">
        <v>0.1</v>
      </c>
      <c r="K29" s="684">
        <v>0.1</v>
      </c>
      <c r="L29" s="682">
        <v>11242.845000000001</v>
      </c>
      <c r="M29" s="683">
        <v>0.1</v>
      </c>
      <c r="N29" s="684">
        <v>0.2</v>
      </c>
      <c r="O29" s="682">
        <v>11242.845000000001</v>
      </c>
      <c r="P29" s="683">
        <v>0.1</v>
      </c>
      <c r="Q29" s="684">
        <v>0.30000000000000004</v>
      </c>
      <c r="R29" s="682">
        <v>11242.845000000001</v>
      </c>
      <c r="S29" s="683">
        <v>0.1</v>
      </c>
      <c r="T29" s="684">
        <v>0.4</v>
      </c>
      <c r="U29" s="682">
        <v>11242.845000000001</v>
      </c>
      <c r="V29" s="683">
        <v>0.1</v>
      </c>
      <c r="W29" s="684">
        <v>0.5</v>
      </c>
      <c r="X29" s="685">
        <v>0.5</v>
      </c>
      <c r="Z29" s="667"/>
      <c r="AB29" s="667"/>
    </row>
    <row r="30" spans="1:28" x14ac:dyDescent="0.25">
      <c r="A30" s="674" t="s">
        <v>221</v>
      </c>
      <c r="B30" s="678" t="s">
        <v>168</v>
      </c>
      <c r="C30" s="686"/>
      <c r="D30" s="680">
        <v>1.3533556558994839E-2</v>
      </c>
      <c r="E30" s="681">
        <v>79558.059999999983</v>
      </c>
      <c r="F30" s="682">
        <v>0</v>
      </c>
      <c r="G30" s="683"/>
      <c r="H30" s="684">
        <v>0</v>
      </c>
      <c r="I30" s="682">
        <v>0</v>
      </c>
      <c r="J30" s="683"/>
      <c r="K30" s="684">
        <v>0</v>
      </c>
      <c r="L30" s="682">
        <v>0</v>
      </c>
      <c r="M30" s="683"/>
      <c r="N30" s="684">
        <v>0</v>
      </c>
      <c r="O30" s="682">
        <v>0</v>
      </c>
      <c r="P30" s="683"/>
      <c r="Q30" s="684">
        <v>0</v>
      </c>
      <c r="R30" s="682">
        <v>0</v>
      </c>
      <c r="S30" s="683"/>
      <c r="T30" s="684">
        <v>0</v>
      </c>
      <c r="U30" s="682">
        <v>0</v>
      </c>
      <c r="V30" s="683"/>
      <c r="W30" s="684">
        <v>0</v>
      </c>
      <c r="X30" s="685">
        <v>0</v>
      </c>
      <c r="Z30" s="667"/>
      <c r="AB30" s="667"/>
    </row>
    <row r="31" spans="1:28" x14ac:dyDescent="0.25">
      <c r="A31" s="674" t="s">
        <v>224</v>
      </c>
      <c r="B31" s="678" t="s">
        <v>184</v>
      </c>
      <c r="C31" s="686"/>
      <c r="D31" s="680">
        <v>4.0975464434727125E-2</v>
      </c>
      <c r="E31" s="681">
        <v>240877.44</v>
      </c>
      <c r="F31" s="682">
        <v>13368.697920000001</v>
      </c>
      <c r="G31" s="683">
        <v>5.5500000000000001E-2</v>
      </c>
      <c r="H31" s="684">
        <v>5.5500000000000001E-2</v>
      </c>
      <c r="I31" s="682">
        <v>13368.697920000001</v>
      </c>
      <c r="J31" s="683">
        <v>5.5500000000000001E-2</v>
      </c>
      <c r="K31" s="684">
        <v>0.111</v>
      </c>
      <c r="L31" s="682">
        <v>13368.697920000001</v>
      </c>
      <c r="M31" s="683">
        <v>5.5500000000000001E-2</v>
      </c>
      <c r="N31" s="684">
        <v>0.16650000000000001</v>
      </c>
      <c r="O31" s="682">
        <v>13368.697920000001</v>
      </c>
      <c r="P31" s="683">
        <v>5.5500000000000001E-2</v>
      </c>
      <c r="Q31" s="684">
        <v>0.222</v>
      </c>
      <c r="R31" s="682">
        <v>13368.697920000001</v>
      </c>
      <c r="S31" s="683">
        <v>5.5500000000000001E-2</v>
      </c>
      <c r="T31" s="684">
        <v>0.27750000000000002</v>
      </c>
      <c r="U31" s="682">
        <v>13368.697920000001</v>
      </c>
      <c r="V31" s="683">
        <v>5.5500000000000001E-2</v>
      </c>
      <c r="W31" s="684">
        <v>0.33300000000000002</v>
      </c>
      <c r="X31" s="685">
        <v>0.33300000000000002</v>
      </c>
      <c r="Z31" s="667"/>
      <c r="AB31" s="667"/>
    </row>
    <row r="32" spans="1:28" x14ac:dyDescent="0.25">
      <c r="A32" s="674" t="s">
        <v>481</v>
      </c>
      <c r="B32" s="678" t="s">
        <v>183</v>
      </c>
      <c r="C32" s="686"/>
      <c r="D32" s="680">
        <v>1.3982515518184664E-3</v>
      </c>
      <c r="E32" s="681">
        <v>8219.73</v>
      </c>
      <c r="F32" s="682">
        <v>0</v>
      </c>
      <c r="G32" s="683"/>
      <c r="H32" s="684">
        <v>0</v>
      </c>
      <c r="I32" s="682">
        <v>0</v>
      </c>
      <c r="J32" s="683"/>
      <c r="K32" s="684">
        <v>0</v>
      </c>
      <c r="L32" s="682">
        <v>0</v>
      </c>
      <c r="M32" s="683"/>
      <c r="N32" s="684">
        <v>0</v>
      </c>
      <c r="O32" s="682">
        <v>0</v>
      </c>
      <c r="P32" s="683"/>
      <c r="Q32" s="684">
        <v>0</v>
      </c>
      <c r="R32" s="682">
        <v>0</v>
      </c>
      <c r="S32" s="683"/>
      <c r="T32" s="684">
        <v>0</v>
      </c>
      <c r="U32" s="682">
        <v>0</v>
      </c>
      <c r="V32" s="683"/>
      <c r="W32" s="684">
        <v>0</v>
      </c>
      <c r="X32" s="685">
        <v>0</v>
      </c>
      <c r="Z32" s="667"/>
      <c r="AB32" s="667"/>
    </row>
    <row r="33" spans="1:28" x14ac:dyDescent="0.25">
      <c r="A33" s="687"/>
      <c r="B33" s="688"/>
      <c r="C33" s="688"/>
      <c r="D33" s="689">
        <v>0.99999999999999956</v>
      </c>
      <c r="E33" s="690">
        <v>5878577.4200000018</v>
      </c>
      <c r="F33" s="691"/>
      <c r="G33" s="692"/>
      <c r="H33" s="693"/>
      <c r="I33" s="691"/>
      <c r="J33" s="692"/>
      <c r="K33" s="694"/>
      <c r="L33" s="695"/>
      <c r="M33" s="696"/>
      <c r="N33" s="697"/>
      <c r="O33" s="695"/>
      <c r="P33" s="696"/>
      <c r="Q33" s="697"/>
      <c r="R33" s="698"/>
      <c r="S33" s="699"/>
      <c r="T33" s="700"/>
      <c r="U33" s="698"/>
      <c r="V33" s="683"/>
      <c r="W33" s="699"/>
      <c r="X33" s="701"/>
      <c r="Z33" s="667"/>
      <c r="AB33" s="667"/>
    </row>
    <row r="34" spans="1:28" x14ac:dyDescent="0.25">
      <c r="A34" s="702"/>
      <c r="B34" s="1134" t="s">
        <v>8</v>
      </c>
      <c r="C34" s="1134"/>
      <c r="D34" s="1134"/>
      <c r="E34" s="1135"/>
      <c r="F34" s="703">
        <v>285365.26792000001</v>
      </c>
      <c r="G34" s="704"/>
      <c r="H34" s="705"/>
      <c r="I34" s="703">
        <v>380165.45892000006</v>
      </c>
      <c r="J34" s="704"/>
      <c r="K34" s="705"/>
      <c r="L34" s="703">
        <v>424259.94191999995</v>
      </c>
      <c r="M34" s="704"/>
      <c r="N34" s="705"/>
      <c r="O34" s="703">
        <v>424259.94191999995</v>
      </c>
      <c r="P34" s="704"/>
      <c r="Q34" s="705"/>
      <c r="R34" s="703">
        <v>418779.35891999997</v>
      </c>
      <c r="S34" s="704"/>
      <c r="T34" s="705"/>
      <c r="U34" s="703">
        <v>329076.79592</v>
      </c>
      <c r="V34" s="704"/>
      <c r="W34" s="705"/>
      <c r="X34" s="701"/>
    </row>
    <row r="35" spans="1:28" x14ac:dyDescent="0.25">
      <c r="A35" s="706"/>
      <c r="B35" s="1136" t="s">
        <v>9</v>
      </c>
      <c r="C35" s="1136"/>
      <c r="D35" s="1136"/>
      <c r="E35" s="1137"/>
      <c r="F35" s="707">
        <v>285365.26792000001</v>
      </c>
      <c r="G35" s="708">
        <v>4.854325247961095E-2</v>
      </c>
      <c r="H35" s="709">
        <v>4.854325247961095E-2</v>
      </c>
      <c r="I35" s="707">
        <v>665530.72684000013</v>
      </c>
      <c r="J35" s="708">
        <v>6.4669635484702004E-2</v>
      </c>
      <c r="K35" s="709">
        <v>0.11321288796431295</v>
      </c>
      <c r="L35" s="707">
        <v>1089790.66876</v>
      </c>
      <c r="M35" s="708">
        <v>7.2170511946749158E-2</v>
      </c>
      <c r="N35" s="709">
        <v>0.18538339991106212</v>
      </c>
      <c r="O35" s="707">
        <v>1514050.6106799999</v>
      </c>
      <c r="P35" s="708">
        <v>7.2170511946749158E-2</v>
      </c>
      <c r="Q35" s="709">
        <v>0.25755391185781129</v>
      </c>
      <c r="R35" s="707">
        <v>1932829.9696</v>
      </c>
      <c r="S35" s="708">
        <v>7.1238214452230497E-2</v>
      </c>
      <c r="T35" s="709">
        <v>0.32879212631004179</v>
      </c>
      <c r="U35" s="707">
        <v>2261906.7655199999</v>
      </c>
      <c r="V35" s="708">
        <v>5.5978984779620357E-2</v>
      </c>
      <c r="W35" s="709">
        <v>0.38477111108966217</v>
      </c>
      <c r="X35" s="701"/>
    </row>
    <row r="36" spans="1:28" ht="4.1500000000000004" customHeight="1" x14ac:dyDescent="0.25">
      <c r="A36" s="710"/>
      <c r="B36" s="711"/>
      <c r="C36" s="711"/>
      <c r="D36" s="712"/>
      <c r="E36" s="713"/>
      <c r="F36" s="714"/>
      <c r="G36" s="714"/>
      <c r="H36" s="715"/>
      <c r="I36" s="716"/>
      <c r="J36" s="716"/>
      <c r="K36" s="716"/>
      <c r="L36" s="716"/>
      <c r="M36" s="716"/>
      <c r="N36" s="716"/>
      <c r="O36" s="716"/>
      <c r="P36" s="716"/>
      <c r="Q36" s="716"/>
      <c r="R36" s="716"/>
      <c r="S36" s="716"/>
      <c r="T36" s="716"/>
      <c r="U36" s="716"/>
      <c r="V36" s="716"/>
      <c r="W36" s="716"/>
      <c r="X36" s="717"/>
    </row>
    <row r="37" spans="1:28" x14ac:dyDescent="0.25">
      <c r="A37" s="1141" t="s">
        <v>5</v>
      </c>
      <c r="B37" s="1142" t="s">
        <v>6</v>
      </c>
      <c r="C37" s="1143"/>
      <c r="D37" s="1146" t="s">
        <v>0</v>
      </c>
      <c r="E37" s="1148" t="s">
        <v>23</v>
      </c>
      <c r="F37" s="1138" t="s">
        <v>367</v>
      </c>
      <c r="G37" s="1139"/>
      <c r="H37" s="1140"/>
      <c r="I37" s="1138" t="s">
        <v>368</v>
      </c>
      <c r="J37" s="1139"/>
      <c r="K37" s="1140"/>
      <c r="L37" s="1138" t="s">
        <v>369</v>
      </c>
      <c r="M37" s="1139"/>
      <c r="N37" s="1140"/>
      <c r="O37" s="1138" t="s">
        <v>370</v>
      </c>
      <c r="P37" s="1139"/>
      <c r="Q37" s="1140"/>
      <c r="R37" s="1138" t="s">
        <v>371</v>
      </c>
      <c r="S37" s="1139"/>
      <c r="T37" s="1140"/>
      <c r="U37" s="1138" t="s">
        <v>372</v>
      </c>
      <c r="V37" s="1139"/>
      <c r="W37" s="1140"/>
      <c r="X37" s="673" t="s">
        <v>265</v>
      </c>
    </row>
    <row r="38" spans="1:28" x14ac:dyDescent="0.25">
      <c r="A38" s="1141" t="s">
        <v>5</v>
      </c>
      <c r="B38" s="1144"/>
      <c r="C38" s="1145"/>
      <c r="D38" s="1147"/>
      <c r="E38" s="1149"/>
      <c r="F38" s="675" t="s">
        <v>24</v>
      </c>
      <c r="G38" s="675" t="s">
        <v>0</v>
      </c>
      <c r="H38" s="676" t="s">
        <v>34</v>
      </c>
      <c r="I38" s="675" t="s">
        <v>24</v>
      </c>
      <c r="J38" s="675" t="s">
        <v>0</v>
      </c>
      <c r="K38" s="676" t="s">
        <v>34</v>
      </c>
      <c r="L38" s="675" t="s">
        <v>24</v>
      </c>
      <c r="M38" s="675" t="s">
        <v>0</v>
      </c>
      <c r="N38" s="676" t="s">
        <v>34</v>
      </c>
      <c r="O38" s="675" t="s">
        <v>24</v>
      </c>
      <c r="P38" s="675" t="s">
        <v>0</v>
      </c>
      <c r="Q38" s="676" t="s">
        <v>34</v>
      </c>
      <c r="R38" s="675" t="s">
        <v>24</v>
      </c>
      <c r="S38" s="675" t="s">
        <v>0</v>
      </c>
      <c r="T38" s="676" t="s">
        <v>34</v>
      </c>
      <c r="U38" s="675" t="s">
        <v>24</v>
      </c>
      <c r="V38" s="675" t="s">
        <v>0</v>
      </c>
      <c r="W38" s="676" t="s">
        <v>34</v>
      </c>
      <c r="X38" s="677"/>
    </row>
    <row r="39" spans="1:28" x14ac:dyDescent="0.25">
      <c r="A39" s="672">
        <v>1</v>
      </c>
      <c r="B39" s="678" t="s">
        <v>4</v>
      </c>
      <c r="C39" s="679"/>
      <c r="D39" s="680">
        <v>2.282044624326815E-2</v>
      </c>
      <c r="E39" s="681">
        <v>134151.76</v>
      </c>
      <c r="F39" s="682">
        <v>0</v>
      </c>
      <c r="G39" s="683"/>
      <c r="H39" s="684">
        <v>1</v>
      </c>
      <c r="I39" s="682">
        <v>0</v>
      </c>
      <c r="J39" s="683"/>
      <c r="K39" s="684">
        <v>1</v>
      </c>
      <c r="L39" s="682">
        <v>0</v>
      </c>
      <c r="M39" s="683"/>
      <c r="N39" s="684">
        <v>1</v>
      </c>
      <c r="O39" s="682">
        <v>0</v>
      </c>
      <c r="P39" s="683"/>
      <c r="Q39" s="684">
        <v>1</v>
      </c>
      <c r="R39" s="682">
        <v>0</v>
      </c>
      <c r="S39" s="683"/>
      <c r="T39" s="684">
        <v>1</v>
      </c>
      <c r="U39" s="682">
        <v>0</v>
      </c>
      <c r="V39" s="683"/>
      <c r="W39" s="684">
        <v>1</v>
      </c>
      <c r="X39" s="685">
        <v>1</v>
      </c>
    </row>
    <row r="40" spans="1:28" x14ac:dyDescent="0.25">
      <c r="A40" s="672">
        <v>2</v>
      </c>
      <c r="B40" s="678" t="s">
        <v>1814</v>
      </c>
      <c r="C40" s="679"/>
      <c r="D40" s="680">
        <v>8.2882569232200359E-3</v>
      </c>
      <c r="E40" s="681">
        <v>48723.159999999996</v>
      </c>
      <c r="F40" s="682">
        <v>0</v>
      </c>
      <c r="G40" s="683"/>
      <c r="H40" s="684">
        <v>1</v>
      </c>
      <c r="I40" s="682">
        <v>0</v>
      </c>
      <c r="J40" s="683"/>
      <c r="K40" s="684">
        <v>1</v>
      </c>
      <c r="L40" s="682">
        <v>0</v>
      </c>
      <c r="M40" s="683"/>
      <c r="N40" s="684">
        <v>1</v>
      </c>
      <c r="O40" s="682">
        <v>0</v>
      </c>
      <c r="P40" s="683"/>
      <c r="Q40" s="684">
        <v>1</v>
      </c>
      <c r="R40" s="682">
        <v>0</v>
      </c>
      <c r="S40" s="683"/>
      <c r="T40" s="684">
        <v>1</v>
      </c>
      <c r="U40" s="682">
        <v>0</v>
      </c>
      <c r="V40" s="683"/>
      <c r="W40" s="684">
        <v>1</v>
      </c>
      <c r="X40" s="685">
        <v>1</v>
      </c>
    </row>
    <row r="41" spans="1:28" x14ac:dyDescent="0.25">
      <c r="A41" s="674">
        <v>2</v>
      </c>
      <c r="B41" s="678" t="s">
        <v>125</v>
      </c>
      <c r="C41" s="679"/>
      <c r="D41" s="680">
        <v>3.0320822073990814E-2</v>
      </c>
      <c r="E41" s="681">
        <v>178243.30000000002</v>
      </c>
      <c r="F41" s="682">
        <v>0</v>
      </c>
      <c r="G41" s="683"/>
      <c r="H41" s="684">
        <v>1</v>
      </c>
      <c r="I41" s="682">
        <v>0</v>
      </c>
      <c r="J41" s="683"/>
      <c r="K41" s="684">
        <v>1</v>
      </c>
      <c r="L41" s="682">
        <v>0</v>
      </c>
      <c r="M41" s="683"/>
      <c r="N41" s="684">
        <v>1</v>
      </c>
      <c r="O41" s="682">
        <v>0</v>
      </c>
      <c r="P41" s="683"/>
      <c r="Q41" s="684">
        <v>1</v>
      </c>
      <c r="R41" s="682">
        <v>0</v>
      </c>
      <c r="S41" s="683"/>
      <c r="T41" s="684">
        <v>1</v>
      </c>
      <c r="U41" s="682">
        <v>0</v>
      </c>
      <c r="V41" s="683"/>
      <c r="W41" s="684">
        <v>1</v>
      </c>
      <c r="X41" s="685">
        <v>1</v>
      </c>
    </row>
    <row r="42" spans="1:28" x14ac:dyDescent="0.25">
      <c r="A42" s="674">
        <v>3</v>
      </c>
      <c r="B42" s="678" t="s">
        <v>337</v>
      </c>
      <c r="C42" s="686"/>
      <c r="D42" s="680">
        <v>0.22661287499042573</v>
      </c>
      <c r="E42" s="681">
        <v>1332161.3299999998</v>
      </c>
      <c r="F42" s="682">
        <v>0</v>
      </c>
      <c r="G42" s="683"/>
      <c r="H42" s="684">
        <v>1</v>
      </c>
      <c r="I42" s="682">
        <v>0</v>
      </c>
      <c r="J42" s="683"/>
      <c r="K42" s="684">
        <v>1</v>
      </c>
      <c r="L42" s="682">
        <v>0</v>
      </c>
      <c r="M42" s="683"/>
      <c r="N42" s="684">
        <v>1</v>
      </c>
      <c r="O42" s="682">
        <v>0</v>
      </c>
      <c r="P42" s="683"/>
      <c r="Q42" s="684">
        <v>1</v>
      </c>
      <c r="R42" s="682">
        <v>0</v>
      </c>
      <c r="S42" s="683"/>
      <c r="T42" s="684">
        <v>1</v>
      </c>
      <c r="U42" s="682">
        <v>0</v>
      </c>
      <c r="V42" s="683"/>
      <c r="W42" s="684">
        <v>1</v>
      </c>
      <c r="X42" s="685">
        <v>1</v>
      </c>
    </row>
    <row r="43" spans="1:28" x14ac:dyDescent="0.25">
      <c r="A43" s="674">
        <v>4</v>
      </c>
      <c r="B43" s="678" t="s">
        <v>124</v>
      </c>
      <c r="C43" s="686"/>
      <c r="D43" s="680">
        <v>8.6915960018095623E-2</v>
      </c>
      <c r="E43" s="681">
        <v>510942.1999999999</v>
      </c>
      <c r="F43" s="682">
        <v>127735.54999999997</v>
      </c>
      <c r="G43" s="683">
        <v>0.25</v>
      </c>
      <c r="H43" s="684">
        <v>0.75</v>
      </c>
      <c r="I43" s="682">
        <v>127735.54999999997</v>
      </c>
      <c r="J43" s="683">
        <v>0.25</v>
      </c>
      <c r="K43" s="684">
        <v>1</v>
      </c>
      <c r="L43" s="682">
        <v>0</v>
      </c>
      <c r="M43" s="683"/>
      <c r="N43" s="684">
        <v>1</v>
      </c>
      <c r="O43" s="682">
        <v>0</v>
      </c>
      <c r="P43" s="683"/>
      <c r="Q43" s="684">
        <v>1</v>
      </c>
      <c r="R43" s="682">
        <v>0</v>
      </c>
      <c r="S43" s="683"/>
      <c r="T43" s="684">
        <v>1</v>
      </c>
      <c r="U43" s="682">
        <v>0</v>
      </c>
      <c r="V43" s="683"/>
      <c r="W43" s="684">
        <v>1</v>
      </c>
      <c r="X43" s="685">
        <v>1</v>
      </c>
    </row>
    <row r="44" spans="1:28" x14ac:dyDescent="0.25">
      <c r="A44" s="674">
        <v>5</v>
      </c>
      <c r="B44" s="678" t="s">
        <v>135</v>
      </c>
      <c r="C44" s="686"/>
      <c r="D44" s="680">
        <v>0.1002111510849167</v>
      </c>
      <c r="E44" s="681">
        <v>589099.01</v>
      </c>
      <c r="F44" s="682">
        <v>176729.70300000001</v>
      </c>
      <c r="G44" s="683">
        <v>0.3</v>
      </c>
      <c r="H44" s="684">
        <v>0.6</v>
      </c>
      <c r="I44" s="682">
        <v>176729.70300000001</v>
      </c>
      <c r="J44" s="683">
        <v>0.3</v>
      </c>
      <c r="K44" s="684">
        <v>0.89999999999999991</v>
      </c>
      <c r="L44" s="682">
        <v>58909.901000000005</v>
      </c>
      <c r="M44" s="683">
        <v>0.1</v>
      </c>
      <c r="N44" s="684">
        <v>0.99999999999999989</v>
      </c>
      <c r="O44" s="682">
        <v>0</v>
      </c>
      <c r="P44" s="683"/>
      <c r="Q44" s="684">
        <v>0.99999999999999989</v>
      </c>
      <c r="R44" s="682">
        <v>0</v>
      </c>
      <c r="S44" s="683"/>
      <c r="T44" s="684">
        <v>0.99999999999999989</v>
      </c>
      <c r="U44" s="682">
        <v>0</v>
      </c>
      <c r="V44" s="683"/>
      <c r="W44" s="684">
        <v>0.99999999999999989</v>
      </c>
      <c r="X44" s="685">
        <v>1</v>
      </c>
    </row>
    <row r="45" spans="1:28" x14ac:dyDescent="0.25">
      <c r="A45" s="674">
        <v>6</v>
      </c>
      <c r="B45" s="678" t="s">
        <v>138</v>
      </c>
      <c r="C45" s="686"/>
      <c r="D45" s="680">
        <v>6.3010931648153731E-2</v>
      </c>
      <c r="E45" s="681">
        <v>370414.64</v>
      </c>
      <c r="F45" s="682">
        <v>92603.66</v>
      </c>
      <c r="G45" s="683">
        <v>0.25</v>
      </c>
      <c r="H45" s="684">
        <v>0.25</v>
      </c>
      <c r="I45" s="682">
        <v>92603.66</v>
      </c>
      <c r="J45" s="683">
        <v>0.25</v>
      </c>
      <c r="K45" s="684">
        <v>0.5</v>
      </c>
      <c r="L45" s="682">
        <v>92603.66</v>
      </c>
      <c r="M45" s="683">
        <v>0.25</v>
      </c>
      <c r="N45" s="684">
        <v>0.75</v>
      </c>
      <c r="O45" s="682">
        <v>92603.66</v>
      </c>
      <c r="P45" s="683">
        <v>0.25</v>
      </c>
      <c r="Q45" s="684">
        <v>1</v>
      </c>
      <c r="R45" s="682">
        <v>0</v>
      </c>
      <c r="S45" s="683"/>
      <c r="T45" s="684">
        <v>1</v>
      </c>
      <c r="U45" s="682">
        <v>0</v>
      </c>
      <c r="V45" s="683"/>
      <c r="W45" s="684">
        <v>1</v>
      </c>
      <c r="X45" s="685">
        <v>1</v>
      </c>
    </row>
    <row r="46" spans="1:28" x14ac:dyDescent="0.25">
      <c r="A46" s="674">
        <v>7</v>
      </c>
      <c r="B46" s="678" t="s">
        <v>144</v>
      </c>
      <c r="C46" s="686"/>
      <c r="D46" s="680">
        <v>4.9203310483916345E-2</v>
      </c>
      <c r="E46" s="681">
        <v>289245.46999999997</v>
      </c>
      <c r="F46" s="682">
        <v>0</v>
      </c>
      <c r="G46" s="683"/>
      <c r="H46" s="684">
        <v>0</v>
      </c>
      <c r="I46" s="682">
        <v>0</v>
      </c>
      <c r="J46" s="683"/>
      <c r="K46" s="684">
        <v>0</v>
      </c>
      <c r="L46" s="682">
        <v>0</v>
      </c>
      <c r="M46" s="683"/>
      <c r="N46" s="684">
        <v>0</v>
      </c>
      <c r="O46" s="682">
        <v>0</v>
      </c>
      <c r="P46" s="683"/>
      <c r="Q46" s="684">
        <v>0</v>
      </c>
      <c r="R46" s="682">
        <v>0</v>
      </c>
      <c r="S46" s="683"/>
      <c r="T46" s="684">
        <v>0</v>
      </c>
      <c r="U46" s="682">
        <v>0</v>
      </c>
      <c r="V46" s="683"/>
      <c r="W46" s="684">
        <v>0</v>
      </c>
      <c r="X46" s="685">
        <v>0</v>
      </c>
    </row>
    <row r="47" spans="1:28" x14ac:dyDescent="0.25">
      <c r="A47" s="674">
        <v>8</v>
      </c>
      <c r="B47" s="678" t="s">
        <v>136</v>
      </c>
      <c r="C47" s="679"/>
      <c r="D47" s="680">
        <v>4.3374827238389917E-2</v>
      </c>
      <c r="E47" s="681">
        <v>254982.28</v>
      </c>
      <c r="F47" s="682">
        <v>0</v>
      </c>
      <c r="G47" s="683"/>
      <c r="H47" s="684">
        <v>0</v>
      </c>
      <c r="I47" s="682">
        <v>0</v>
      </c>
      <c r="J47" s="683"/>
      <c r="K47" s="684">
        <v>0</v>
      </c>
      <c r="L47" s="682">
        <v>127491.14</v>
      </c>
      <c r="M47" s="683">
        <v>0.5</v>
      </c>
      <c r="N47" s="684">
        <v>0.5</v>
      </c>
      <c r="O47" s="682">
        <v>127491.14</v>
      </c>
      <c r="P47" s="683">
        <v>0.5</v>
      </c>
      <c r="Q47" s="684">
        <v>1</v>
      </c>
      <c r="R47" s="682">
        <v>0</v>
      </c>
      <c r="S47" s="683"/>
      <c r="T47" s="684">
        <v>1</v>
      </c>
      <c r="U47" s="682">
        <v>0</v>
      </c>
      <c r="V47" s="683"/>
      <c r="W47" s="684">
        <v>1</v>
      </c>
      <c r="X47" s="685">
        <v>1</v>
      </c>
    </row>
    <row r="48" spans="1:28" x14ac:dyDescent="0.25">
      <c r="A48" s="674">
        <v>9</v>
      </c>
      <c r="B48" s="678" t="s">
        <v>152</v>
      </c>
      <c r="C48" s="679"/>
      <c r="D48" s="680">
        <v>8.1002342229933549E-2</v>
      </c>
      <c r="E48" s="681">
        <v>476178.54</v>
      </c>
      <c r="F48" s="682">
        <v>0</v>
      </c>
      <c r="G48" s="683"/>
      <c r="H48" s="684">
        <v>0</v>
      </c>
      <c r="I48" s="682">
        <v>0</v>
      </c>
      <c r="J48" s="683"/>
      <c r="K48" s="684">
        <v>0</v>
      </c>
      <c r="L48" s="682">
        <v>0</v>
      </c>
      <c r="M48" s="683"/>
      <c r="N48" s="684">
        <v>0</v>
      </c>
      <c r="O48" s="682">
        <v>0</v>
      </c>
      <c r="P48" s="683"/>
      <c r="Q48" s="684">
        <v>0</v>
      </c>
      <c r="R48" s="682">
        <v>0</v>
      </c>
      <c r="S48" s="683"/>
      <c r="T48" s="684">
        <v>0</v>
      </c>
      <c r="U48" s="682">
        <v>0</v>
      </c>
      <c r="V48" s="683"/>
      <c r="W48" s="684">
        <v>0</v>
      </c>
      <c r="X48" s="685">
        <v>0</v>
      </c>
    </row>
    <row r="49" spans="1:24" x14ac:dyDescent="0.25">
      <c r="A49" s="674">
        <v>10</v>
      </c>
      <c r="B49" s="678" t="s">
        <v>154</v>
      </c>
      <c r="C49" s="686"/>
      <c r="D49" s="680">
        <v>2.2102219757786222E-2</v>
      </c>
      <c r="E49" s="681">
        <v>129929.61</v>
      </c>
      <c r="F49" s="682">
        <v>0</v>
      </c>
      <c r="G49" s="683"/>
      <c r="H49" s="684">
        <v>0</v>
      </c>
      <c r="I49" s="682">
        <v>0</v>
      </c>
      <c r="J49" s="683"/>
      <c r="K49" s="684">
        <v>0</v>
      </c>
      <c r="L49" s="682">
        <v>0</v>
      </c>
      <c r="M49" s="683"/>
      <c r="N49" s="684">
        <v>0</v>
      </c>
      <c r="O49" s="682">
        <v>0</v>
      </c>
      <c r="P49" s="683"/>
      <c r="Q49" s="684">
        <v>0</v>
      </c>
      <c r="R49" s="682">
        <v>0</v>
      </c>
      <c r="S49" s="683"/>
      <c r="T49" s="684">
        <v>0</v>
      </c>
      <c r="U49" s="682">
        <v>0</v>
      </c>
      <c r="V49" s="683"/>
      <c r="W49" s="684">
        <v>0</v>
      </c>
      <c r="X49" s="685">
        <v>0</v>
      </c>
    </row>
    <row r="50" spans="1:24" x14ac:dyDescent="0.25">
      <c r="A50" s="674">
        <v>11</v>
      </c>
      <c r="B50" s="678" t="s">
        <v>156</v>
      </c>
      <c r="C50" s="686"/>
      <c r="D50" s="680">
        <v>2.3449176586671536E-3</v>
      </c>
      <c r="E50" s="681">
        <v>13784.78</v>
      </c>
      <c r="F50" s="682">
        <v>0</v>
      </c>
      <c r="G50" s="683"/>
      <c r="H50" s="684">
        <v>0</v>
      </c>
      <c r="I50" s="682">
        <v>0</v>
      </c>
      <c r="J50" s="683"/>
      <c r="K50" s="684">
        <v>0</v>
      </c>
      <c r="L50" s="682">
        <v>0</v>
      </c>
      <c r="M50" s="683"/>
      <c r="N50" s="684">
        <v>0</v>
      </c>
      <c r="O50" s="682">
        <v>0</v>
      </c>
      <c r="P50" s="683"/>
      <c r="Q50" s="684">
        <v>0</v>
      </c>
      <c r="R50" s="682">
        <v>0</v>
      </c>
      <c r="S50" s="683"/>
      <c r="T50" s="684">
        <v>0</v>
      </c>
      <c r="U50" s="682">
        <v>0</v>
      </c>
      <c r="V50" s="683"/>
      <c r="W50" s="684">
        <v>0</v>
      </c>
      <c r="X50" s="685">
        <v>0</v>
      </c>
    </row>
    <row r="51" spans="1:24" x14ac:dyDescent="0.25">
      <c r="A51" s="674">
        <v>12</v>
      </c>
      <c r="B51" s="678" t="s">
        <v>159</v>
      </c>
      <c r="C51" s="686"/>
      <c r="D51" s="680">
        <v>7.106797446923814E-2</v>
      </c>
      <c r="E51" s="681">
        <v>417778.58999999991</v>
      </c>
      <c r="F51" s="682">
        <v>83555.717999999993</v>
      </c>
      <c r="G51" s="683">
        <v>0.2</v>
      </c>
      <c r="H51" s="684">
        <v>0.2</v>
      </c>
      <c r="I51" s="682">
        <v>83555.717999999993</v>
      </c>
      <c r="J51" s="683">
        <v>0.2</v>
      </c>
      <c r="K51" s="684">
        <v>0.4</v>
      </c>
      <c r="L51" s="682">
        <v>83555.717999999993</v>
      </c>
      <c r="M51" s="683">
        <v>0.2</v>
      </c>
      <c r="N51" s="684">
        <v>0.60000000000000009</v>
      </c>
      <c r="O51" s="682">
        <v>83555.717999999993</v>
      </c>
      <c r="P51" s="683">
        <v>0.2</v>
      </c>
      <c r="Q51" s="684">
        <v>0.8</v>
      </c>
      <c r="R51" s="682">
        <v>83555.717999999993</v>
      </c>
      <c r="S51" s="683">
        <v>0.2</v>
      </c>
      <c r="T51" s="684">
        <v>1</v>
      </c>
      <c r="U51" s="682">
        <v>0</v>
      </c>
      <c r="V51" s="683"/>
      <c r="W51" s="684">
        <v>1</v>
      </c>
      <c r="X51" s="685">
        <v>1</v>
      </c>
    </row>
    <row r="52" spans="1:24" x14ac:dyDescent="0.25">
      <c r="A52" s="674">
        <v>13</v>
      </c>
      <c r="B52" s="678" t="s">
        <v>162</v>
      </c>
      <c r="C52" s="686"/>
      <c r="D52" s="680">
        <v>7.2435722042425684E-3</v>
      </c>
      <c r="E52" s="681">
        <v>42581.9</v>
      </c>
      <c r="F52" s="682">
        <v>0</v>
      </c>
      <c r="G52" s="683"/>
      <c r="H52" s="684">
        <v>0</v>
      </c>
      <c r="I52" s="682">
        <v>0</v>
      </c>
      <c r="J52" s="683"/>
      <c r="K52" s="684">
        <v>0</v>
      </c>
      <c r="L52" s="682">
        <v>0</v>
      </c>
      <c r="M52" s="683"/>
      <c r="N52" s="684">
        <v>0</v>
      </c>
      <c r="O52" s="682">
        <v>0</v>
      </c>
      <c r="P52" s="683"/>
      <c r="Q52" s="684">
        <v>0</v>
      </c>
      <c r="R52" s="682">
        <v>42581.9</v>
      </c>
      <c r="S52" s="683">
        <v>1</v>
      </c>
      <c r="T52" s="684">
        <v>1</v>
      </c>
      <c r="U52" s="682">
        <v>0</v>
      </c>
      <c r="V52" s="683"/>
      <c r="W52" s="684">
        <v>1</v>
      </c>
      <c r="X52" s="685">
        <v>1</v>
      </c>
    </row>
    <row r="53" spans="1:24" x14ac:dyDescent="0.25">
      <c r="A53" s="674">
        <v>14</v>
      </c>
      <c r="B53" s="678" t="s">
        <v>163</v>
      </c>
      <c r="C53" s="686"/>
      <c r="D53" s="680">
        <v>8.9694880636614956E-3</v>
      </c>
      <c r="E53" s="681">
        <v>52727.830000000009</v>
      </c>
      <c r="F53" s="682">
        <v>0</v>
      </c>
      <c r="G53" s="683"/>
      <c r="H53" s="684">
        <v>0</v>
      </c>
      <c r="I53" s="682">
        <v>0</v>
      </c>
      <c r="J53" s="683"/>
      <c r="K53" s="684">
        <v>0</v>
      </c>
      <c r="L53" s="682">
        <v>0</v>
      </c>
      <c r="M53" s="683"/>
      <c r="N53" s="684">
        <v>0</v>
      </c>
      <c r="O53" s="682">
        <v>0</v>
      </c>
      <c r="P53" s="683"/>
      <c r="Q53" s="684">
        <v>0</v>
      </c>
      <c r="R53" s="682">
        <v>0</v>
      </c>
      <c r="S53" s="683"/>
      <c r="T53" s="684">
        <v>0</v>
      </c>
      <c r="U53" s="682">
        <v>0</v>
      </c>
      <c r="V53" s="683"/>
      <c r="W53" s="684">
        <v>0</v>
      </c>
      <c r="X53" s="685">
        <v>0</v>
      </c>
    </row>
    <row r="54" spans="1:24" x14ac:dyDescent="0.25">
      <c r="A54" s="674">
        <v>15</v>
      </c>
      <c r="B54" s="678" t="s">
        <v>167</v>
      </c>
      <c r="C54" s="686"/>
      <c r="D54" s="680">
        <v>2.569985886143181E-2</v>
      </c>
      <c r="E54" s="681">
        <v>151078.60999999999</v>
      </c>
      <c r="F54" s="682">
        <v>0</v>
      </c>
      <c r="G54" s="683"/>
      <c r="H54" s="684">
        <v>0</v>
      </c>
      <c r="I54" s="682">
        <v>0</v>
      </c>
      <c r="J54" s="683"/>
      <c r="K54" s="684">
        <v>0</v>
      </c>
      <c r="L54" s="682">
        <v>0</v>
      </c>
      <c r="M54" s="683"/>
      <c r="N54" s="684">
        <v>0</v>
      </c>
      <c r="O54" s="682">
        <v>0</v>
      </c>
      <c r="P54" s="683"/>
      <c r="Q54" s="684">
        <v>0</v>
      </c>
      <c r="R54" s="682">
        <v>0</v>
      </c>
      <c r="S54" s="683"/>
      <c r="T54" s="684">
        <v>0</v>
      </c>
      <c r="U54" s="682">
        <v>0</v>
      </c>
      <c r="V54" s="683"/>
      <c r="W54" s="684">
        <v>0</v>
      </c>
      <c r="X54" s="685">
        <v>0</v>
      </c>
    </row>
    <row r="55" spans="1:24" x14ac:dyDescent="0.25">
      <c r="A55" s="674">
        <v>16</v>
      </c>
      <c r="B55" s="678" t="s">
        <v>169</v>
      </c>
      <c r="C55" s="686"/>
      <c r="D55" s="680">
        <v>4.5697611991303823E-2</v>
      </c>
      <c r="E55" s="681">
        <v>268636.94999999995</v>
      </c>
      <c r="F55" s="682">
        <v>0</v>
      </c>
      <c r="G55" s="683"/>
      <c r="H55" s="684">
        <v>0</v>
      </c>
      <c r="I55" s="682">
        <v>0</v>
      </c>
      <c r="J55" s="683"/>
      <c r="K55" s="684">
        <v>0</v>
      </c>
      <c r="L55" s="682">
        <v>0</v>
      </c>
      <c r="M55" s="683"/>
      <c r="N55" s="684">
        <v>0</v>
      </c>
      <c r="O55" s="682">
        <v>0</v>
      </c>
      <c r="P55" s="683"/>
      <c r="Q55" s="684">
        <v>0</v>
      </c>
      <c r="R55" s="682">
        <v>0</v>
      </c>
      <c r="S55" s="683"/>
      <c r="T55" s="684">
        <v>0</v>
      </c>
      <c r="U55" s="682">
        <v>0</v>
      </c>
      <c r="V55" s="683"/>
      <c r="W55" s="684">
        <v>0</v>
      </c>
      <c r="X55" s="685">
        <v>0</v>
      </c>
    </row>
    <row r="56" spans="1:24" x14ac:dyDescent="0.25">
      <c r="A56" s="674">
        <v>17</v>
      </c>
      <c r="B56" s="678" t="s">
        <v>350</v>
      </c>
      <c r="C56" s="686"/>
      <c r="D56" s="680">
        <v>3.0081049778876601E-2</v>
      </c>
      <c r="E56" s="681">
        <v>176833.78000000003</v>
      </c>
      <c r="F56" s="682">
        <v>0</v>
      </c>
      <c r="G56" s="683"/>
      <c r="H56" s="684">
        <v>0</v>
      </c>
      <c r="I56" s="682">
        <v>0</v>
      </c>
      <c r="J56" s="683"/>
      <c r="K56" s="684">
        <v>0</v>
      </c>
      <c r="L56" s="682">
        <v>0</v>
      </c>
      <c r="M56" s="683"/>
      <c r="N56" s="684">
        <v>0</v>
      </c>
      <c r="O56" s="682">
        <v>0</v>
      </c>
      <c r="P56" s="683"/>
      <c r="Q56" s="684">
        <v>0</v>
      </c>
      <c r="R56" s="682">
        <v>0</v>
      </c>
      <c r="S56" s="683"/>
      <c r="T56" s="684">
        <v>0</v>
      </c>
      <c r="U56" s="682">
        <v>0</v>
      </c>
      <c r="V56" s="683"/>
      <c r="W56" s="684">
        <v>0</v>
      </c>
      <c r="X56" s="685">
        <v>0</v>
      </c>
    </row>
    <row r="57" spans="1:24" x14ac:dyDescent="0.25">
      <c r="A57" s="674">
        <v>18</v>
      </c>
      <c r="B57" s="678" t="s">
        <v>605</v>
      </c>
      <c r="C57" s="686"/>
      <c r="D57" s="680">
        <v>1.9125111734940792E-2</v>
      </c>
      <c r="E57" s="681">
        <v>112428.45000000001</v>
      </c>
      <c r="F57" s="682">
        <v>11242.845000000001</v>
      </c>
      <c r="G57" s="683">
        <v>0.1</v>
      </c>
      <c r="H57" s="684">
        <v>0.6</v>
      </c>
      <c r="I57" s="682">
        <v>11242.845000000001</v>
      </c>
      <c r="J57" s="683">
        <v>0.1</v>
      </c>
      <c r="K57" s="684">
        <v>0.7</v>
      </c>
      <c r="L57" s="682">
        <v>11242.845000000001</v>
      </c>
      <c r="M57" s="683">
        <v>0.1</v>
      </c>
      <c r="N57" s="684">
        <v>0.79999999999999993</v>
      </c>
      <c r="O57" s="682">
        <v>11242.845000000001</v>
      </c>
      <c r="P57" s="683">
        <v>0.1</v>
      </c>
      <c r="Q57" s="684">
        <v>0.89999999999999991</v>
      </c>
      <c r="R57" s="682">
        <v>11242.845000000001</v>
      </c>
      <c r="S57" s="683">
        <v>0.1</v>
      </c>
      <c r="T57" s="684">
        <v>0.99999999999999989</v>
      </c>
      <c r="U57" s="682">
        <v>0</v>
      </c>
      <c r="V57" s="683"/>
      <c r="W57" s="684">
        <v>0.99999999999999989</v>
      </c>
      <c r="X57" s="685">
        <v>0.99999999999999989</v>
      </c>
    </row>
    <row r="58" spans="1:24" x14ac:dyDescent="0.25">
      <c r="A58" s="674">
        <v>19</v>
      </c>
      <c r="B58" s="678" t="s">
        <v>168</v>
      </c>
      <c r="C58" s="686"/>
      <c r="D58" s="680">
        <v>1.3533556558994839E-2</v>
      </c>
      <c r="E58" s="681">
        <v>79558.059999999983</v>
      </c>
      <c r="F58" s="682">
        <v>0</v>
      </c>
      <c r="G58" s="683"/>
      <c r="H58" s="684">
        <v>0</v>
      </c>
      <c r="I58" s="682">
        <v>0</v>
      </c>
      <c r="J58" s="683"/>
      <c r="K58" s="684">
        <v>0</v>
      </c>
      <c r="L58" s="682">
        <v>0</v>
      </c>
      <c r="M58" s="683"/>
      <c r="N58" s="684">
        <v>0</v>
      </c>
      <c r="O58" s="682">
        <v>0</v>
      </c>
      <c r="P58" s="683"/>
      <c r="Q58" s="684">
        <v>0</v>
      </c>
      <c r="R58" s="682">
        <v>0</v>
      </c>
      <c r="S58" s="683"/>
      <c r="T58" s="684">
        <v>0</v>
      </c>
      <c r="U58" s="682">
        <v>0</v>
      </c>
      <c r="V58" s="683"/>
      <c r="W58" s="684">
        <v>0</v>
      </c>
      <c r="X58" s="685">
        <v>0</v>
      </c>
    </row>
    <row r="59" spans="1:24" x14ac:dyDescent="0.25">
      <c r="A59" s="674">
        <v>20</v>
      </c>
      <c r="B59" s="678" t="s">
        <v>184</v>
      </c>
      <c r="C59" s="686"/>
      <c r="D59" s="680">
        <v>4.0975464434727125E-2</v>
      </c>
      <c r="E59" s="681">
        <v>240877.44</v>
      </c>
      <c r="F59" s="682">
        <v>13368.697920000001</v>
      </c>
      <c r="G59" s="683">
        <v>5.5500000000000001E-2</v>
      </c>
      <c r="H59" s="684">
        <v>0.38850000000000001</v>
      </c>
      <c r="I59" s="682">
        <v>13368.697920000001</v>
      </c>
      <c r="J59" s="683">
        <v>5.5500000000000001E-2</v>
      </c>
      <c r="K59" s="684">
        <v>0.44400000000000001</v>
      </c>
      <c r="L59" s="682">
        <v>13392.785663999999</v>
      </c>
      <c r="M59" s="683">
        <v>5.5599999999999997E-2</v>
      </c>
      <c r="N59" s="684">
        <v>0.49959999999999999</v>
      </c>
      <c r="O59" s="682">
        <v>13392.785663999999</v>
      </c>
      <c r="P59" s="683">
        <v>5.5599999999999997E-2</v>
      </c>
      <c r="Q59" s="684">
        <v>0.55520000000000003</v>
      </c>
      <c r="R59" s="682">
        <v>13392.785663999999</v>
      </c>
      <c r="S59" s="683">
        <v>5.5599999999999997E-2</v>
      </c>
      <c r="T59" s="684">
        <v>0.61080000000000001</v>
      </c>
      <c r="U59" s="682">
        <v>13392.785663999999</v>
      </c>
      <c r="V59" s="683">
        <v>5.5599999999999997E-2</v>
      </c>
      <c r="W59" s="684">
        <v>0.66639999999999999</v>
      </c>
      <c r="X59" s="685">
        <v>0.66639999999999999</v>
      </c>
    </row>
    <row r="60" spans="1:24" x14ac:dyDescent="0.25">
      <c r="A60" s="674">
        <v>21</v>
      </c>
      <c r="B60" s="678" t="s">
        <v>183</v>
      </c>
      <c r="C60" s="686"/>
      <c r="D60" s="680">
        <v>1.3982515518184664E-3</v>
      </c>
      <c r="E60" s="681">
        <v>8219.73</v>
      </c>
      <c r="F60" s="682">
        <v>0</v>
      </c>
      <c r="G60" s="683"/>
      <c r="H60" s="684">
        <v>0</v>
      </c>
      <c r="I60" s="682">
        <v>0</v>
      </c>
      <c r="J60" s="683"/>
      <c r="K60" s="684">
        <v>0</v>
      </c>
      <c r="L60" s="682">
        <v>0</v>
      </c>
      <c r="M60" s="683"/>
      <c r="N60" s="684">
        <v>0</v>
      </c>
      <c r="O60" s="682">
        <v>0</v>
      </c>
      <c r="P60" s="683"/>
      <c r="Q60" s="684">
        <v>0</v>
      </c>
      <c r="R60" s="682">
        <v>0</v>
      </c>
      <c r="S60" s="683"/>
      <c r="T60" s="684">
        <v>0</v>
      </c>
      <c r="U60" s="682">
        <v>0</v>
      </c>
      <c r="V60" s="683"/>
      <c r="W60" s="684">
        <v>0</v>
      </c>
      <c r="X60" s="685">
        <v>0</v>
      </c>
    </row>
    <row r="61" spans="1:24" x14ac:dyDescent="0.25">
      <c r="A61" s="687"/>
      <c r="B61" s="688"/>
      <c r="C61" s="688"/>
      <c r="D61" s="689">
        <v>0.99999999999999956</v>
      </c>
      <c r="E61" s="690">
        <v>5878577.4200000018</v>
      </c>
      <c r="F61" s="691"/>
      <c r="G61" s="692"/>
      <c r="H61" s="693"/>
      <c r="I61" s="691"/>
      <c r="J61" s="692"/>
      <c r="K61" s="694"/>
      <c r="L61" s="695"/>
      <c r="M61" s="683"/>
      <c r="N61" s="697"/>
      <c r="O61" s="695"/>
      <c r="P61" s="683"/>
      <c r="Q61" s="697"/>
      <c r="R61" s="698"/>
      <c r="S61" s="683"/>
      <c r="T61" s="700"/>
      <c r="U61" s="698"/>
      <c r="V61" s="683"/>
      <c r="W61" s="700"/>
      <c r="X61" s="701"/>
    </row>
    <row r="62" spans="1:24" x14ac:dyDescent="0.25">
      <c r="A62" s="702"/>
      <c r="B62" s="1134" t="s">
        <v>8</v>
      </c>
      <c r="C62" s="1134"/>
      <c r="D62" s="1134"/>
      <c r="E62" s="1135"/>
      <c r="F62" s="703">
        <v>505236.17391999991</v>
      </c>
      <c r="G62" s="704"/>
      <c r="H62" s="705"/>
      <c r="I62" s="703">
        <v>505236.17391999991</v>
      </c>
      <c r="J62" s="704"/>
      <c r="K62" s="705"/>
      <c r="L62" s="703">
        <v>387196.04966399999</v>
      </c>
      <c r="M62" s="704"/>
      <c r="N62" s="705"/>
      <c r="O62" s="703">
        <v>328286.14866400004</v>
      </c>
      <c r="P62" s="704"/>
      <c r="Q62" s="705"/>
      <c r="R62" s="703">
        <v>150773.24866399998</v>
      </c>
      <c r="S62" s="704"/>
      <c r="T62" s="705"/>
      <c r="U62" s="703">
        <v>13392.785663999999</v>
      </c>
      <c r="V62" s="704"/>
      <c r="W62" s="705"/>
      <c r="X62" s="701"/>
    </row>
    <row r="63" spans="1:24" s="668" customFormat="1" ht="12.75" x14ac:dyDescent="0.2">
      <c r="A63" s="706"/>
      <c r="B63" s="1136" t="s">
        <v>9</v>
      </c>
      <c r="C63" s="1136"/>
      <c r="D63" s="1136"/>
      <c r="E63" s="1137"/>
      <c r="F63" s="718">
        <v>2767142.9394399999</v>
      </c>
      <c r="G63" s="719">
        <v>8.5945312585506403E-2</v>
      </c>
      <c r="H63" s="720">
        <v>0.47071642367516858</v>
      </c>
      <c r="I63" s="718">
        <v>3272379.1133599998</v>
      </c>
      <c r="J63" s="719">
        <v>8.5945312585506403E-2</v>
      </c>
      <c r="K63" s="720">
        <v>0.55666173626067494</v>
      </c>
      <c r="L63" s="718">
        <v>3659575.1630239999</v>
      </c>
      <c r="M63" s="719">
        <v>6.5865603529637592E-2</v>
      </c>
      <c r="N63" s="720">
        <v>0.6225273397903125</v>
      </c>
      <c r="O63" s="718">
        <v>3987861.3116879999</v>
      </c>
      <c r="P63" s="719">
        <v>5.5844488421145935E-2</v>
      </c>
      <c r="Q63" s="720">
        <v>0.67837182821145847</v>
      </c>
      <c r="R63" s="718">
        <v>4138634.5603519999</v>
      </c>
      <c r="S63" s="719">
        <v>2.5647914094155101E-2</v>
      </c>
      <c r="T63" s="720">
        <v>0.70401974230561359</v>
      </c>
      <c r="U63" s="718">
        <v>4152027.346016</v>
      </c>
      <c r="V63" s="719">
        <v>2.2782358225708278E-3</v>
      </c>
      <c r="W63" s="720">
        <v>0.7062979781281844</v>
      </c>
      <c r="X63" s="701"/>
    </row>
    <row r="65" spans="1:24" x14ac:dyDescent="0.25">
      <c r="A65" s="1141" t="s">
        <v>5</v>
      </c>
      <c r="B65" s="1142" t="s">
        <v>6</v>
      </c>
      <c r="C65" s="1143"/>
      <c r="D65" s="1146" t="s">
        <v>0</v>
      </c>
      <c r="E65" s="1148" t="s">
        <v>23</v>
      </c>
      <c r="F65" s="1138" t="s">
        <v>1428</v>
      </c>
      <c r="G65" s="1139"/>
      <c r="H65" s="1140"/>
      <c r="I65" s="1138" t="s">
        <v>1429</v>
      </c>
      <c r="J65" s="1139"/>
      <c r="K65" s="1140"/>
      <c r="L65" s="1138" t="s">
        <v>1430</v>
      </c>
      <c r="M65" s="1139"/>
      <c r="N65" s="1140"/>
      <c r="O65" s="1138" t="s">
        <v>1431</v>
      </c>
      <c r="P65" s="1139"/>
      <c r="Q65" s="1140"/>
      <c r="R65" s="1138" t="s">
        <v>1432</v>
      </c>
      <c r="S65" s="1139"/>
      <c r="T65" s="1140"/>
      <c r="U65" s="1138" t="s">
        <v>1433</v>
      </c>
      <c r="V65" s="1139"/>
      <c r="W65" s="1140"/>
      <c r="X65" s="673" t="s">
        <v>265</v>
      </c>
    </row>
    <row r="66" spans="1:24" x14ac:dyDescent="0.25">
      <c r="A66" s="1141" t="s">
        <v>5</v>
      </c>
      <c r="B66" s="1144"/>
      <c r="C66" s="1145"/>
      <c r="D66" s="1147"/>
      <c r="E66" s="1149"/>
      <c r="F66" s="675" t="s">
        <v>24</v>
      </c>
      <c r="G66" s="675" t="s">
        <v>0</v>
      </c>
      <c r="H66" s="676" t="s">
        <v>34</v>
      </c>
      <c r="I66" s="675" t="s">
        <v>24</v>
      </c>
      <c r="J66" s="675" t="s">
        <v>0</v>
      </c>
      <c r="K66" s="676" t="s">
        <v>34</v>
      </c>
      <c r="L66" s="675" t="s">
        <v>24</v>
      </c>
      <c r="M66" s="675" t="s">
        <v>0</v>
      </c>
      <c r="N66" s="676" t="s">
        <v>34</v>
      </c>
      <c r="O66" s="675" t="s">
        <v>24</v>
      </c>
      <c r="P66" s="675" t="s">
        <v>0</v>
      </c>
      <c r="Q66" s="676" t="s">
        <v>34</v>
      </c>
      <c r="R66" s="675" t="s">
        <v>24</v>
      </c>
      <c r="S66" s="675" t="s">
        <v>0</v>
      </c>
      <c r="T66" s="676" t="s">
        <v>34</v>
      </c>
      <c r="U66" s="675" t="s">
        <v>24</v>
      </c>
      <c r="V66" s="675" t="s">
        <v>0</v>
      </c>
      <c r="W66" s="676" t="s">
        <v>34</v>
      </c>
      <c r="X66" s="677"/>
    </row>
    <row r="67" spans="1:24" x14ac:dyDescent="0.25">
      <c r="A67" s="672">
        <v>1</v>
      </c>
      <c r="B67" s="678" t="s">
        <v>4</v>
      </c>
      <c r="C67" s="679"/>
      <c r="D67" s="680">
        <v>2.282044624326815E-2</v>
      </c>
      <c r="E67" s="681">
        <v>134151.76</v>
      </c>
      <c r="F67" s="682">
        <v>0</v>
      </c>
      <c r="G67" s="683"/>
      <c r="H67" s="684">
        <v>1</v>
      </c>
      <c r="I67" s="682">
        <v>0</v>
      </c>
      <c r="J67" s="683"/>
      <c r="K67" s="684">
        <v>1</v>
      </c>
      <c r="L67" s="682">
        <v>0</v>
      </c>
      <c r="M67" s="683"/>
      <c r="N67" s="684">
        <v>1</v>
      </c>
      <c r="O67" s="682">
        <v>0</v>
      </c>
      <c r="P67" s="683"/>
      <c r="Q67" s="684">
        <v>1</v>
      </c>
      <c r="R67" s="682">
        <v>0</v>
      </c>
      <c r="S67" s="683"/>
      <c r="T67" s="684">
        <v>1</v>
      </c>
      <c r="U67" s="682">
        <v>0</v>
      </c>
      <c r="V67" s="683"/>
      <c r="W67" s="684">
        <v>1</v>
      </c>
      <c r="X67" s="685">
        <v>1</v>
      </c>
    </row>
    <row r="68" spans="1:24" x14ac:dyDescent="0.25">
      <c r="A68" s="672">
        <v>2</v>
      </c>
      <c r="B68" s="678" t="s">
        <v>1814</v>
      </c>
      <c r="C68" s="679"/>
      <c r="D68" s="680">
        <v>8.2882569232200359E-3</v>
      </c>
      <c r="E68" s="681">
        <v>48723.159999999996</v>
      </c>
      <c r="F68" s="682">
        <v>0</v>
      </c>
      <c r="G68" s="683"/>
      <c r="H68" s="684">
        <v>1</v>
      </c>
      <c r="I68" s="682">
        <v>0</v>
      </c>
      <c r="J68" s="683"/>
      <c r="K68" s="684">
        <v>1</v>
      </c>
      <c r="L68" s="682">
        <v>0</v>
      </c>
      <c r="M68" s="683"/>
      <c r="N68" s="684">
        <v>1</v>
      </c>
      <c r="O68" s="682">
        <v>0</v>
      </c>
      <c r="P68" s="683"/>
      <c r="Q68" s="684">
        <v>1</v>
      </c>
      <c r="R68" s="682">
        <v>0</v>
      </c>
      <c r="S68" s="683"/>
      <c r="T68" s="684">
        <v>1</v>
      </c>
      <c r="U68" s="682">
        <v>0</v>
      </c>
      <c r="V68" s="683"/>
      <c r="W68" s="684">
        <v>1</v>
      </c>
      <c r="X68" s="685">
        <v>1</v>
      </c>
    </row>
    <row r="69" spans="1:24" x14ac:dyDescent="0.25">
      <c r="A69" s="674">
        <v>2</v>
      </c>
      <c r="B69" s="678" t="s">
        <v>125</v>
      </c>
      <c r="C69" s="679"/>
      <c r="D69" s="680">
        <v>3.0320822073990814E-2</v>
      </c>
      <c r="E69" s="681">
        <v>178243.30000000002</v>
      </c>
      <c r="F69" s="682">
        <v>0</v>
      </c>
      <c r="G69" s="683"/>
      <c r="H69" s="684">
        <v>1</v>
      </c>
      <c r="I69" s="682">
        <v>0</v>
      </c>
      <c r="J69" s="683"/>
      <c r="K69" s="684">
        <v>1</v>
      </c>
      <c r="L69" s="682">
        <v>0</v>
      </c>
      <c r="M69" s="683"/>
      <c r="N69" s="684">
        <v>1</v>
      </c>
      <c r="O69" s="682">
        <v>0</v>
      </c>
      <c r="P69" s="683"/>
      <c r="Q69" s="684">
        <v>1</v>
      </c>
      <c r="R69" s="682">
        <v>0</v>
      </c>
      <c r="S69" s="683"/>
      <c r="T69" s="684">
        <v>1</v>
      </c>
      <c r="U69" s="682">
        <v>0</v>
      </c>
      <c r="V69" s="683"/>
      <c r="W69" s="684">
        <v>1</v>
      </c>
      <c r="X69" s="685">
        <v>1</v>
      </c>
    </row>
    <row r="70" spans="1:24" x14ac:dyDescent="0.25">
      <c r="A70" s="674">
        <v>3</v>
      </c>
      <c r="B70" s="678" t="s">
        <v>337</v>
      </c>
      <c r="C70" s="686"/>
      <c r="D70" s="680">
        <v>0.22661287499042573</v>
      </c>
      <c r="E70" s="681">
        <v>1332161.3299999998</v>
      </c>
      <c r="F70" s="682">
        <v>0</v>
      </c>
      <c r="G70" s="683"/>
      <c r="H70" s="684">
        <v>1</v>
      </c>
      <c r="I70" s="682">
        <v>0</v>
      </c>
      <c r="J70" s="683"/>
      <c r="K70" s="684">
        <v>1</v>
      </c>
      <c r="L70" s="682">
        <v>0</v>
      </c>
      <c r="M70" s="683"/>
      <c r="N70" s="684">
        <v>1</v>
      </c>
      <c r="O70" s="682">
        <v>0</v>
      </c>
      <c r="P70" s="683"/>
      <c r="Q70" s="684">
        <v>1</v>
      </c>
      <c r="R70" s="682">
        <v>0</v>
      </c>
      <c r="S70" s="683"/>
      <c r="T70" s="684">
        <v>1</v>
      </c>
      <c r="U70" s="682">
        <v>0</v>
      </c>
      <c r="V70" s="683"/>
      <c r="W70" s="684">
        <v>1</v>
      </c>
      <c r="X70" s="685">
        <v>1</v>
      </c>
    </row>
    <row r="71" spans="1:24" x14ac:dyDescent="0.25">
      <c r="A71" s="674">
        <v>4</v>
      </c>
      <c r="B71" s="678" t="s">
        <v>124</v>
      </c>
      <c r="C71" s="686"/>
      <c r="D71" s="680">
        <v>8.6915960018095623E-2</v>
      </c>
      <c r="E71" s="681">
        <v>510942.1999999999</v>
      </c>
      <c r="F71" s="682">
        <v>0</v>
      </c>
      <c r="G71" s="683"/>
      <c r="H71" s="684">
        <v>1</v>
      </c>
      <c r="I71" s="682">
        <v>0</v>
      </c>
      <c r="J71" s="683"/>
      <c r="K71" s="684">
        <v>1</v>
      </c>
      <c r="L71" s="682">
        <v>0</v>
      </c>
      <c r="M71" s="683"/>
      <c r="N71" s="684">
        <v>1</v>
      </c>
      <c r="O71" s="682">
        <v>0</v>
      </c>
      <c r="P71" s="683"/>
      <c r="Q71" s="684">
        <v>1</v>
      </c>
      <c r="R71" s="682">
        <v>0</v>
      </c>
      <c r="S71" s="683"/>
      <c r="T71" s="684">
        <v>1</v>
      </c>
      <c r="U71" s="682">
        <v>0</v>
      </c>
      <c r="V71" s="683"/>
      <c r="W71" s="684">
        <v>1</v>
      </c>
      <c r="X71" s="685">
        <v>1</v>
      </c>
    </row>
    <row r="72" spans="1:24" x14ac:dyDescent="0.25">
      <c r="A72" s="674">
        <v>5</v>
      </c>
      <c r="B72" s="678" t="s">
        <v>135</v>
      </c>
      <c r="C72" s="686"/>
      <c r="D72" s="680">
        <v>0.1002111510849167</v>
      </c>
      <c r="E72" s="681">
        <v>589099.01</v>
      </c>
      <c r="F72" s="682">
        <v>0</v>
      </c>
      <c r="G72" s="683"/>
      <c r="H72" s="684">
        <v>0.99999999999999989</v>
      </c>
      <c r="I72" s="682">
        <v>0</v>
      </c>
      <c r="J72" s="683"/>
      <c r="K72" s="684">
        <v>0.99999999999999989</v>
      </c>
      <c r="L72" s="682">
        <v>0</v>
      </c>
      <c r="M72" s="683"/>
      <c r="N72" s="684">
        <v>0.99999999999999989</v>
      </c>
      <c r="O72" s="682">
        <v>0</v>
      </c>
      <c r="P72" s="683"/>
      <c r="Q72" s="684">
        <v>0.99999999999999989</v>
      </c>
      <c r="R72" s="682">
        <v>0</v>
      </c>
      <c r="S72" s="683"/>
      <c r="T72" s="684">
        <v>0.99999999999999989</v>
      </c>
      <c r="U72" s="682">
        <v>0</v>
      </c>
      <c r="V72" s="683"/>
      <c r="W72" s="684">
        <v>0.99999999999999989</v>
      </c>
      <c r="X72" s="685">
        <v>1</v>
      </c>
    </row>
    <row r="73" spans="1:24" x14ac:dyDescent="0.25">
      <c r="A73" s="674">
        <v>6</v>
      </c>
      <c r="B73" s="678" t="s">
        <v>138</v>
      </c>
      <c r="C73" s="686"/>
      <c r="D73" s="680">
        <v>6.3010931648153731E-2</v>
      </c>
      <c r="E73" s="681">
        <v>370414.64</v>
      </c>
      <c r="F73" s="682">
        <v>0</v>
      </c>
      <c r="G73" s="683"/>
      <c r="H73" s="684">
        <v>1</v>
      </c>
      <c r="I73" s="682">
        <v>0</v>
      </c>
      <c r="J73" s="683"/>
      <c r="K73" s="684">
        <v>1</v>
      </c>
      <c r="L73" s="682">
        <v>0</v>
      </c>
      <c r="M73" s="683"/>
      <c r="N73" s="684">
        <v>1</v>
      </c>
      <c r="O73" s="682">
        <v>0</v>
      </c>
      <c r="P73" s="683"/>
      <c r="Q73" s="684">
        <v>1</v>
      </c>
      <c r="R73" s="682">
        <v>0</v>
      </c>
      <c r="S73" s="683"/>
      <c r="T73" s="684">
        <v>1</v>
      </c>
      <c r="U73" s="682">
        <v>0</v>
      </c>
      <c r="V73" s="683"/>
      <c r="W73" s="684">
        <v>1</v>
      </c>
      <c r="X73" s="685">
        <v>1</v>
      </c>
    </row>
    <row r="74" spans="1:24" x14ac:dyDescent="0.25">
      <c r="A74" s="674">
        <v>7</v>
      </c>
      <c r="B74" s="678" t="s">
        <v>144</v>
      </c>
      <c r="C74" s="686"/>
      <c r="D74" s="680">
        <v>4.9203310483916345E-2</v>
      </c>
      <c r="E74" s="681">
        <v>289245.46999999997</v>
      </c>
      <c r="F74" s="682">
        <v>0</v>
      </c>
      <c r="G74" s="683"/>
      <c r="H74" s="684">
        <v>0</v>
      </c>
      <c r="I74" s="682">
        <v>0</v>
      </c>
      <c r="J74" s="683"/>
      <c r="K74" s="684">
        <v>0</v>
      </c>
      <c r="L74" s="682">
        <v>0</v>
      </c>
      <c r="M74" s="683"/>
      <c r="N74" s="684">
        <v>0</v>
      </c>
      <c r="O74" s="682">
        <v>144622.73499999999</v>
      </c>
      <c r="P74" s="683">
        <v>0.5</v>
      </c>
      <c r="Q74" s="684">
        <v>0.5</v>
      </c>
      <c r="R74" s="682">
        <v>144622.73499999999</v>
      </c>
      <c r="S74" s="683">
        <v>0.5</v>
      </c>
      <c r="T74" s="684">
        <v>1</v>
      </c>
      <c r="U74" s="682">
        <v>0</v>
      </c>
      <c r="V74" s="683"/>
      <c r="W74" s="684">
        <v>1</v>
      </c>
      <c r="X74" s="685">
        <v>1</v>
      </c>
    </row>
    <row r="75" spans="1:24" x14ac:dyDescent="0.25">
      <c r="A75" s="674">
        <v>8</v>
      </c>
      <c r="B75" s="678" t="s">
        <v>136</v>
      </c>
      <c r="C75" s="679"/>
      <c r="D75" s="680">
        <v>4.3374827238389917E-2</v>
      </c>
      <c r="E75" s="681">
        <v>254982.28</v>
      </c>
      <c r="F75" s="682">
        <v>0</v>
      </c>
      <c r="G75" s="683"/>
      <c r="H75" s="684">
        <v>1</v>
      </c>
      <c r="I75" s="682">
        <v>0</v>
      </c>
      <c r="J75" s="683"/>
      <c r="K75" s="684">
        <v>1</v>
      </c>
      <c r="L75" s="682">
        <v>0</v>
      </c>
      <c r="M75" s="683"/>
      <c r="N75" s="684">
        <v>1</v>
      </c>
      <c r="O75" s="682">
        <v>0</v>
      </c>
      <c r="P75" s="683"/>
      <c r="Q75" s="684">
        <v>1</v>
      </c>
      <c r="R75" s="682">
        <v>0</v>
      </c>
      <c r="S75" s="683"/>
      <c r="T75" s="684">
        <v>1</v>
      </c>
      <c r="U75" s="682">
        <v>0</v>
      </c>
      <c r="V75" s="683"/>
      <c r="W75" s="684">
        <v>1</v>
      </c>
      <c r="X75" s="685">
        <v>1</v>
      </c>
    </row>
    <row r="76" spans="1:24" x14ac:dyDescent="0.25">
      <c r="A76" s="674">
        <v>9</v>
      </c>
      <c r="B76" s="678" t="s">
        <v>152</v>
      </c>
      <c r="C76" s="679"/>
      <c r="D76" s="680">
        <v>8.1002342229933549E-2</v>
      </c>
      <c r="E76" s="681">
        <v>476178.54</v>
      </c>
      <c r="F76" s="682">
        <v>238089.27</v>
      </c>
      <c r="G76" s="683">
        <v>0.5</v>
      </c>
      <c r="H76" s="684">
        <v>0.5</v>
      </c>
      <c r="I76" s="682">
        <v>238089.27</v>
      </c>
      <c r="J76" s="683">
        <v>0.5</v>
      </c>
      <c r="K76" s="684">
        <v>1</v>
      </c>
      <c r="L76" s="682">
        <v>0</v>
      </c>
      <c r="M76" s="683"/>
      <c r="N76" s="684">
        <v>1</v>
      </c>
      <c r="O76" s="682">
        <v>0</v>
      </c>
      <c r="P76" s="683"/>
      <c r="Q76" s="684">
        <v>1</v>
      </c>
      <c r="R76" s="682">
        <v>0</v>
      </c>
      <c r="S76" s="683"/>
      <c r="T76" s="684">
        <v>1</v>
      </c>
      <c r="U76" s="682">
        <v>0</v>
      </c>
      <c r="V76" s="683"/>
      <c r="W76" s="684">
        <v>1</v>
      </c>
      <c r="X76" s="685">
        <v>1</v>
      </c>
    </row>
    <row r="77" spans="1:24" x14ac:dyDescent="0.25">
      <c r="A77" s="674">
        <v>10</v>
      </c>
      <c r="B77" s="678" t="s">
        <v>154</v>
      </c>
      <c r="C77" s="686"/>
      <c r="D77" s="680">
        <v>2.2102219757786222E-2</v>
      </c>
      <c r="E77" s="681">
        <v>129929.61</v>
      </c>
      <c r="F77" s="682">
        <v>64964.805</v>
      </c>
      <c r="G77" s="683">
        <v>0.5</v>
      </c>
      <c r="H77" s="684">
        <v>0.5</v>
      </c>
      <c r="I77" s="682">
        <v>64964.805</v>
      </c>
      <c r="J77" s="683">
        <v>0.5</v>
      </c>
      <c r="K77" s="684">
        <v>1</v>
      </c>
      <c r="L77" s="682">
        <v>0</v>
      </c>
      <c r="M77" s="683"/>
      <c r="N77" s="684">
        <v>1</v>
      </c>
      <c r="O77" s="682">
        <v>0</v>
      </c>
      <c r="P77" s="683"/>
      <c r="Q77" s="684">
        <v>1</v>
      </c>
      <c r="R77" s="682">
        <v>0</v>
      </c>
      <c r="S77" s="683"/>
      <c r="T77" s="684">
        <v>1</v>
      </c>
      <c r="U77" s="682">
        <v>0</v>
      </c>
      <c r="V77" s="683"/>
      <c r="W77" s="684">
        <v>1</v>
      </c>
      <c r="X77" s="685">
        <v>1</v>
      </c>
    </row>
    <row r="78" spans="1:24" x14ac:dyDescent="0.25">
      <c r="A78" s="674">
        <v>11</v>
      </c>
      <c r="B78" s="678" t="s">
        <v>156</v>
      </c>
      <c r="C78" s="686"/>
      <c r="D78" s="680">
        <v>2.3449176586671536E-3</v>
      </c>
      <c r="E78" s="681">
        <v>13784.78</v>
      </c>
      <c r="F78" s="682">
        <v>0</v>
      </c>
      <c r="G78" s="683"/>
      <c r="H78" s="684">
        <v>0</v>
      </c>
      <c r="I78" s="682">
        <v>13784.78</v>
      </c>
      <c r="J78" s="683">
        <v>1</v>
      </c>
      <c r="K78" s="684">
        <v>1</v>
      </c>
      <c r="L78" s="682">
        <v>0</v>
      </c>
      <c r="M78" s="683"/>
      <c r="N78" s="684">
        <v>1</v>
      </c>
      <c r="O78" s="682">
        <v>0</v>
      </c>
      <c r="P78" s="683"/>
      <c r="Q78" s="684">
        <v>1</v>
      </c>
      <c r="R78" s="682">
        <v>0</v>
      </c>
      <c r="S78" s="683"/>
      <c r="T78" s="684">
        <v>1</v>
      </c>
      <c r="U78" s="682">
        <v>0</v>
      </c>
      <c r="V78" s="683"/>
      <c r="W78" s="684">
        <v>1</v>
      </c>
      <c r="X78" s="685">
        <v>1</v>
      </c>
    </row>
    <row r="79" spans="1:24" x14ac:dyDescent="0.25">
      <c r="A79" s="674">
        <v>12</v>
      </c>
      <c r="B79" s="678" t="s">
        <v>159</v>
      </c>
      <c r="C79" s="686"/>
      <c r="D79" s="680">
        <v>7.106797446923814E-2</v>
      </c>
      <c r="E79" s="681">
        <v>417778.58999999991</v>
      </c>
      <c r="F79" s="682">
        <v>0</v>
      </c>
      <c r="G79" s="683"/>
      <c r="H79" s="684">
        <v>1</v>
      </c>
      <c r="I79" s="682">
        <v>0</v>
      </c>
      <c r="J79" s="683"/>
      <c r="K79" s="684">
        <v>1</v>
      </c>
      <c r="L79" s="682">
        <v>0</v>
      </c>
      <c r="M79" s="683"/>
      <c r="N79" s="684">
        <v>1</v>
      </c>
      <c r="O79" s="682">
        <v>0</v>
      </c>
      <c r="P79" s="683"/>
      <c r="Q79" s="684">
        <v>1</v>
      </c>
      <c r="R79" s="682">
        <v>0</v>
      </c>
      <c r="S79" s="683"/>
      <c r="T79" s="684">
        <v>1</v>
      </c>
      <c r="U79" s="682">
        <v>0</v>
      </c>
      <c r="V79" s="683"/>
      <c r="W79" s="684">
        <v>1</v>
      </c>
      <c r="X79" s="685">
        <v>1</v>
      </c>
    </row>
    <row r="80" spans="1:24" x14ac:dyDescent="0.25">
      <c r="A80" s="674">
        <v>13</v>
      </c>
      <c r="B80" s="678" t="s">
        <v>162</v>
      </c>
      <c r="C80" s="686"/>
      <c r="D80" s="680">
        <v>7.2435722042425684E-3</v>
      </c>
      <c r="E80" s="681">
        <v>42581.9</v>
      </c>
      <c r="F80" s="682">
        <v>0</v>
      </c>
      <c r="G80" s="683"/>
      <c r="H80" s="684">
        <v>1</v>
      </c>
      <c r="I80" s="682">
        <v>0</v>
      </c>
      <c r="J80" s="683"/>
      <c r="K80" s="684">
        <v>1</v>
      </c>
      <c r="L80" s="682">
        <v>0</v>
      </c>
      <c r="M80" s="683"/>
      <c r="N80" s="684">
        <v>1</v>
      </c>
      <c r="O80" s="682">
        <v>0</v>
      </c>
      <c r="P80" s="683"/>
      <c r="Q80" s="684">
        <v>1</v>
      </c>
      <c r="R80" s="682">
        <v>0</v>
      </c>
      <c r="S80" s="683"/>
      <c r="T80" s="684">
        <v>1</v>
      </c>
      <c r="U80" s="682">
        <v>0</v>
      </c>
      <c r="V80" s="683"/>
      <c r="W80" s="684">
        <v>1</v>
      </c>
      <c r="X80" s="685">
        <v>1</v>
      </c>
    </row>
    <row r="81" spans="1:24" x14ac:dyDescent="0.25">
      <c r="A81" s="674">
        <v>14</v>
      </c>
      <c r="B81" s="678" t="s">
        <v>163</v>
      </c>
      <c r="C81" s="686"/>
      <c r="D81" s="680">
        <v>8.9694880636614956E-3</v>
      </c>
      <c r="E81" s="681">
        <v>52727.830000000009</v>
      </c>
      <c r="F81" s="682">
        <v>0</v>
      </c>
      <c r="G81" s="683"/>
      <c r="H81" s="684">
        <v>0</v>
      </c>
      <c r="I81" s="682">
        <v>0</v>
      </c>
      <c r="J81" s="683"/>
      <c r="K81" s="684">
        <v>0</v>
      </c>
      <c r="L81" s="682">
        <v>0</v>
      </c>
      <c r="M81" s="683"/>
      <c r="N81" s="684">
        <v>0</v>
      </c>
      <c r="O81" s="682">
        <v>0</v>
      </c>
      <c r="P81" s="683"/>
      <c r="Q81" s="684">
        <v>0</v>
      </c>
      <c r="R81" s="682">
        <v>0</v>
      </c>
      <c r="S81" s="683"/>
      <c r="T81" s="684">
        <v>0</v>
      </c>
      <c r="U81" s="682">
        <v>52727.830000000009</v>
      </c>
      <c r="V81" s="683">
        <v>1</v>
      </c>
      <c r="W81" s="684">
        <v>1</v>
      </c>
      <c r="X81" s="685">
        <v>1</v>
      </c>
    </row>
    <row r="82" spans="1:24" x14ac:dyDescent="0.25">
      <c r="A82" s="674">
        <v>15</v>
      </c>
      <c r="B82" s="678" t="s">
        <v>167</v>
      </c>
      <c r="C82" s="686"/>
      <c r="D82" s="680">
        <v>2.569985886143181E-2</v>
      </c>
      <c r="E82" s="681">
        <v>151078.60999999999</v>
      </c>
      <c r="F82" s="682">
        <v>0</v>
      </c>
      <c r="G82" s="683"/>
      <c r="H82" s="684">
        <v>0</v>
      </c>
      <c r="I82" s="682">
        <v>0</v>
      </c>
      <c r="J82" s="683"/>
      <c r="K82" s="684">
        <v>0</v>
      </c>
      <c r="L82" s="682">
        <v>0</v>
      </c>
      <c r="M82" s="683"/>
      <c r="N82" s="684">
        <v>0</v>
      </c>
      <c r="O82" s="682">
        <v>75539.304999999993</v>
      </c>
      <c r="P82" s="683">
        <v>0.5</v>
      </c>
      <c r="Q82" s="684">
        <v>0.5</v>
      </c>
      <c r="R82" s="682">
        <v>75539.304999999993</v>
      </c>
      <c r="S82" s="683">
        <v>0.5</v>
      </c>
      <c r="T82" s="684">
        <v>1</v>
      </c>
      <c r="U82" s="682">
        <v>0</v>
      </c>
      <c r="V82" s="683"/>
      <c r="W82" s="684">
        <v>1</v>
      </c>
      <c r="X82" s="685">
        <v>1</v>
      </c>
    </row>
    <row r="83" spans="1:24" x14ac:dyDescent="0.25">
      <c r="A83" s="674">
        <v>16</v>
      </c>
      <c r="B83" s="678" t="s">
        <v>169</v>
      </c>
      <c r="C83" s="686"/>
      <c r="D83" s="680">
        <v>4.5697611991303823E-2</v>
      </c>
      <c r="E83" s="681">
        <v>268636.94999999995</v>
      </c>
      <c r="F83" s="682">
        <v>0</v>
      </c>
      <c r="G83" s="683"/>
      <c r="H83" s="684">
        <v>0</v>
      </c>
      <c r="I83" s="682">
        <v>80591.084999999977</v>
      </c>
      <c r="J83" s="683">
        <v>0.3</v>
      </c>
      <c r="K83" s="684">
        <v>0.3</v>
      </c>
      <c r="L83" s="682">
        <v>188045.86499999996</v>
      </c>
      <c r="M83" s="683">
        <v>0.7</v>
      </c>
      <c r="N83" s="684">
        <v>1</v>
      </c>
      <c r="O83" s="682">
        <v>0</v>
      </c>
      <c r="P83" s="683"/>
      <c r="Q83" s="684">
        <v>1</v>
      </c>
      <c r="R83" s="682">
        <v>0</v>
      </c>
      <c r="S83" s="683"/>
      <c r="T83" s="684">
        <v>1</v>
      </c>
      <c r="U83" s="682">
        <v>0</v>
      </c>
      <c r="V83" s="683"/>
      <c r="W83" s="684">
        <v>1</v>
      </c>
      <c r="X83" s="685">
        <v>1</v>
      </c>
    </row>
    <row r="84" spans="1:24" x14ac:dyDescent="0.25">
      <c r="A84" s="674">
        <v>17</v>
      </c>
      <c r="B84" s="678" t="s">
        <v>350</v>
      </c>
      <c r="C84" s="686"/>
      <c r="D84" s="680">
        <v>3.0081049778876601E-2</v>
      </c>
      <c r="E84" s="681">
        <v>176833.78000000003</v>
      </c>
      <c r="F84" s="682">
        <v>0</v>
      </c>
      <c r="G84" s="683"/>
      <c r="H84" s="684">
        <v>0</v>
      </c>
      <c r="I84" s="682">
        <v>0</v>
      </c>
      <c r="J84" s="683"/>
      <c r="K84" s="684">
        <v>0</v>
      </c>
      <c r="L84" s="682">
        <v>0</v>
      </c>
      <c r="M84" s="683"/>
      <c r="N84" s="684">
        <v>0</v>
      </c>
      <c r="O84" s="682">
        <v>0</v>
      </c>
      <c r="P84" s="683"/>
      <c r="Q84" s="684">
        <v>0</v>
      </c>
      <c r="R84" s="682">
        <v>0</v>
      </c>
      <c r="S84" s="683"/>
      <c r="T84" s="684">
        <v>0</v>
      </c>
      <c r="U84" s="682">
        <v>176833.78000000003</v>
      </c>
      <c r="V84" s="683">
        <v>1</v>
      </c>
      <c r="W84" s="684">
        <v>1</v>
      </c>
      <c r="X84" s="685">
        <v>1</v>
      </c>
    </row>
    <row r="85" spans="1:24" x14ac:dyDescent="0.25">
      <c r="A85" s="674">
        <v>18</v>
      </c>
      <c r="B85" s="678" t="s">
        <v>605</v>
      </c>
      <c r="C85" s="686"/>
      <c r="D85" s="680">
        <v>1.9125111734940792E-2</v>
      </c>
      <c r="E85" s="681">
        <v>112428.45000000001</v>
      </c>
      <c r="F85" s="682">
        <v>0</v>
      </c>
      <c r="G85" s="683"/>
      <c r="H85" s="684">
        <v>0.99999999999999989</v>
      </c>
      <c r="I85" s="682">
        <v>0</v>
      </c>
      <c r="J85" s="683"/>
      <c r="K85" s="684">
        <v>0.99999999999999989</v>
      </c>
      <c r="L85" s="682">
        <v>0</v>
      </c>
      <c r="M85" s="683"/>
      <c r="N85" s="684">
        <v>0.99999999999999989</v>
      </c>
      <c r="O85" s="682">
        <v>0</v>
      </c>
      <c r="P85" s="683"/>
      <c r="Q85" s="684">
        <v>0.99999999999999989</v>
      </c>
      <c r="R85" s="682">
        <v>0</v>
      </c>
      <c r="S85" s="683"/>
      <c r="T85" s="684">
        <v>0.99999999999999989</v>
      </c>
      <c r="U85" s="682">
        <v>0</v>
      </c>
      <c r="V85" s="683"/>
      <c r="W85" s="684">
        <v>0.99999999999999989</v>
      </c>
      <c r="X85" s="685">
        <v>0.99999999999999989</v>
      </c>
    </row>
    <row r="86" spans="1:24" x14ac:dyDescent="0.25">
      <c r="A86" s="674">
        <v>19</v>
      </c>
      <c r="B86" s="678" t="s">
        <v>168</v>
      </c>
      <c r="C86" s="686"/>
      <c r="D86" s="680">
        <v>1.3533556558994839E-2</v>
      </c>
      <c r="E86" s="681">
        <v>79558.059999999983</v>
      </c>
      <c r="F86" s="682">
        <v>0</v>
      </c>
      <c r="G86" s="683"/>
      <c r="H86" s="684">
        <v>0</v>
      </c>
      <c r="I86" s="682">
        <v>0</v>
      </c>
      <c r="J86" s="683"/>
      <c r="K86" s="684">
        <v>0</v>
      </c>
      <c r="L86" s="682">
        <v>0</v>
      </c>
      <c r="M86" s="683"/>
      <c r="N86" s="684">
        <v>0</v>
      </c>
      <c r="O86" s="682">
        <v>0</v>
      </c>
      <c r="P86" s="683"/>
      <c r="Q86" s="684">
        <v>0</v>
      </c>
      <c r="R86" s="682">
        <v>0</v>
      </c>
      <c r="S86" s="683"/>
      <c r="T86" s="684">
        <v>0</v>
      </c>
      <c r="U86" s="682">
        <v>79558.059999999983</v>
      </c>
      <c r="V86" s="683">
        <v>1</v>
      </c>
      <c r="W86" s="684">
        <v>1</v>
      </c>
      <c r="X86" s="685">
        <v>1</v>
      </c>
    </row>
    <row r="87" spans="1:24" x14ac:dyDescent="0.25">
      <c r="A87" s="674">
        <v>20</v>
      </c>
      <c r="B87" s="678" t="s">
        <v>184</v>
      </c>
      <c r="C87" s="686"/>
      <c r="D87" s="680">
        <v>4.0975464434727125E-2</v>
      </c>
      <c r="E87" s="681">
        <v>240877.44</v>
      </c>
      <c r="F87" s="682">
        <v>13392.785663999999</v>
      </c>
      <c r="G87" s="683">
        <v>5.5599999999999997E-2</v>
      </c>
      <c r="H87" s="684">
        <v>0.72199999999999998</v>
      </c>
      <c r="I87" s="682">
        <v>13392.785663999999</v>
      </c>
      <c r="J87" s="683">
        <v>5.5599999999999997E-2</v>
      </c>
      <c r="K87" s="684">
        <v>0.77759999999999996</v>
      </c>
      <c r="L87" s="682">
        <v>13392.785663999999</v>
      </c>
      <c r="M87" s="683">
        <v>5.5599999999999997E-2</v>
      </c>
      <c r="N87" s="684">
        <v>0.83319999999999994</v>
      </c>
      <c r="O87" s="682">
        <v>13392.785663999999</v>
      </c>
      <c r="P87" s="683">
        <v>5.5599999999999997E-2</v>
      </c>
      <c r="Q87" s="684">
        <v>0.88879999999999992</v>
      </c>
      <c r="R87" s="682">
        <v>13392.785663999999</v>
      </c>
      <c r="S87" s="683">
        <v>5.5599999999999997E-2</v>
      </c>
      <c r="T87" s="684">
        <v>0.94439999999999991</v>
      </c>
      <c r="U87" s="682">
        <v>13392.785663999999</v>
      </c>
      <c r="V87" s="683">
        <v>5.5599999999999997E-2</v>
      </c>
      <c r="W87" s="684">
        <v>0.99999999999999989</v>
      </c>
      <c r="X87" s="685">
        <v>0.99999999999999989</v>
      </c>
    </row>
    <row r="88" spans="1:24" x14ac:dyDescent="0.25">
      <c r="A88" s="674">
        <v>21</v>
      </c>
      <c r="B88" s="678" t="s">
        <v>183</v>
      </c>
      <c r="C88" s="686"/>
      <c r="D88" s="680">
        <v>1.3982515518184664E-3</v>
      </c>
      <c r="E88" s="681">
        <v>8219.73</v>
      </c>
      <c r="F88" s="682">
        <v>0</v>
      </c>
      <c r="G88" s="683"/>
      <c r="H88" s="684">
        <v>0</v>
      </c>
      <c r="I88" s="682">
        <v>0</v>
      </c>
      <c r="J88" s="683"/>
      <c r="K88" s="684">
        <v>0</v>
      </c>
      <c r="L88" s="682">
        <v>0</v>
      </c>
      <c r="M88" s="683"/>
      <c r="N88" s="684">
        <v>0</v>
      </c>
      <c r="O88" s="682">
        <v>0</v>
      </c>
      <c r="P88" s="683"/>
      <c r="Q88" s="684">
        <v>0</v>
      </c>
      <c r="R88" s="682">
        <v>0</v>
      </c>
      <c r="S88" s="683"/>
      <c r="T88" s="684">
        <v>0</v>
      </c>
      <c r="U88" s="682">
        <v>8219.73</v>
      </c>
      <c r="V88" s="683">
        <v>1</v>
      </c>
      <c r="W88" s="684">
        <v>1</v>
      </c>
      <c r="X88" s="685">
        <v>1</v>
      </c>
    </row>
    <row r="89" spans="1:24" x14ac:dyDescent="0.25">
      <c r="A89" s="687"/>
      <c r="B89" s="688"/>
      <c r="C89" s="688"/>
      <c r="D89" s="689">
        <v>0.99999999999999956</v>
      </c>
      <c r="E89" s="690">
        <v>5878577.4200000018</v>
      </c>
      <c r="F89" s="691"/>
      <c r="G89" s="692"/>
      <c r="H89" s="693"/>
      <c r="I89" s="691"/>
      <c r="J89" s="692"/>
      <c r="K89" s="694"/>
      <c r="L89" s="695"/>
      <c r="M89" s="683"/>
      <c r="N89" s="697"/>
      <c r="O89" s="695"/>
      <c r="P89" s="683"/>
      <c r="Q89" s="697"/>
      <c r="R89" s="698"/>
      <c r="S89" s="683"/>
      <c r="T89" s="700"/>
      <c r="U89" s="698"/>
      <c r="V89" s="683"/>
      <c r="W89" s="700"/>
      <c r="X89" s="701"/>
    </row>
    <row r="90" spans="1:24" x14ac:dyDescent="0.25">
      <c r="A90" s="702"/>
      <c r="B90" s="1134" t="s">
        <v>8</v>
      </c>
      <c r="C90" s="1134"/>
      <c r="D90" s="1134"/>
      <c r="E90" s="1135"/>
      <c r="F90" s="703">
        <v>316446.86066400004</v>
      </c>
      <c r="G90" s="704"/>
      <c r="H90" s="705"/>
      <c r="I90" s="703">
        <v>410822.72566400003</v>
      </c>
      <c r="J90" s="704"/>
      <c r="K90" s="705"/>
      <c r="L90" s="703">
        <v>201438.65066399996</v>
      </c>
      <c r="M90" s="704"/>
      <c r="N90" s="705"/>
      <c r="O90" s="703">
        <v>233554.82566399997</v>
      </c>
      <c r="P90" s="704"/>
      <c r="Q90" s="705"/>
      <c r="R90" s="703">
        <v>233554.82566399997</v>
      </c>
      <c r="S90" s="704"/>
      <c r="T90" s="705"/>
      <c r="U90" s="703">
        <v>330732.18566400005</v>
      </c>
      <c r="V90" s="704"/>
      <c r="W90" s="705"/>
      <c r="X90" s="701"/>
    </row>
    <row r="91" spans="1:24" s="668" customFormat="1" ht="12.75" x14ac:dyDescent="0.2">
      <c r="A91" s="706"/>
      <c r="B91" s="1136" t="s">
        <v>9</v>
      </c>
      <c r="C91" s="1136"/>
      <c r="D91" s="1136"/>
      <c r="E91" s="1137"/>
      <c r="F91" s="718">
        <v>4468474.2066799998</v>
      </c>
      <c r="G91" s="719">
        <v>5.3830516816430724E-2</v>
      </c>
      <c r="H91" s="720">
        <v>0.7601284949446151</v>
      </c>
      <c r="I91" s="718">
        <v>4879296.9323439999</v>
      </c>
      <c r="J91" s="719">
        <v>6.9884718072489027E-2</v>
      </c>
      <c r="K91" s="720">
        <v>0.83001321301710407</v>
      </c>
      <c r="L91" s="718">
        <v>5080735.5830079997</v>
      </c>
      <c r="M91" s="719">
        <v>3.4266564216483497E-2</v>
      </c>
      <c r="N91" s="720">
        <v>0.86427977723358751</v>
      </c>
      <c r="O91" s="718">
        <v>5314290.4086719994</v>
      </c>
      <c r="P91" s="719">
        <v>3.97298204952449E-2</v>
      </c>
      <c r="Q91" s="720">
        <v>0.90400959772883238</v>
      </c>
      <c r="R91" s="718">
        <v>5547845.234335999</v>
      </c>
      <c r="S91" s="719">
        <v>3.97298204952449E-2</v>
      </c>
      <c r="T91" s="720">
        <v>0.94373941822407725</v>
      </c>
      <c r="U91" s="718">
        <v>5878577.419999999</v>
      </c>
      <c r="V91" s="719">
        <v>5.6260581775922233E-2</v>
      </c>
      <c r="W91" s="720">
        <v>0.99999999999999944</v>
      </c>
      <c r="X91" s="701"/>
    </row>
    <row r="96" spans="1:24" x14ac:dyDescent="0.25">
      <c r="F96" s="722">
        <v>326587.63444444456</v>
      </c>
    </row>
    <row r="97" spans="6:6" x14ac:dyDescent="0.25">
      <c r="F97" s="721">
        <v>5.5555555555555554</v>
      </c>
    </row>
  </sheetData>
  <mergeCells count="45">
    <mergeCell ref="A37:A38"/>
    <mergeCell ref="U37:W37"/>
    <mergeCell ref="B34:E34"/>
    <mergeCell ref="B62:E62"/>
    <mergeCell ref="I37:K37"/>
    <mergeCell ref="B37:C38"/>
    <mergeCell ref="D37:D38"/>
    <mergeCell ref="E37:E38"/>
    <mergeCell ref="L37:N37"/>
    <mergeCell ref="O37:Q37"/>
    <mergeCell ref="R37:T37"/>
    <mergeCell ref="O9:Q9"/>
    <mergeCell ref="B35:E35"/>
    <mergeCell ref="D9:D10"/>
    <mergeCell ref="E9:E10"/>
    <mergeCell ref="B63:E63"/>
    <mergeCell ref="F37:H37"/>
    <mergeCell ref="C1:X1"/>
    <mergeCell ref="C2:X2"/>
    <mergeCell ref="C3:X3"/>
    <mergeCell ref="A4:X4"/>
    <mergeCell ref="B9:C10"/>
    <mergeCell ref="U7:X8"/>
    <mergeCell ref="B5:T5"/>
    <mergeCell ref="B6:T6"/>
    <mergeCell ref="B7:T7"/>
    <mergeCell ref="B8:T8"/>
    <mergeCell ref="I9:K9"/>
    <mergeCell ref="L9:N9"/>
    <mergeCell ref="U9:W9"/>
    <mergeCell ref="A9:A10"/>
    <mergeCell ref="F9:H9"/>
    <mergeCell ref="R9:T9"/>
    <mergeCell ref="R65:T65"/>
    <mergeCell ref="U65:W65"/>
    <mergeCell ref="A65:A66"/>
    <mergeCell ref="B65:C66"/>
    <mergeCell ref="D65:D66"/>
    <mergeCell ref="E65:E66"/>
    <mergeCell ref="F65:H65"/>
    <mergeCell ref="B90:E90"/>
    <mergeCell ref="B91:E91"/>
    <mergeCell ref="I65:K65"/>
    <mergeCell ref="L65:N65"/>
    <mergeCell ref="O65:Q65"/>
  </mergeCells>
  <phoneticPr fontId="2" type="noConversion"/>
  <conditionalFormatting sqref="G11:G32">
    <cfRule type="cellIs" dxfId="17" priority="41" operator="greaterThan">
      <formula>0</formula>
    </cfRule>
  </conditionalFormatting>
  <conditionalFormatting sqref="G39:G60">
    <cfRule type="cellIs" dxfId="16" priority="4" operator="greaterThan">
      <formula>0</formula>
    </cfRule>
  </conditionalFormatting>
  <conditionalFormatting sqref="G67:G88">
    <cfRule type="cellIs" dxfId="15" priority="10" operator="greaterThan">
      <formula>0</formula>
    </cfRule>
  </conditionalFormatting>
  <conditionalFormatting sqref="J11:J32">
    <cfRule type="cellIs" dxfId="14" priority="26" operator="greaterThan">
      <formula>0</formula>
    </cfRule>
  </conditionalFormatting>
  <conditionalFormatting sqref="J39:J60">
    <cfRule type="cellIs" dxfId="13" priority="2" operator="greaterThan">
      <formula>0</formula>
    </cfRule>
  </conditionalFormatting>
  <conditionalFormatting sqref="J67:J88">
    <cfRule type="cellIs" dxfId="12" priority="11" operator="greaterThan">
      <formula>0</formula>
    </cfRule>
  </conditionalFormatting>
  <conditionalFormatting sqref="M11:M32">
    <cfRule type="cellIs" dxfId="11" priority="25" operator="greaterThan">
      <formula>0</formula>
    </cfRule>
  </conditionalFormatting>
  <conditionalFormatting sqref="M39:M61">
    <cfRule type="cellIs" dxfId="10" priority="1" operator="greaterThan">
      <formula>0</formula>
    </cfRule>
  </conditionalFormatting>
  <conditionalFormatting sqref="M67:M89">
    <cfRule type="cellIs" dxfId="9" priority="12" operator="greaterThan">
      <formula>0</formula>
    </cfRule>
  </conditionalFormatting>
  <conditionalFormatting sqref="P11:P32">
    <cfRule type="cellIs" dxfId="8" priority="24" operator="greaterThan">
      <formula>0</formula>
    </cfRule>
  </conditionalFormatting>
  <conditionalFormatting sqref="P39:P61">
    <cfRule type="cellIs" dxfId="7" priority="7" operator="greaterThan">
      <formula>0</formula>
    </cfRule>
  </conditionalFormatting>
  <conditionalFormatting sqref="P67:P89">
    <cfRule type="cellIs" dxfId="6" priority="13" operator="greaterThan">
      <formula>0</formula>
    </cfRule>
  </conditionalFormatting>
  <conditionalFormatting sqref="S11:S32">
    <cfRule type="cellIs" dxfId="5" priority="23" operator="greaterThan">
      <formula>0</formula>
    </cfRule>
  </conditionalFormatting>
  <conditionalFormatting sqref="S39:S61">
    <cfRule type="cellIs" dxfId="4" priority="8" operator="greaterThan">
      <formula>0</formula>
    </cfRule>
  </conditionalFormatting>
  <conditionalFormatting sqref="S67:S89">
    <cfRule type="cellIs" dxfId="3" priority="14" operator="greaterThan">
      <formula>0</formula>
    </cfRule>
  </conditionalFormatting>
  <conditionalFormatting sqref="V11:V33">
    <cfRule type="cellIs" dxfId="2" priority="5" operator="greaterThan">
      <formula>0</formula>
    </cfRule>
  </conditionalFormatting>
  <conditionalFormatting sqref="V39:V61">
    <cfRule type="cellIs" dxfId="1" priority="9" operator="greaterThan">
      <formula>0</formula>
    </cfRule>
  </conditionalFormatting>
  <conditionalFormatting sqref="V67:V89">
    <cfRule type="cellIs" dxfId="0" priority="15" operator="greaterThan">
      <formula>0</formula>
    </cfRule>
  </conditionalFormatting>
  <pageMargins left="0.23622047244094491" right="0.23622047244094491" top="0.35433070866141736" bottom="0.55118110236220474" header="0.31496062992125984" footer="0.31496062992125984"/>
  <pageSetup paperSize="9" scale="41" fitToHeight="0" orientation="landscape" horizontalDpi="4294967292" verticalDpi="300" r:id="rId1"/>
  <headerFooter>
    <oddFooter>Página &amp;P de &amp;N</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pageSetUpPr fitToPage="1"/>
  </sheetPr>
  <dimension ref="A1:L169"/>
  <sheetViews>
    <sheetView workbookViewId="0"/>
  </sheetViews>
  <sheetFormatPr defaultColWidth="9.140625" defaultRowHeight="15" x14ac:dyDescent="0.25"/>
  <cols>
    <col min="1" max="1" width="21.28515625" customWidth="1"/>
    <col min="2" max="2" width="45.7109375" customWidth="1"/>
    <col min="3" max="3" width="26.28515625" customWidth="1"/>
    <col min="4" max="4" width="14.5703125" customWidth="1"/>
    <col min="5" max="5" width="17.42578125" customWidth="1"/>
    <col min="6" max="6" width="15.140625" customWidth="1"/>
  </cols>
  <sheetData>
    <row r="1" spans="1:7" x14ac:dyDescent="0.25">
      <c r="A1" s="25"/>
      <c r="B1" s="280" t="s">
        <v>1</v>
      </c>
      <c r="C1" s="318"/>
      <c r="D1" s="318"/>
      <c r="E1" s="319"/>
    </row>
    <row r="2" spans="1:7" ht="15.75" x14ac:dyDescent="0.25">
      <c r="A2" s="26"/>
      <c r="B2" s="281" t="str">
        <f>[5]COMPOSIÇÃO!C2</f>
        <v>PREFEITURA MUNICIPAL DE BANDEIRANTES</v>
      </c>
      <c r="C2" s="282"/>
      <c r="D2" s="282"/>
      <c r="E2" s="283"/>
    </row>
    <row r="3" spans="1:7" x14ac:dyDescent="0.25">
      <c r="A3" s="27"/>
      <c r="B3" s="280" t="str">
        <f>[7]ORÇAMENTO_DES!C3</f>
        <v>SECRETARIA DE OBRAS</v>
      </c>
      <c r="C3" s="318"/>
      <c r="D3" s="318"/>
      <c r="E3" s="319"/>
    </row>
    <row r="4" spans="1:7" ht="20.45" customHeight="1" x14ac:dyDescent="0.25">
      <c r="A4" s="1059" t="s">
        <v>232</v>
      </c>
      <c r="B4" s="1060"/>
      <c r="C4" s="1060"/>
      <c r="D4" s="1060"/>
      <c r="E4" s="1061"/>
    </row>
    <row r="5" spans="1:7" ht="14.45" customHeight="1" x14ac:dyDescent="0.25">
      <c r="A5" s="39" t="str">
        <f>[8]ORÇAMENTO_DES!A3</f>
        <v>Objeto:</v>
      </c>
      <c r="B5" s="294" t="str">
        <f>[3]ORÇAMENTO_DES!C6</f>
        <v>CONSTRUÇÃO DO CENTRO DE DIAGNÓSTICOS</v>
      </c>
      <c r="C5" s="40"/>
      <c r="D5" s="1062" t="s">
        <v>50</v>
      </c>
      <c r="E5" s="1063"/>
    </row>
    <row r="6" spans="1:7" x14ac:dyDescent="0.25">
      <c r="A6" s="39" t="s">
        <v>2</v>
      </c>
      <c r="B6" s="294" t="str">
        <f>[3]ORÇAMENTO_DES!C7</f>
        <v>JARDIM - MS</v>
      </c>
      <c r="C6" s="321"/>
      <c r="D6" s="322"/>
      <c r="E6" s="84"/>
      <c r="F6" s="36"/>
      <c r="G6" s="284"/>
    </row>
    <row r="7" spans="1:7" ht="14.45" customHeight="1" x14ac:dyDescent="0.25">
      <c r="A7" s="39" t="s">
        <v>3</v>
      </c>
      <c r="B7" s="294" t="str">
        <f>ORÇAMENTO_DES!C8</f>
        <v>RUA EUCLIDES LERIANO MEDEIROS ESQUINA COM RUA ILMA MESTRE OLIVEIRA , SN,RESIDENCIAL ALVORADA, RIBAS DO RIO PARDO - MS</v>
      </c>
      <c r="C7" s="40"/>
      <c r="D7" s="1064" t="s">
        <v>119</v>
      </c>
      <c r="E7" s="1065"/>
    </row>
    <row r="8" spans="1:7" x14ac:dyDescent="0.25">
      <c r="A8" s="31" t="str">
        <f>[7]ORÇAMENTO_DES!A9</f>
        <v>SIST./REF.:</v>
      </c>
      <c r="B8" s="216" t="str">
        <f>[3]ORÇAMENTO_DES!C10</f>
        <v>AGESUL(JANEIRO/2021) SINAPI (JUNHO/2021) SBC (JUNHO/2021)</v>
      </c>
      <c r="C8" s="320"/>
      <c r="D8" s="1066"/>
      <c r="E8" s="1067"/>
    </row>
    <row r="9" spans="1:7" x14ac:dyDescent="0.25">
      <c r="A9" s="31"/>
      <c r="B9" s="320"/>
      <c r="C9" s="320"/>
      <c r="D9" s="322"/>
      <c r="E9" s="85"/>
      <c r="F9" s="285"/>
      <c r="G9" s="285"/>
    </row>
    <row r="10" spans="1:7" s="44" customFormat="1" ht="14.25" customHeight="1" x14ac:dyDescent="0.2">
      <c r="A10" s="316" t="s">
        <v>233</v>
      </c>
      <c r="B10" s="316" t="s">
        <v>234</v>
      </c>
      <c r="C10" s="316" t="s">
        <v>235</v>
      </c>
      <c r="D10" s="316" t="s">
        <v>236</v>
      </c>
      <c r="E10" s="316" t="s">
        <v>237</v>
      </c>
      <c r="F10" s="87"/>
    </row>
    <row r="11" spans="1:7" s="44" customFormat="1" ht="14.25" customHeight="1" x14ac:dyDescent="0.2">
      <c r="A11" s="86" t="s">
        <v>238</v>
      </c>
      <c r="B11" s="221" t="s">
        <v>484</v>
      </c>
      <c r="C11" s="221" t="s">
        <v>485</v>
      </c>
      <c r="D11" s="317" t="s">
        <v>486</v>
      </c>
      <c r="E11" s="317" t="s">
        <v>487</v>
      </c>
      <c r="F11" s="87"/>
    </row>
    <row r="12" spans="1:7" s="44" customFormat="1" ht="14.25" customHeight="1" x14ac:dyDescent="0.2">
      <c r="A12" s="86" t="s">
        <v>240</v>
      </c>
      <c r="B12" s="221" t="s">
        <v>488</v>
      </c>
      <c r="C12" s="221" t="s">
        <v>489</v>
      </c>
      <c r="D12" s="317" t="s">
        <v>490</v>
      </c>
      <c r="E12" s="317" t="s">
        <v>491</v>
      </c>
      <c r="F12" s="87"/>
    </row>
    <row r="13" spans="1:7" s="44" customFormat="1" ht="12.75" x14ac:dyDescent="0.2">
      <c r="A13" s="86" t="s">
        <v>241</v>
      </c>
      <c r="B13" s="221" t="s">
        <v>492</v>
      </c>
      <c r="C13" s="222" t="s">
        <v>493</v>
      </c>
      <c r="D13" s="317" t="s">
        <v>494</v>
      </c>
      <c r="E13" s="317" t="s">
        <v>495</v>
      </c>
      <c r="F13" s="87"/>
    </row>
    <row r="14" spans="1:7" s="44" customFormat="1" ht="14.25" customHeight="1" x14ac:dyDescent="0.2">
      <c r="A14" s="86" t="s">
        <v>253</v>
      </c>
      <c r="B14" s="221" t="s">
        <v>385</v>
      </c>
      <c r="C14" s="221" t="s">
        <v>386</v>
      </c>
      <c r="D14" s="317" t="s">
        <v>239</v>
      </c>
      <c r="E14" s="317" t="s">
        <v>239</v>
      </c>
      <c r="F14" s="87"/>
    </row>
    <row r="15" spans="1:7" s="44" customFormat="1" ht="14.25" customHeight="1" x14ac:dyDescent="0.2">
      <c r="A15" s="86" t="s">
        <v>254</v>
      </c>
      <c r="B15" s="221" t="s">
        <v>496</v>
      </c>
      <c r="C15" s="221" t="s">
        <v>497</v>
      </c>
      <c r="D15" s="317" t="s">
        <v>239</v>
      </c>
      <c r="E15" s="317" t="s">
        <v>239</v>
      </c>
      <c r="F15" s="87"/>
    </row>
    <row r="16" spans="1:7" s="44" customFormat="1" ht="15" customHeight="1" x14ac:dyDescent="0.2">
      <c r="A16" s="86" t="s">
        <v>255</v>
      </c>
      <c r="B16" s="221" t="s">
        <v>498</v>
      </c>
      <c r="C16" s="221" t="s">
        <v>499</v>
      </c>
      <c r="D16" s="317" t="s">
        <v>500</v>
      </c>
      <c r="E16" s="317" t="s">
        <v>405</v>
      </c>
      <c r="F16" s="87"/>
    </row>
    <row r="17" spans="1:6" s="44" customFormat="1" ht="15" customHeight="1" x14ac:dyDescent="0.2">
      <c r="A17" s="86" t="s">
        <v>256</v>
      </c>
      <c r="B17" s="221" t="s">
        <v>501</v>
      </c>
      <c r="C17" s="221" t="s">
        <v>502</v>
      </c>
      <c r="D17" s="317" t="s">
        <v>239</v>
      </c>
      <c r="E17" s="317" t="s">
        <v>239</v>
      </c>
      <c r="F17" s="87"/>
    </row>
    <row r="18" spans="1:6" s="44" customFormat="1" ht="15" customHeight="1" x14ac:dyDescent="0.2">
      <c r="A18" s="86" t="s">
        <v>339</v>
      </c>
      <c r="B18" s="221" t="s">
        <v>503</v>
      </c>
      <c r="C18" s="221" t="s">
        <v>388</v>
      </c>
      <c r="D18" s="317" t="s">
        <v>239</v>
      </c>
      <c r="E18" s="317" t="s">
        <v>239</v>
      </c>
      <c r="F18" s="87"/>
    </row>
    <row r="19" spans="1:6" s="44" customFormat="1" ht="15" customHeight="1" x14ac:dyDescent="0.2">
      <c r="A19" s="86" t="s">
        <v>340</v>
      </c>
      <c r="B19" s="221" t="s">
        <v>504</v>
      </c>
      <c r="C19" s="221" t="s">
        <v>505</v>
      </c>
      <c r="D19" s="317" t="s">
        <v>239</v>
      </c>
      <c r="E19" s="317" t="s">
        <v>239</v>
      </c>
      <c r="F19" s="87"/>
    </row>
    <row r="20" spans="1:6" s="44" customFormat="1" ht="15" customHeight="1" x14ac:dyDescent="0.2">
      <c r="A20" s="86" t="s">
        <v>341</v>
      </c>
      <c r="B20" s="221" t="s">
        <v>403</v>
      </c>
      <c r="C20" s="221" t="s">
        <v>506</v>
      </c>
      <c r="D20" s="317" t="s">
        <v>404</v>
      </c>
      <c r="E20" s="317" t="s">
        <v>405</v>
      </c>
      <c r="F20" s="87"/>
    </row>
    <row r="21" spans="1:6" s="44" customFormat="1" ht="15" customHeight="1" x14ac:dyDescent="0.2">
      <c r="A21" s="86" t="s">
        <v>342</v>
      </c>
      <c r="B21" s="221" t="s">
        <v>399</v>
      </c>
      <c r="C21" s="221" t="s">
        <v>400</v>
      </c>
      <c r="D21" s="317" t="s">
        <v>401</v>
      </c>
      <c r="E21" s="317" t="s">
        <v>402</v>
      </c>
      <c r="F21" s="87"/>
    </row>
    <row r="22" spans="1:6" s="44" customFormat="1" ht="15" customHeight="1" x14ac:dyDescent="0.2">
      <c r="A22" s="86" t="s">
        <v>343</v>
      </c>
      <c r="B22" s="221" t="s">
        <v>393</v>
      </c>
      <c r="C22" s="221" t="s">
        <v>394</v>
      </c>
      <c r="D22" s="317" t="s">
        <v>395</v>
      </c>
      <c r="E22" s="317" t="s">
        <v>396</v>
      </c>
      <c r="F22" s="87"/>
    </row>
    <row r="23" spans="1:6" s="44" customFormat="1" ht="15" customHeight="1" x14ac:dyDescent="0.2">
      <c r="A23" s="86" t="s">
        <v>378</v>
      </c>
      <c r="B23" s="221" t="s">
        <v>507</v>
      </c>
      <c r="C23" s="221" t="s">
        <v>508</v>
      </c>
      <c r="D23" s="317" t="s">
        <v>509</v>
      </c>
      <c r="E23" s="317" t="s">
        <v>239</v>
      </c>
      <c r="F23" s="87"/>
    </row>
    <row r="24" spans="1:6" s="44" customFormat="1" ht="15" customHeight="1" x14ac:dyDescent="0.2">
      <c r="A24" s="86" t="s">
        <v>379</v>
      </c>
      <c r="B24" s="221" t="s">
        <v>510</v>
      </c>
      <c r="C24" s="221" t="s">
        <v>511</v>
      </c>
      <c r="D24" s="317" t="s">
        <v>512</v>
      </c>
      <c r="E24" s="317" t="s">
        <v>377</v>
      </c>
      <c r="F24" s="87"/>
    </row>
    <row r="25" spans="1:6" s="44" customFormat="1" ht="15" customHeight="1" x14ac:dyDescent="0.2">
      <c r="A25" s="86" t="s">
        <v>380</v>
      </c>
      <c r="B25" s="221" t="s">
        <v>346</v>
      </c>
      <c r="C25" s="221" t="s">
        <v>344</v>
      </c>
      <c r="D25" s="317" t="s">
        <v>345</v>
      </c>
      <c r="E25" s="317" t="s">
        <v>344</v>
      </c>
      <c r="F25" s="87"/>
    </row>
    <row r="26" spans="1:6" s="44" customFormat="1" ht="15" customHeight="1" x14ac:dyDescent="0.2">
      <c r="A26" s="86" t="s">
        <v>381</v>
      </c>
      <c r="B26" s="221" t="s">
        <v>513</v>
      </c>
      <c r="C26" s="221" t="s">
        <v>514</v>
      </c>
      <c r="D26" s="317" t="s">
        <v>515</v>
      </c>
      <c r="E26" s="317" t="s">
        <v>516</v>
      </c>
      <c r="F26" s="87"/>
    </row>
    <row r="27" spans="1:6" s="44" customFormat="1" ht="15" customHeight="1" x14ac:dyDescent="0.2">
      <c r="A27" s="86" t="s">
        <v>382</v>
      </c>
      <c r="B27" s="221" t="s">
        <v>517</v>
      </c>
      <c r="C27" s="221" t="s">
        <v>518</v>
      </c>
      <c r="D27" s="317" t="s">
        <v>519</v>
      </c>
      <c r="E27" s="317" t="s">
        <v>520</v>
      </c>
      <c r="F27" s="87"/>
    </row>
    <row r="28" spans="1:6" s="44" customFormat="1" ht="15" customHeight="1" x14ac:dyDescent="0.2">
      <c r="A28" s="86" t="s">
        <v>383</v>
      </c>
      <c r="B28" s="221" t="s">
        <v>374</v>
      </c>
      <c r="C28" s="221" t="s">
        <v>375</v>
      </c>
      <c r="D28" s="317" t="s">
        <v>521</v>
      </c>
      <c r="E28" s="317" t="s">
        <v>376</v>
      </c>
      <c r="F28" s="87"/>
    </row>
    <row r="29" spans="1:6" s="44" customFormat="1" ht="15" customHeight="1" x14ac:dyDescent="0.2">
      <c r="A29" s="86" t="s">
        <v>384</v>
      </c>
      <c r="B29" s="221" t="s">
        <v>522</v>
      </c>
      <c r="C29" s="221" t="s">
        <v>523</v>
      </c>
      <c r="D29" s="317" t="s">
        <v>524</v>
      </c>
      <c r="E29" s="317" t="s">
        <v>525</v>
      </c>
      <c r="F29" s="87"/>
    </row>
    <row r="30" spans="1:6" s="44" customFormat="1" ht="15" customHeight="1" x14ac:dyDescent="0.2">
      <c r="A30" s="86" t="s">
        <v>387</v>
      </c>
      <c r="B30" s="221" t="s">
        <v>526</v>
      </c>
      <c r="C30" s="221" t="s">
        <v>527</v>
      </c>
      <c r="D30" s="317" t="s">
        <v>528</v>
      </c>
      <c r="E30" s="317" t="s">
        <v>529</v>
      </c>
      <c r="F30" s="87"/>
    </row>
    <row r="31" spans="1:6" s="44" customFormat="1" ht="15" customHeight="1" x14ac:dyDescent="0.2">
      <c r="A31" s="86" t="s">
        <v>389</v>
      </c>
      <c r="B31" s="221" t="s">
        <v>530</v>
      </c>
      <c r="C31" s="221" t="s">
        <v>531</v>
      </c>
      <c r="D31" s="317" t="s">
        <v>532</v>
      </c>
      <c r="E31" s="317" t="s">
        <v>533</v>
      </c>
      <c r="F31" s="87"/>
    </row>
    <row r="32" spans="1:6" s="44" customFormat="1" ht="15" customHeight="1" x14ac:dyDescent="0.2">
      <c r="A32" s="86" t="s">
        <v>390</v>
      </c>
      <c r="B32" s="221" t="s">
        <v>534</v>
      </c>
      <c r="C32" s="221" t="s">
        <v>535</v>
      </c>
      <c r="D32" s="317" t="s">
        <v>536</v>
      </c>
      <c r="E32" s="317" t="s">
        <v>537</v>
      </c>
      <c r="F32" s="87"/>
    </row>
    <row r="33" spans="1:12" s="44" customFormat="1" ht="15" customHeight="1" x14ac:dyDescent="0.2">
      <c r="A33" s="86" t="s">
        <v>391</v>
      </c>
      <c r="B33" s="221" t="s">
        <v>538</v>
      </c>
      <c r="C33" s="221" t="s">
        <v>539</v>
      </c>
      <c r="D33" s="220" t="s">
        <v>540</v>
      </c>
      <c r="E33" s="317" t="s">
        <v>541</v>
      </c>
      <c r="F33" s="87"/>
    </row>
    <row r="34" spans="1:12" s="44" customFormat="1" ht="15" customHeight="1" x14ac:dyDescent="0.2">
      <c r="A34" s="86" t="s">
        <v>392</v>
      </c>
      <c r="B34" s="221" t="s">
        <v>409</v>
      </c>
      <c r="C34" s="221" t="s">
        <v>249</v>
      </c>
      <c r="D34" s="317" t="s">
        <v>239</v>
      </c>
      <c r="E34" s="317" t="s">
        <v>239</v>
      </c>
      <c r="F34" s="87"/>
    </row>
    <row r="35" spans="1:12" s="44" customFormat="1" ht="15" customHeight="1" x14ac:dyDescent="0.2">
      <c r="A35" s="86" t="s">
        <v>397</v>
      </c>
      <c r="B35" s="221" t="s">
        <v>426</v>
      </c>
      <c r="C35" s="221" t="s">
        <v>427</v>
      </c>
      <c r="D35" s="317" t="s">
        <v>428</v>
      </c>
      <c r="E35" s="317" t="s">
        <v>377</v>
      </c>
      <c r="F35" s="87"/>
    </row>
    <row r="36" spans="1:12" s="44" customFormat="1" ht="15" customHeight="1" x14ac:dyDescent="0.2">
      <c r="A36" s="86" t="s">
        <v>398</v>
      </c>
      <c r="B36" s="221" t="s">
        <v>547</v>
      </c>
      <c r="C36" s="221" t="s">
        <v>548</v>
      </c>
      <c r="D36" s="317" t="s">
        <v>239</v>
      </c>
      <c r="E36" s="317" t="s">
        <v>239</v>
      </c>
      <c r="F36" s="87"/>
    </row>
    <row r="37" spans="1:12" s="44" customFormat="1" ht="12.75" x14ac:dyDescent="0.2">
      <c r="A37" s="1068"/>
      <c r="B37" s="1069"/>
      <c r="C37" s="1069"/>
      <c r="D37" s="1069"/>
      <c r="E37" s="1070"/>
      <c r="F37" s="87"/>
    </row>
    <row r="38" spans="1:12" s="44" customFormat="1" ht="15.75" customHeight="1" x14ac:dyDescent="0.2">
      <c r="A38" s="88" t="s">
        <v>41</v>
      </c>
      <c r="B38" s="89" t="s">
        <v>54</v>
      </c>
      <c r="C38" s="90" t="s">
        <v>42</v>
      </c>
      <c r="D38" s="90" t="s">
        <v>242</v>
      </c>
      <c r="E38" s="90" t="s">
        <v>243</v>
      </c>
      <c r="L38" s="44">
        <f>6300/7</f>
        <v>900</v>
      </c>
    </row>
    <row r="39" spans="1:12" s="44" customFormat="1" ht="31.5" x14ac:dyDescent="0.2">
      <c r="A39" s="91" t="s">
        <v>244</v>
      </c>
      <c r="B39" s="92" t="s">
        <v>475</v>
      </c>
      <c r="C39" s="93" t="s">
        <v>228</v>
      </c>
      <c r="D39" s="94">
        <v>44462</v>
      </c>
      <c r="E39" s="95">
        <f>IF(SUM(D41:E43)&lt;&gt;0,MEDIAN(D41:E43),"")</f>
        <v>0.98</v>
      </c>
    </row>
    <row r="40" spans="1:12" s="44" customFormat="1" ht="12.75" x14ac:dyDescent="0.2">
      <c r="A40" s="96" t="s">
        <v>246</v>
      </c>
      <c r="B40" s="1046" t="s">
        <v>247</v>
      </c>
      <c r="C40" s="1046"/>
      <c r="D40" s="1047" t="s">
        <v>232</v>
      </c>
      <c r="E40" s="1047"/>
    </row>
    <row r="41" spans="1:12" s="44" customFormat="1" ht="12.75" x14ac:dyDescent="0.2">
      <c r="A41" s="86" t="s">
        <v>238</v>
      </c>
      <c r="B41" s="1051" t="str">
        <f>VLOOKUP(A41,$A$11:$E$36,3,0)</f>
        <v>PROJETO X</v>
      </c>
      <c r="C41" s="1051"/>
      <c r="D41" s="1048">
        <v>0.98</v>
      </c>
      <c r="E41" s="1048"/>
      <c r="H41" s="44">
        <f>D43/[3]ORÇAMENTO_DES!I114</f>
        <v>1.9871629274884248E-3</v>
      </c>
    </row>
    <row r="42" spans="1:12" s="44" customFormat="1" ht="12.75" x14ac:dyDescent="0.2">
      <c r="A42" s="86" t="s">
        <v>240</v>
      </c>
      <c r="B42" s="1052" t="str">
        <f>VLOOKUP(A42,$A$11:$E$36,3,0)</f>
        <v>SP BLINDAGEM RADIOLÓGICA</v>
      </c>
      <c r="C42" s="1053"/>
      <c r="D42" s="1045">
        <v>0.9</v>
      </c>
      <c r="E42" s="1045"/>
    </row>
    <row r="43" spans="1:12" s="44" customFormat="1" ht="12.75" x14ac:dyDescent="0.2">
      <c r="A43" s="86" t="s">
        <v>241</v>
      </c>
      <c r="B43" s="1049" t="str">
        <f>VLOOKUP(A43,$A$11:$E$36,3,0)</f>
        <v>ION INDUSTRIAL</v>
      </c>
      <c r="C43" s="1050"/>
      <c r="D43" s="1043">
        <v>1</v>
      </c>
      <c r="E43" s="1043"/>
    </row>
    <row r="44" spans="1:12" s="44" customFormat="1" ht="12.75" x14ac:dyDescent="0.2">
      <c r="A44" s="97"/>
      <c r="B44" s="98"/>
      <c r="C44" s="98"/>
      <c r="D44" s="99"/>
      <c r="E44" s="100"/>
    </row>
    <row r="45" spans="1:12" s="44" customFormat="1" ht="12.75" x14ac:dyDescent="0.2">
      <c r="A45" s="88" t="s">
        <v>41</v>
      </c>
      <c r="B45" s="89" t="s">
        <v>54</v>
      </c>
      <c r="C45" s="90" t="s">
        <v>42</v>
      </c>
      <c r="D45" s="90" t="s">
        <v>242</v>
      </c>
      <c r="E45" s="90" t="s">
        <v>243</v>
      </c>
    </row>
    <row r="46" spans="1:12" s="44" customFormat="1" ht="31.5" x14ac:dyDescent="0.2">
      <c r="A46" s="91" t="s">
        <v>248</v>
      </c>
      <c r="B46" s="92" t="s">
        <v>476</v>
      </c>
      <c r="C46" s="93" t="s">
        <v>121</v>
      </c>
      <c r="D46" s="94">
        <v>44462</v>
      </c>
      <c r="E46" s="95">
        <f>IF(SUM(D48:E50)&lt;&gt;0,MEDIAN(D48:E50),"")</f>
        <v>3665.47</v>
      </c>
    </row>
    <row r="47" spans="1:12" s="44" customFormat="1" ht="12.75" x14ac:dyDescent="0.2">
      <c r="A47" s="96" t="s">
        <v>246</v>
      </c>
      <c r="B47" s="1046" t="s">
        <v>247</v>
      </c>
      <c r="C47" s="1046"/>
      <c r="D47" s="1047" t="s">
        <v>232</v>
      </c>
      <c r="E47" s="1047"/>
    </row>
    <row r="48" spans="1:12" s="44" customFormat="1" ht="12.75" x14ac:dyDescent="0.2">
      <c r="A48" s="86" t="s">
        <v>238</v>
      </c>
      <c r="B48" s="1051" t="str">
        <f>VLOOKUP(A48,$A$11:$E$36,3,0)</f>
        <v>PROJETO X</v>
      </c>
      <c r="C48" s="1051"/>
      <c r="D48" s="1048">
        <v>3475</v>
      </c>
      <c r="E48" s="1048"/>
    </row>
    <row r="49" spans="1:7" s="44" customFormat="1" ht="12.75" x14ac:dyDescent="0.2">
      <c r="A49" s="86" t="s">
        <v>253</v>
      </c>
      <c r="B49" s="1052" t="str">
        <f>VLOOKUP(A49,$A$11:$E$36,3,0)</f>
        <v>AMERICANAS</v>
      </c>
      <c r="C49" s="1053"/>
      <c r="D49" s="1045">
        <v>3846.91</v>
      </c>
      <c r="E49" s="1045"/>
    </row>
    <row r="50" spans="1:7" s="44" customFormat="1" ht="12.75" x14ac:dyDescent="0.2">
      <c r="A50" s="86" t="s">
        <v>254</v>
      </c>
      <c r="B50" s="1049" t="str">
        <f>VLOOKUP(A50,$A$11:$E$36,3,0)</f>
        <v>MAGAZINE LUIZA</v>
      </c>
      <c r="C50" s="1050"/>
      <c r="D50" s="1043">
        <v>3665.47</v>
      </c>
      <c r="E50" s="1043"/>
    </row>
    <row r="51" spans="1:7" s="44" customFormat="1" ht="12.75" x14ac:dyDescent="0.2">
      <c r="A51" s="323"/>
      <c r="B51" s="324"/>
      <c r="C51" s="325"/>
      <c r="D51" s="326"/>
      <c r="E51" s="326"/>
    </row>
    <row r="52" spans="1:7" s="44" customFormat="1" ht="12.75" x14ac:dyDescent="0.2">
      <c r="A52" s="88" t="s">
        <v>41</v>
      </c>
      <c r="B52" s="89" t="s">
        <v>54</v>
      </c>
      <c r="C52" s="90" t="s">
        <v>42</v>
      </c>
      <c r="D52" s="90" t="s">
        <v>242</v>
      </c>
      <c r="E52" s="90" t="s">
        <v>243</v>
      </c>
    </row>
    <row r="53" spans="1:7" s="44" customFormat="1" ht="31.5" x14ac:dyDescent="0.2">
      <c r="A53" s="91" t="s">
        <v>250</v>
      </c>
      <c r="B53" s="92" t="s">
        <v>482</v>
      </c>
      <c r="C53" s="93" t="s">
        <v>121</v>
      </c>
      <c r="D53" s="94">
        <v>44462</v>
      </c>
      <c r="E53" s="95">
        <f>IF(SUM(D55:E57)&lt;&gt;0,MEDIAN(D55:E57),"")</f>
        <v>3665.47</v>
      </c>
    </row>
    <row r="54" spans="1:7" s="44" customFormat="1" ht="12.75" x14ac:dyDescent="0.2">
      <c r="A54" s="96" t="s">
        <v>246</v>
      </c>
      <c r="B54" s="1046" t="s">
        <v>247</v>
      </c>
      <c r="C54" s="1046"/>
      <c r="D54" s="1047" t="s">
        <v>232</v>
      </c>
      <c r="E54" s="1047"/>
    </row>
    <row r="55" spans="1:7" s="44" customFormat="1" ht="12.75" x14ac:dyDescent="0.2">
      <c r="A55" s="86" t="s">
        <v>238</v>
      </c>
      <c r="B55" s="1051" t="str">
        <f>VLOOKUP(A55,$A$11:$E$36,3,0)</f>
        <v>PROJETO X</v>
      </c>
      <c r="C55" s="1051"/>
      <c r="D55" s="1048">
        <v>3475</v>
      </c>
      <c r="E55" s="1048"/>
    </row>
    <row r="56" spans="1:7" s="44" customFormat="1" ht="12.75" x14ac:dyDescent="0.2">
      <c r="A56" s="86" t="s">
        <v>253</v>
      </c>
      <c r="B56" s="1052" t="str">
        <f>VLOOKUP(A56,$A$11:$E$36,3,0)</f>
        <v>AMERICANAS</v>
      </c>
      <c r="C56" s="1053"/>
      <c r="D56" s="1045">
        <v>3846.91</v>
      </c>
      <c r="E56" s="1045"/>
    </row>
    <row r="57" spans="1:7" s="44" customFormat="1" ht="12.75" x14ac:dyDescent="0.2">
      <c r="A57" s="86" t="s">
        <v>254</v>
      </c>
      <c r="B57" s="1049" t="str">
        <f>VLOOKUP(A57,$A$11:$E$36,3,0)</f>
        <v>MAGAZINE LUIZA</v>
      </c>
      <c r="C57" s="1050"/>
      <c r="D57" s="1043">
        <v>3665.47</v>
      </c>
      <c r="E57" s="1043"/>
    </row>
    <row r="58" spans="1:7" s="44" customFormat="1" ht="12.75" x14ac:dyDescent="0.2">
      <c r="A58" s="97"/>
      <c r="B58" s="98"/>
      <c r="C58" s="98"/>
      <c r="D58" s="99"/>
      <c r="E58" s="100"/>
    </row>
    <row r="59" spans="1:7" s="44" customFormat="1" ht="12.75" x14ac:dyDescent="0.2">
      <c r="A59" s="88" t="s">
        <v>41</v>
      </c>
      <c r="B59" s="89" t="s">
        <v>54</v>
      </c>
      <c r="C59" s="90" t="s">
        <v>42</v>
      </c>
      <c r="D59" s="90" t="s">
        <v>242</v>
      </c>
      <c r="E59" s="90" t="s">
        <v>243</v>
      </c>
    </row>
    <row r="60" spans="1:7" s="44" customFormat="1" ht="56.25" customHeight="1" x14ac:dyDescent="0.2">
      <c r="A60" s="91" t="s">
        <v>251</v>
      </c>
      <c r="B60" s="92" t="s">
        <v>477</v>
      </c>
      <c r="C60" s="93" t="s">
        <v>227</v>
      </c>
      <c r="D60" s="94">
        <v>44462</v>
      </c>
      <c r="E60" s="95">
        <f>IF(SUM(D62:E64)&lt;&gt;0,MEDIAN(D62:E64),"")</f>
        <v>4064</v>
      </c>
      <c r="G60" s="44" t="s">
        <v>410</v>
      </c>
    </row>
    <row r="61" spans="1:7" s="44" customFormat="1" ht="12.75" x14ac:dyDescent="0.2">
      <c r="A61" s="96" t="s">
        <v>246</v>
      </c>
      <c r="B61" s="1046" t="s">
        <v>247</v>
      </c>
      <c r="C61" s="1046"/>
      <c r="D61" s="1047" t="s">
        <v>232</v>
      </c>
      <c r="E61" s="1047"/>
    </row>
    <row r="62" spans="1:7" s="44" customFormat="1" ht="12.75" x14ac:dyDescent="0.2">
      <c r="A62" s="86" t="s">
        <v>238</v>
      </c>
      <c r="B62" s="1051" t="str">
        <f>VLOOKUP(A62,$A$11:$E$36,3,0)</f>
        <v>PROJETO X</v>
      </c>
      <c r="C62" s="1051"/>
      <c r="D62" s="1048">
        <v>4064</v>
      </c>
      <c r="E62" s="1048"/>
    </row>
    <row r="63" spans="1:7" s="44" customFormat="1" ht="12.75" x14ac:dyDescent="0.2">
      <c r="A63" s="86" t="s">
        <v>240</v>
      </c>
      <c r="B63" s="1052" t="str">
        <f>VLOOKUP(A63,$A$11:$E$36,3,0)</f>
        <v>SP BLINDAGEM RADIOLÓGICA</v>
      </c>
      <c r="C63" s="1053"/>
      <c r="D63" s="1045">
        <v>3477</v>
      </c>
      <c r="E63" s="1045"/>
    </row>
    <row r="64" spans="1:7" s="44" customFormat="1" ht="12.75" x14ac:dyDescent="0.2">
      <c r="A64" s="287" t="s">
        <v>255</v>
      </c>
      <c r="B64" s="1049" t="str">
        <f>VLOOKUP(A64,$A$11:$E$36,3,0)</f>
        <v>ENGEBLIND</v>
      </c>
      <c r="C64" s="1050"/>
      <c r="D64" s="1043">
        <v>6490</v>
      </c>
      <c r="E64" s="1043"/>
    </row>
    <row r="65" spans="1:10" s="44" customFormat="1" ht="12.75" x14ac:dyDescent="0.2">
      <c r="A65" s="97"/>
      <c r="B65" s="98"/>
      <c r="C65" s="98"/>
      <c r="D65" s="99"/>
      <c r="E65" s="100"/>
    </row>
    <row r="66" spans="1:10" s="44" customFormat="1" ht="12.75" x14ac:dyDescent="0.2">
      <c r="A66" s="88" t="s">
        <v>41</v>
      </c>
      <c r="B66" s="89" t="s">
        <v>54</v>
      </c>
      <c r="C66" s="90" t="s">
        <v>42</v>
      </c>
      <c r="D66" s="90" t="s">
        <v>242</v>
      </c>
      <c r="E66" s="90" t="s">
        <v>243</v>
      </c>
    </row>
    <row r="67" spans="1:10" s="44" customFormat="1" ht="52.5" x14ac:dyDescent="0.2">
      <c r="A67" s="91" t="s">
        <v>252</v>
      </c>
      <c r="B67" s="289" t="s">
        <v>478</v>
      </c>
      <c r="C67" s="93" t="s">
        <v>227</v>
      </c>
      <c r="D67" s="94">
        <v>44462</v>
      </c>
      <c r="E67" s="95">
        <f>IF(SUM(D69:E71)&lt;&gt;0,MEDIAN(D69:E71),"")</f>
        <v>5400</v>
      </c>
    </row>
    <row r="68" spans="1:10" s="44" customFormat="1" ht="12.75" x14ac:dyDescent="0.2">
      <c r="A68" s="96" t="s">
        <v>246</v>
      </c>
      <c r="B68" s="1046" t="s">
        <v>247</v>
      </c>
      <c r="C68" s="1046"/>
      <c r="D68" s="1047" t="s">
        <v>232</v>
      </c>
      <c r="E68" s="1047"/>
    </row>
    <row r="69" spans="1:10" s="44" customFormat="1" ht="12.75" x14ac:dyDescent="0.2">
      <c r="A69" s="86" t="s">
        <v>238</v>
      </c>
      <c r="B69" s="1051" t="str">
        <f>VLOOKUP(A69,$A$11:$E$36,3,0)</f>
        <v>PROJETO X</v>
      </c>
      <c r="C69" s="1051"/>
      <c r="D69" s="1048">
        <v>5400</v>
      </c>
      <c r="E69" s="1048"/>
    </row>
    <row r="70" spans="1:10" s="44" customFormat="1" ht="12.75" x14ac:dyDescent="0.2">
      <c r="A70" s="86" t="s">
        <v>240</v>
      </c>
      <c r="B70" s="1052" t="str">
        <f>VLOOKUP(A70,$A$11:$E$36,3,0)</f>
        <v>SP BLINDAGEM RADIOLÓGICA</v>
      </c>
      <c r="C70" s="1053"/>
      <c r="D70" s="1045">
        <v>3697</v>
      </c>
      <c r="E70" s="1045"/>
    </row>
    <row r="71" spans="1:10" s="44" customFormat="1" ht="12.75" x14ac:dyDescent="0.2">
      <c r="A71" s="86" t="s">
        <v>255</v>
      </c>
      <c r="B71" s="1049" t="str">
        <f>VLOOKUP(A71,$A$11:$E$36,3,0)</f>
        <v>ENGEBLIND</v>
      </c>
      <c r="C71" s="1050"/>
      <c r="D71" s="1043">
        <v>6690</v>
      </c>
      <c r="E71" s="1043"/>
      <c r="J71" s="44">
        <f>2</f>
        <v>2</v>
      </c>
    </row>
    <row r="72" spans="1:10" s="44" customFormat="1" ht="12.75" x14ac:dyDescent="0.2">
      <c r="A72" s="97"/>
      <c r="B72" s="98"/>
      <c r="C72" s="98"/>
      <c r="D72" s="99"/>
      <c r="E72" s="100"/>
    </row>
    <row r="73" spans="1:10" s="44" customFormat="1" ht="12.75" x14ac:dyDescent="0.2">
      <c r="A73" s="88" t="s">
        <v>41</v>
      </c>
      <c r="B73" s="89" t="s">
        <v>54</v>
      </c>
      <c r="C73" s="90" t="s">
        <v>42</v>
      </c>
      <c r="D73" s="90" t="s">
        <v>242</v>
      </c>
      <c r="E73" s="90" t="s">
        <v>243</v>
      </c>
    </row>
    <row r="74" spans="1:10" s="44" customFormat="1" ht="32.25" customHeight="1" x14ac:dyDescent="0.2">
      <c r="A74" s="91" t="s">
        <v>411</v>
      </c>
      <c r="B74" s="92" t="s">
        <v>462</v>
      </c>
      <c r="C74" s="93" t="s">
        <v>121</v>
      </c>
      <c r="D74" s="94">
        <v>44463</v>
      </c>
      <c r="E74" s="95">
        <f>IF(SUM(D76:E78)&lt;&gt;0,MEDIAN(D76:E78),"")</f>
        <v>2209.16</v>
      </c>
    </row>
    <row r="75" spans="1:10" s="44" customFormat="1" ht="12.75" x14ac:dyDescent="0.2">
      <c r="A75" s="96" t="s">
        <v>246</v>
      </c>
      <c r="B75" s="1046" t="s">
        <v>247</v>
      </c>
      <c r="C75" s="1046"/>
      <c r="D75" s="1047" t="s">
        <v>232</v>
      </c>
      <c r="E75" s="1047"/>
    </row>
    <row r="76" spans="1:10" s="44" customFormat="1" ht="12.75" x14ac:dyDescent="0.2">
      <c r="A76" s="286" t="s">
        <v>256</v>
      </c>
      <c r="B76" s="1051" t="str">
        <f>VLOOKUP(A76,$A$11:$E$36,3,0)</f>
        <v>SERTÃO</v>
      </c>
      <c r="C76" s="1051"/>
      <c r="D76" s="1048">
        <v>2209.16</v>
      </c>
      <c r="E76" s="1048"/>
    </row>
    <row r="77" spans="1:10" s="44" customFormat="1" ht="12.75" x14ac:dyDescent="0.2">
      <c r="A77" s="86" t="s">
        <v>339</v>
      </c>
      <c r="B77" s="1052" t="str">
        <f>VLOOKUP(A77,$A$11:$E$36,3,0)</f>
        <v>LEROY MERLIN</v>
      </c>
      <c r="C77" s="1053"/>
      <c r="D77" s="1045">
        <v>2739.9</v>
      </c>
      <c r="E77" s="1045"/>
    </row>
    <row r="78" spans="1:10" s="44" customFormat="1" ht="12.75" x14ac:dyDescent="0.2">
      <c r="A78" s="287" t="s">
        <v>340</v>
      </c>
      <c r="B78" s="1049" t="str">
        <f>VLOOKUP(A78,$A$11:$E$36,3,0)</f>
        <v>ACQUAFORT</v>
      </c>
      <c r="C78" s="1050"/>
      <c r="D78" s="1043">
        <v>1979.9</v>
      </c>
      <c r="E78" s="1043"/>
    </row>
    <row r="79" spans="1:10" s="44" customFormat="1" ht="12.75" x14ac:dyDescent="0.2">
      <c r="A79" s="292"/>
      <c r="D79" s="101"/>
      <c r="E79" s="293"/>
    </row>
    <row r="80" spans="1:10" s="44" customFormat="1" ht="12.75" x14ac:dyDescent="0.2">
      <c r="A80" s="88" t="s">
        <v>41</v>
      </c>
      <c r="B80" s="89" t="s">
        <v>54</v>
      </c>
      <c r="C80" s="90" t="s">
        <v>42</v>
      </c>
      <c r="D80" s="90" t="s">
        <v>242</v>
      </c>
      <c r="E80" s="90" t="s">
        <v>243</v>
      </c>
    </row>
    <row r="81" spans="1:5" s="44" customFormat="1" ht="12.75" x14ac:dyDescent="0.2">
      <c r="A81" s="91" t="s">
        <v>412</v>
      </c>
      <c r="B81" s="92" t="s">
        <v>364</v>
      </c>
      <c r="C81" s="93" t="s">
        <v>121</v>
      </c>
      <c r="D81" s="94">
        <v>44463</v>
      </c>
      <c r="E81" s="95">
        <f>IF(SUM(D83:E85)&lt;&gt;0,MEDIAN(D83:E85),"")</f>
        <v>38.130000000000003</v>
      </c>
    </row>
    <row r="82" spans="1:5" s="44" customFormat="1" ht="12.75" x14ac:dyDescent="0.2">
      <c r="A82" s="96" t="s">
        <v>246</v>
      </c>
      <c r="B82" s="1046" t="s">
        <v>247</v>
      </c>
      <c r="C82" s="1046"/>
      <c r="D82" s="1047" t="s">
        <v>232</v>
      </c>
      <c r="E82" s="1047"/>
    </row>
    <row r="83" spans="1:5" s="44" customFormat="1" ht="12.75" x14ac:dyDescent="0.2">
      <c r="A83" s="286" t="s">
        <v>253</v>
      </c>
      <c r="B83" s="1051" t="str">
        <f>VLOOKUP(A83,$A$11:$E$36,3,0)</f>
        <v>AMERICANAS</v>
      </c>
      <c r="C83" s="1051"/>
      <c r="D83" s="1048">
        <v>44.85</v>
      </c>
      <c r="E83" s="1048"/>
    </row>
    <row r="84" spans="1:5" s="44" customFormat="1" ht="12.75" x14ac:dyDescent="0.2">
      <c r="A84" s="86" t="s">
        <v>254</v>
      </c>
      <c r="B84" s="1052" t="str">
        <f>VLOOKUP(A84,$A$11:$E$36,3,0)</f>
        <v>MAGAZINE LUIZA</v>
      </c>
      <c r="C84" s="1053"/>
      <c r="D84" s="1045">
        <v>38.130000000000003</v>
      </c>
      <c r="E84" s="1045"/>
    </row>
    <row r="85" spans="1:5" s="44" customFormat="1" ht="12.75" x14ac:dyDescent="0.2">
      <c r="A85" s="287" t="s">
        <v>339</v>
      </c>
      <c r="B85" s="1049" t="str">
        <f>VLOOKUP(A85,$A$11:$E$36,3,0)</f>
        <v>LEROY MERLIN</v>
      </c>
      <c r="C85" s="1050"/>
      <c r="D85" s="1043">
        <v>35.840000000000003</v>
      </c>
      <c r="E85" s="1043"/>
    </row>
    <row r="86" spans="1:5" s="44" customFormat="1" ht="12.75" x14ac:dyDescent="0.2">
      <c r="A86" s="292"/>
      <c r="D86" s="101"/>
      <c r="E86" s="293"/>
    </row>
    <row r="87" spans="1:5" s="44" customFormat="1" ht="12.75" x14ac:dyDescent="0.2">
      <c r="A87" s="88" t="s">
        <v>41</v>
      </c>
      <c r="B87" s="89" t="s">
        <v>54</v>
      </c>
      <c r="C87" s="90" t="s">
        <v>42</v>
      </c>
      <c r="D87" s="90" t="s">
        <v>242</v>
      </c>
      <c r="E87" s="90" t="s">
        <v>243</v>
      </c>
    </row>
    <row r="88" spans="1:5" s="44" customFormat="1" ht="12.75" x14ac:dyDescent="0.2">
      <c r="A88" s="91" t="s">
        <v>413</v>
      </c>
      <c r="B88" s="92" t="s">
        <v>542</v>
      </c>
      <c r="C88" s="93" t="s">
        <v>121</v>
      </c>
      <c r="D88" s="94">
        <v>44418</v>
      </c>
      <c r="E88" s="95">
        <f>IF(SUM(D90:E92)&lt;&gt;0,MEDIAN(D90:E92),"")</f>
        <v>139.9</v>
      </c>
    </row>
    <row r="89" spans="1:5" s="44" customFormat="1" ht="12.75" x14ac:dyDescent="0.2">
      <c r="A89" s="96" t="s">
        <v>246</v>
      </c>
      <c r="B89" s="1046" t="s">
        <v>247</v>
      </c>
      <c r="C89" s="1046"/>
      <c r="D89" s="1047" t="s">
        <v>232</v>
      </c>
      <c r="E89" s="1047"/>
    </row>
    <row r="90" spans="1:5" s="44" customFormat="1" ht="12.75" x14ac:dyDescent="0.2">
      <c r="A90" s="286" t="s">
        <v>341</v>
      </c>
      <c r="B90" s="1051" t="str">
        <f>VLOOKUP(A90,$A$11:$E$36,3,0)</f>
        <v>ELETROLED'S</v>
      </c>
      <c r="C90" s="1051"/>
      <c r="D90" s="1048">
        <v>149.9</v>
      </c>
      <c r="E90" s="1048"/>
    </row>
    <row r="91" spans="1:5" s="44" customFormat="1" ht="12.75" x14ac:dyDescent="0.2">
      <c r="A91" s="86" t="s">
        <v>342</v>
      </c>
      <c r="B91" s="1052" t="str">
        <f>VLOOKUP(A91,$A$11:$E$36,3,0)</f>
        <v>MULTILED</v>
      </c>
      <c r="C91" s="1053"/>
      <c r="D91" s="1045">
        <v>139.9</v>
      </c>
      <c r="E91" s="1045"/>
    </row>
    <row r="92" spans="1:5" s="44" customFormat="1" ht="12.75" x14ac:dyDescent="0.2">
      <c r="A92" s="287" t="s">
        <v>343</v>
      </c>
      <c r="B92" s="1049" t="str">
        <f>VLOOKUP(A92,$A$11:$E$36,3,0)</f>
        <v>CONTRAFO</v>
      </c>
      <c r="C92" s="1050"/>
      <c r="D92" s="1043">
        <v>115.98</v>
      </c>
      <c r="E92" s="1043"/>
    </row>
    <row r="93" spans="1:5" s="44" customFormat="1" ht="12.75" x14ac:dyDescent="0.2">
      <c r="A93" s="292"/>
      <c r="D93" s="101"/>
      <c r="E93" s="293"/>
    </row>
    <row r="94" spans="1:5" s="44" customFormat="1" ht="12.75" x14ac:dyDescent="0.2">
      <c r="A94" s="88" t="s">
        <v>41</v>
      </c>
      <c r="B94" s="89" t="s">
        <v>54</v>
      </c>
      <c r="C94" s="90" t="s">
        <v>42</v>
      </c>
      <c r="D94" s="90" t="s">
        <v>242</v>
      </c>
      <c r="E94" s="90" t="s">
        <v>243</v>
      </c>
    </row>
    <row r="95" spans="1:5" s="44" customFormat="1" ht="21" x14ac:dyDescent="0.2">
      <c r="A95" s="91" t="s">
        <v>414</v>
      </c>
      <c r="B95" s="92" t="s">
        <v>543</v>
      </c>
      <c r="C95" s="93" t="s">
        <v>121</v>
      </c>
      <c r="D95" s="94">
        <v>44464</v>
      </c>
      <c r="E95" s="95">
        <f>IF(SUM(D97:E99)&lt;&gt;0,MEDIAN(D97:E99),"")</f>
        <v>218.77</v>
      </c>
    </row>
    <row r="96" spans="1:5" s="44" customFormat="1" ht="12.75" x14ac:dyDescent="0.2">
      <c r="A96" s="96" t="s">
        <v>246</v>
      </c>
      <c r="B96" s="1046" t="s">
        <v>247</v>
      </c>
      <c r="C96" s="1046"/>
      <c r="D96" s="1047" t="s">
        <v>232</v>
      </c>
      <c r="E96" s="1047"/>
    </row>
    <row r="97" spans="1:5" s="44" customFormat="1" ht="12.75" x14ac:dyDescent="0.2">
      <c r="A97" s="286" t="s">
        <v>253</v>
      </c>
      <c r="B97" s="1051" t="str">
        <f>VLOOKUP(A97,$A$11:$E$36,3,0)</f>
        <v>AMERICANAS</v>
      </c>
      <c r="C97" s="1051"/>
      <c r="D97" s="1048">
        <v>213.25</v>
      </c>
      <c r="E97" s="1048"/>
    </row>
    <row r="98" spans="1:5" s="44" customFormat="1" ht="12.75" x14ac:dyDescent="0.2">
      <c r="A98" s="86" t="s">
        <v>339</v>
      </c>
      <c r="B98" s="1052" t="str">
        <f>VLOOKUP(A98,$A$11:$E$36,3,0)</f>
        <v>LEROY MERLIN</v>
      </c>
      <c r="C98" s="1053"/>
      <c r="D98" s="1045">
        <v>278.41000000000003</v>
      </c>
      <c r="E98" s="1045"/>
    </row>
    <row r="99" spans="1:5" s="44" customFormat="1" ht="12.75" x14ac:dyDescent="0.2">
      <c r="A99" s="287" t="s">
        <v>378</v>
      </c>
      <c r="B99" s="1049" t="str">
        <f>VLOOKUP(A99,$A$11:$E$36,3,0)</f>
        <v>ILUMINIM</v>
      </c>
      <c r="C99" s="1050"/>
      <c r="D99" s="1043">
        <v>218.77</v>
      </c>
      <c r="E99" s="1043"/>
    </row>
    <row r="100" spans="1:5" s="44" customFormat="1" ht="12.75" x14ac:dyDescent="0.2">
      <c r="A100" s="292"/>
      <c r="D100" s="101"/>
      <c r="E100" s="293"/>
    </row>
    <row r="101" spans="1:5" s="44" customFormat="1" ht="12.75" x14ac:dyDescent="0.2">
      <c r="A101" s="88" t="s">
        <v>41</v>
      </c>
      <c r="B101" s="89" t="s">
        <v>54</v>
      </c>
      <c r="C101" s="90" t="s">
        <v>42</v>
      </c>
      <c r="D101" s="90" t="s">
        <v>242</v>
      </c>
      <c r="E101" s="90" t="s">
        <v>243</v>
      </c>
    </row>
    <row r="102" spans="1:5" s="44" customFormat="1" ht="21" x14ac:dyDescent="0.2">
      <c r="A102" s="332" t="s">
        <v>415</v>
      </c>
      <c r="B102" s="328" t="s">
        <v>479</v>
      </c>
      <c r="C102" s="329" t="s">
        <v>245</v>
      </c>
      <c r="D102" s="330">
        <v>44398</v>
      </c>
      <c r="E102" s="331">
        <f>IF(SUM(D104:E106)&lt;&gt;0,MEDIAN(D104:E106),"")</f>
        <v>1577.04</v>
      </c>
    </row>
    <row r="103" spans="1:5" s="44" customFormat="1" ht="12.75" x14ac:dyDescent="0.2">
      <c r="A103" s="96" t="s">
        <v>246</v>
      </c>
      <c r="B103" s="1046" t="s">
        <v>247</v>
      </c>
      <c r="C103" s="1046"/>
      <c r="D103" s="1047" t="s">
        <v>232</v>
      </c>
      <c r="E103" s="1047"/>
    </row>
    <row r="104" spans="1:5" s="44" customFormat="1" ht="12.75" x14ac:dyDescent="0.2">
      <c r="A104" s="286" t="s">
        <v>343</v>
      </c>
      <c r="B104" s="1051" t="str">
        <f>VLOOKUP(A104,$A$11:$E$36,3,0)</f>
        <v>CONTRAFO</v>
      </c>
      <c r="C104" s="1051"/>
      <c r="D104" s="1048">
        <v>1529.9</v>
      </c>
      <c r="E104" s="1048"/>
    </row>
    <row r="105" spans="1:5" s="44" customFormat="1" ht="12.75" x14ac:dyDescent="0.2">
      <c r="A105" s="86" t="s">
        <v>397</v>
      </c>
      <c r="B105" s="1052" t="str">
        <f>VLOOKUP(A105,$A$11:$E$36,3,0)</f>
        <v>DELTA COMÉRCIO</v>
      </c>
      <c r="C105" s="1053"/>
      <c r="D105" s="1045">
        <v>1860.75</v>
      </c>
      <c r="E105" s="1045"/>
    </row>
    <row r="106" spans="1:5" s="44" customFormat="1" ht="12.75" x14ac:dyDescent="0.2">
      <c r="A106" s="287" t="s">
        <v>398</v>
      </c>
      <c r="B106" s="1049" t="str">
        <f>VLOOKUP(A106,$A$11:$E$36,3,0)</f>
        <v>VIEW TECH</v>
      </c>
      <c r="C106" s="1050"/>
      <c r="D106" s="1043">
        <v>1577.04</v>
      </c>
      <c r="E106" s="1043"/>
    </row>
    <row r="107" spans="1:5" s="44" customFormat="1" ht="12.75" x14ac:dyDescent="0.2">
      <c r="A107" s="292"/>
      <c r="D107" s="101"/>
      <c r="E107" s="293"/>
    </row>
    <row r="108" spans="1:5" s="44" customFormat="1" ht="12.75" x14ac:dyDescent="0.2">
      <c r="A108" s="88" t="s">
        <v>41</v>
      </c>
      <c r="B108" s="89" t="s">
        <v>54</v>
      </c>
      <c r="C108" s="90" t="s">
        <v>42</v>
      </c>
      <c r="D108" s="90" t="s">
        <v>242</v>
      </c>
      <c r="E108" s="90" t="s">
        <v>243</v>
      </c>
    </row>
    <row r="109" spans="1:5" s="44" customFormat="1" ht="21" x14ac:dyDescent="0.2">
      <c r="A109" s="91" t="s">
        <v>416</v>
      </c>
      <c r="B109" s="92" t="s">
        <v>544</v>
      </c>
      <c r="C109" s="93" t="s">
        <v>121</v>
      </c>
      <c r="D109" s="94">
        <v>44462</v>
      </c>
      <c r="E109" s="95">
        <f>IF(SUM(D111:E113)&lt;&gt;0,MEDIAN(D111:E113),"")</f>
        <v>2434.0700000000002</v>
      </c>
    </row>
    <row r="110" spans="1:5" s="44" customFormat="1" ht="12.75" x14ac:dyDescent="0.2">
      <c r="A110" s="96" t="s">
        <v>246</v>
      </c>
      <c r="B110" s="1046" t="s">
        <v>247</v>
      </c>
      <c r="C110" s="1046"/>
      <c r="D110" s="1047" t="s">
        <v>232</v>
      </c>
      <c r="E110" s="1047"/>
    </row>
    <row r="111" spans="1:5" s="44" customFormat="1" ht="12.75" x14ac:dyDescent="0.2">
      <c r="A111" s="286" t="s">
        <v>379</v>
      </c>
      <c r="B111" s="1051" t="str">
        <f>VLOOKUP(A111,$A$11:$E$36,3,0)</f>
        <v>RC VIDROS</v>
      </c>
      <c r="C111" s="1051"/>
      <c r="D111" s="1048">
        <v>2182</v>
      </c>
      <c r="E111" s="1048"/>
    </row>
    <row r="112" spans="1:5" s="44" customFormat="1" ht="12.75" x14ac:dyDescent="0.2">
      <c r="A112" s="86" t="s">
        <v>380</v>
      </c>
      <c r="B112" s="1052" t="str">
        <f>VLOOKUP(A112,$A$11:$E$36,3,0)</f>
        <v>VARANDA VIDROS</v>
      </c>
      <c r="C112" s="1053"/>
      <c r="D112" s="1045">
        <v>2520</v>
      </c>
      <c r="E112" s="1045"/>
    </row>
    <row r="113" spans="1:5" s="44" customFormat="1" ht="12.75" x14ac:dyDescent="0.2">
      <c r="A113" s="287" t="s">
        <v>381</v>
      </c>
      <c r="B113" s="1049" t="str">
        <f>VLOOKUP(A113,$A$11:$E$36,3,0)</f>
        <v>VIDROLINE</v>
      </c>
      <c r="C113" s="1050"/>
      <c r="D113" s="1043">
        <v>2434.0700000000002</v>
      </c>
      <c r="E113" s="1043"/>
    </row>
    <row r="114" spans="1:5" s="44" customFormat="1" ht="12.75" x14ac:dyDescent="0.2">
      <c r="A114" s="292"/>
      <c r="D114" s="101"/>
      <c r="E114" s="293"/>
    </row>
    <row r="115" spans="1:5" s="44" customFormat="1" ht="12.75" x14ac:dyDescent="0.2">
      <c r="A115" s="88" t="s">
        <v>41</v>
      </c>
      <c r="B115" s="89" t="s">
        <v>54</v>
      </c>
      <c r="C115" s="90" t="s">
        <v>42</v>
      </c>
      <c r="D115" s="90" t="s">
        <v>242</v>
      </c>
      <c r="E115" s="90" t="s">
        <v>243</v>
      </c>
    </row>
    <row r="116" spans="1:5" s="44" customFormat="1" ht="21" x14ac:dyDescent="0.2">
      <c r="A116" s="288" t="s">
        <v>417</v>
      </c>
      <c r="B116" s="92" t="s">
        <v>545</v>
      </c>
      <c r="C116" s="93" t="s">
        <v>121</v>
      </c>
      <c r="D116" s="94">
        <v>44462</v>
      </c>
      <c r="E116" s="95">
        <f>IF(SUM(D118:E120)&lt;&gt;0,MEDIAN(D118:E120),"")</f>
        <v>3943.41</v>
      </c>
    </row>
    <row r="117" spans="1:5" s="44" customFormat="1" ht="12.75" x14ac:dyDescent="0.2">
      <c r="A117" s="96" t="s">
        <v>246</v>
      </c>
      <c r="B117" s="1046" t="s">
        <v>247</v>
      </c>
      <c r="C117" s="1046"/>
      <c r="D117" s="1047" t="s">
        <v>232</v>
      </c>
      <c r="E117" s="1047"/>
    </row>
    <row r="118" spans="1:5" s="44" customFormat="1" ht="12.75" x14ac:dyDescent="0.2">
      <c r="A118" s="286" t="s">
        <v>379</v>
      </c>
      <c r="B118" s="1051" t="str">
        <f>VLOOKUP(A118,$A$11:$E$36,3,0)</f>
        <v>RC VIDROS</v>
      </c>
      <c r="C118" s="1051"/>
      <c r="D118" s="1048">
        <v>3739</v>
      </c>
      <c r="E118" s="1048"/>
    </row>
    <row r="119" spans="1:5" s="44" customFormat="1" ht="12.75" x14ac:dyDescent="0.2">
      <c r="A119" s="86" t="s">
        <v>380</v>
      </c>
      <c r="B119" s="1052" t="str">
        <f>VLOOKUP(A119,$A$11:$E$36,3,0)</f>
        <v>VARANDA VIDROS</v>
      </c>
      <c r="C119" s="1053"/>
      <c r="D119" s="1045">
        <v>3943.41</v>
      </c>
      <c r="E119" s="1045"/>
    </row>
    <row r="120" spans="1:5" s="44" customFormat="1" ht="12.75" x14ac:dyDescent="0.2">
      <c r="A120" s="287" t="s">
        <v>381</v>
      </c>
      <c r="B120" s="1049" t="str">
        <f>VLOOKUP(A120,$A$11:$E$36,3,0)</f>
        <v>VIDROLINE</v>
      </c>
      <c r="C120" s="1050"/>
      <c r="D120" s="1043">
        <v>3955</v>
      </c>
      <c r="E120" s="1043"/>
    </row>
    <row r="121" spans="1:5" s="44" customFormat="1" ht="12.75" x14ac:dyDescent="0.2">
      <c r="A121" s="292"/>
      <c r="D121" s="101"/>
      <c r="E121" s="293"/>
    </row>
    <row r="122" spans="1:5" s="44" customFormat="1" ht="12.75" x14ac:dyDescent="0.2">
      <c r="A122" s="88" t="s">
        <v>41</v>
      </c>
      <c r="B122" s="89" t="s">
        <v>54</v>
      </c>
      <c r="C122" s="90" t="s">
        <v>42</v>
      </c>
      <c r="D122" s="90" t="s">
        <v>242</v>
      </c>
      <c r="E122" s="90" t="s">
        <v>243</v>
      </c>
    </row>
    <row r="123" spans="1:5" s="44" customFormat="1" ht="31.5" x14ac:dyDescent="0.2">
      <c r="A123" s="288" t="s">
        <v>418</v>
      </c>
      <c r="B123" s="92" t="s">
        <v>546</v>
      </c>
      <c r="C123" s="93" t="s">
        <v>121</v>
      </c>
      <c r="D123" s="94">
        <v>44462</v>
      </c>
      <c r="E123" s="95">
        <f>IF(SUM(D125:E127)&lt;&gt;0,MEDIAN(D125:E127),"")</f>
        <v>18500</v>
      </c>
    </row>
    <row r="124" spans="1:5" s="44" customFormat="1" ht="12.75" x14ac:dyDescent="0.2">
      <c r="A124" s="96" t="s">
        <v>246</v>
      </c>
      <c r="B124" s="1046" t="s">
        <v>247</v>
      </c>
      <c r="C124" s="1046"/>
      <c r="D124" s="1047" t="s">
        <v>232</v>
      </c>
      <c r="E124" s="1047"/>
    </row>
    <row r="125" spans="1:5" s="44" customFormat="1" ht="12.75" x14ac:dyDescent="0.2">
      <c r="A125" s="286" t="s">
        <v>379</v>
      </c>
      <c r="B125" s="1051" t="str">
        <f>VLOOKUP(A125,$A$11:$E$36,3,0)</f>
        <v>RC VIDROS</v>
      </c>
      <c r="C125" s="1051"/>
      <c r="D125" s="1048">
        <v>18500</v>
      </c>
      <c r="E125" s="1048"/>
    </row>
    <row r="126" spans="1:5" s="44" customFormat="1" ht="12.75" x14ac:dyDescent="0.2">
      <c r="A126" s="86" t="s">
        <v>380</v>
      </c>
      <c r="B126" s="1052" t="str">
        <f>VLOOKUP(A126,$A$11:$E$36,3,0)</f>
        <v>VARANDA VIDROS</v>
      </c>
      <c r="C126" s="1053"/>
      <c r="D126" s="1045">
        <v>16064.55</v>
      </c>
      <c r="E126" s="1045"/>
    </row>
    <row r="127" spans="1:5" s="44" customFormat="1" ht="12.75" x14ac:dyDescent="0.2">
      <c r="A127" s="287" t="s">
        <v>381</v>
      </c>
      <c r="B127" s="1049" t="str">
        <f>VLOOKUP(A127,$A$11:$E$36,3,0)</f>
        <v>VIDROLINE</v>
      </c>
      <c r="C127" s="1050"/>
      <c r="D127" s="1043">
        <v>19500</v>
      </c>
      <c r="E127" s="1043"/>
    </row>
    <row r="128" spans="1:5" s="44" customFormat="1" ht="12.75" x14ac:dyDescent="0.2">
      <c r="A128" s="292"/>
      <c r="D128" s="101"/>
      <c r="E128" s="293"/>
    </row>
    <row r="129" spans="1:5" s="44" customFormat="1" ht="12.75" x14ac:dyDescent="0.2">
      <c r="A129" s="88" t="s">
        <v>41</v>
      </c>
      <c r="B129" s="89" t="s">
        <v>54</v>
      </c>
      <c r="C129" s="90" t="s">
        <v>42</v>
      </c>
      <c r="D129" s="90" t="s">
        <v>242</v>
      </c>
      <c r="E129" s="90" t="s">
        <v>243</v>
      </c>
    </row>
    <row r="130" spans="1:5" s="44" customFormat="1" ht="31.5" x14ac:dyDescent="0.2">
      <c r="A130" s="327" t="s">
        <v>419</v>
      </c>
      <c r="B130" s="328" t="s">
        <v>552</v>
      </c>
      <c r="C130" s="329" t="s">
        <v>121</v>
      </c>
      <c r="D130" s="330">
        <v>44462</v>
      </c>
      <c r="E130" s="331">
        <f>IF(SUM(D132:E134)&lt;&gt;0,MEDIAN(D132:E134),"")</f>
        <v>5000</v>
      </c>
    </row>
    <row r="131" spans="1:5" s="44" customFormat="1" ht="12.75" x14ac:dyDescent="0.2">
      <c r="A131" s="96" t="s">
        <v>246</v>
      </c>
      <c r="B131" s="1046" t="s">
        <v>247</v>
      </c>
      <c r="C131" s="1046"/>
      <c r="D131" s="1047" t="s">
        <v>232</v>
      </c>
      <c r="E131" s="1047"/>
    </row>
    <row r="132" spans="1:5" s="44" customFormat="1" ht="12.75" x14ac:dyDescent="0.2">
      <c r="A132" s="286" t="s">
        <v>379</v>
      </c>
      <c r="B132" s="1051" t="str">
        <f>VLOOKUP(A132,$A$11:$E$36,3,0)</f>
        <v>RC VIDROS</v>
      </c>
      <c r="C132" s="1051"/>
      <c r="D132" s="1048">
        <v>7000</v>
      </c>
      <c r="E132" s="1048"/>
    </row>
    <row r="133" spans="1:5" s="44" customFormat="1" ht="12.75" x14ac:dyDescent="0.2">
      <c r="A133" s="86" t="s">
        <v>380</v>
      </c>
      <c r="B133" s="1052" t="str">
        <f>VLOOKUP(A133,$A$11:$E$36,3,0)</f>
        <v>VARANDA VIDROS</v>
      </c>
      <c r="C133" s="1053"/>
      <c r="D133" s="1045">
        <v>5000</v>
      </c>
      <c r="E133" s="1045"/>
    </row>
    <row r="134" spans="1:5" s="44" customFormat="1" ht="12.75" x14ac:dyDescent="0.2">
      <c r="A134" s="287" t="s">
        <v>381</v>
      </c>
      <c r="B134" s="1049" t="str">
        <f>VLOOKUP(A134,$A$11:$E$36,3,0)</f>
        <v>VIDROLINE</v>
      </c>
      <c r="C134" s="1050"/>
      <c r="D134" s="1043">
        <v>3000</v>
      </c>
      <c r="E134" s="1043"/>
    </row>
    <row r="135" spans="1:5" s="44" customFormat="1" ht="12.75" x14ac:dyDescent="0.2">
      <c r="A135" s="292"/>
      <c r="D135" s="101"/>
      <c r="E135" s="293"/>
    </row>
    <row r="136" spans="1:5" s="44" customFormat="1" ht="12.75" x14ac:dyDescent="0.2">
      <c r="A136" s="88" t="s">
        <v>41</v>
      </c>
      <c r="B136" s="89" t="s">
        <v>54</v>
      </c>
      <c r="C136" s="90" t="s">
        <v>42</v>
      </c>
      <c r="D136" s="90" t="s">
        <v>242</v>
      </c>
      <c r="E136" s="90" t="s">
        <v>243</v>
      </c>
    </row>
    <row r="137" spans="1:5" s="44" customFormat="1" ht="36.75" customHeight="1" x14ac:dyDescent="0.2">
      <c r="A137" s="332" t="s">
        <v>420</v>
      </c>
      <c r="B137" s="328" t="s">
        <v>422</v>
      </c>
      <c r="C137" s="329" t="s">
        <v>227</v>
      </c>
      <c r="D137" s="330">
        <v>44463</v>
      </c>
      <c r="E137" s="331">
        <f>IF(SUM(D139:E141)&lt;&gt;0,MEDIAN(D139:E141),"")</f>
        <v>317620</v>
      </c>
    </row>
    <row r="138" spans="1:5" s="44" customFormat="1" ht="12.75" x14ac:dyDescent="0.2">
      <c r="A138" s="96" t="s">
        <v>246</v>
      </c>
      <c r="B138" s="1046" t="s">
        <v>247</v>
      </c>
      <c r="C138" s="1046"/>
      <c r="D138" s="1047" t="s">
        <v>232</v>
      </c>
      <c r="E138" s="1047"/>
    </row>
    <row r="139" spans="1:5" s="44" customFormat="1" ht="12.75" x14ac:dyDescent="0.2">
      <c r="A139" s="286" t="s">
        <v>343</v>
      </c>
      <c r="B139" s="1051" t="str">
        <f>VLOOKUP(A139,$A$11:$E$36,3,0)</f>
        <v>CONTRAFO</v>
      </c>
      <c r="C139" s="1051"/>
      <c r="D139" s="1048">
        <v>396750</v>
      </c>
      <c r="E139" s="1048"/>
    </row>
    <row r="140" spans="1:5" s="44" customFormat="1" ht="12.75" x14ac:dyDescent="0.2">
      <c r="A140" s="86" t="s">
        <v>382</v>
      </c>
      <c r="B140" s="1052" t="str">
        <f>VLOOKUP(A140,$A$11:$E$36,3,0)</f>
        <v>GAÚCHA CONSTRUÇÕES ELÉTRICAS</v>
      </c>
      <c r="C140" s="1053"/>
      <c r="D140" s="1045">
        <v>238490</v>
      </c>
      <c r="E140" s="1045"/>
    </row>
    <row r="141" spans="1:5" s="44" customFormat="1" ht="12.75" x14ac:dyDescent="0.2">
      <c r="A141" s="287" t="s">
        <v>383</v>
      </c>
      <c r="B141" s="1049" t="str">
        <f>VLOOKUP(A141,$A$11:$E$36,3,0)</f>
        <v>KOMPARY</v>
      </c>
      <c r="C141" s="1050"/>
      <c r="D141" s="1043"/>
      <c r="E141" s="1043"/>
    </row>
    <row r="142" spans="1:5" s="44" customFormat="1" ht="12.75" x14ac:dyDescent="0.2">
      <c r="A142" s="292"/>
      <c r="D142" s="101"/>
      <c r="E142" s="293"/>
    </row>
    <row r="143" spans="1:5" s="44" customFormat="1" ht="12.75" x14ac:dyDescent="0.2">
      <c r="A143" s="88" t="s">
        <v>41</v>
      </c>
      <c r="B143" s="89" t="s">
        <v>54</v>
      </c>
      <c r="C143" s="90" t="s">
        <v>42</v>
      </c>
      <c r="D143" s="90" t="s">
        <v>242</v>
      </c>
      <c r="E143" s="90" t="s">
        <v>243</v>
      </c>
    </row>
    <row r="144" spans="1:5" s="44" customFormat="1" ht="31.5" x14ac:dyDescent="0.2">
      <c r="A144" s="327" t="s">
        <v>421</v>
      </c>
      <c r="B144" s="328" t="s">
        <v>483</v>
      </c>
      <c r="C144" s="329" t="s">
        <v>245</v>
      </c>
      <c r="D144" s="330">
        <v>44386</v>
      </c>
      <c r="E144" s="331">
        <f>IF(SUM(D146:E148)&lt;&gt;0,MEDIAN(D146:E148),"")</f>
        <v>150000</v>
      </c>
    </row>
    <row r="145" spans="1:5" s="44" customFormat="1" ht="12.75" x14ac:dyDescent="0.2">
      <c r="A145" s="96" t="s">
        <v>246</v>
      </c>
      <c r="B145" s="1046" t="s">
        <v>247</v>
      </c>
      <c r="C145" s="1046"/>
      <c r="D145" s="1047" t="s">
        <v>232</v>
      </c>
      <c r="E145" s="1047"/>
    </row>
    <row r="146" spans="1:5" s="44" customFormat="1" ht="12.75" x14ac:dyDescent="0.2">
      <c r="A146" s="286" t="s">
        <v>406</v>
      </c>
      <c r="B146" s="1051" t="e">
        <f>VLOOKUP(A146,$A$11:$E$36,3,0)</f>
        <v>#N/A</v>
      </c>
      <c r="C146" s="1051"/>
      <c r="D146" s="1048">
        <v>150000</v>
      </c>
      <c r="E146" s="1048"/>
    </row>
    <row r="147" spans="1:5" s="44" customFormat="1" ht="12.75" x14ac:dyDescent="0.2">
      <c r="A147" s="86" t="s">
        <v>407</v>
      </c>
      <c r="B147" s="1052" t="e">
        <f>VLOOKUP(A147,$A$11:$E$36,3,0)</f>
        <v>#N/A</v>
      </c>
      <c r="C147" s="1053"/>
      <c r="D147" s="1045">
        <v>100000</v>
      </c>
      <c r="E147" s="1045"/>
    </row>
    <row r="148" spans="1:5" s="44" customFormat="1" ht="12.75" x14ac:dyDescent="0.2">
      <c r="A148" s="287" t="s">
        <v>408</v>
      </c>
      <c r="B148" s="1049" t="e">
        <f>VLOOKUP(A148,$A$11:$E$36,3,0)</f>
        <v>#N/A</v>
      </c>
      <c r="C148" s="1050"/>
      <c r="D148" s="1043">
        <v>175000</v>
      </c>
      <c r="E148" s="1043"/>
    </row>
    <row r="149" spans="1:5" s="44" customFormat="1" ht="12.75" x14ac:dyDescent="0.2">
      <c r="A149" s="292"/>
      <c r="D149" s="101"/>
      <c r="E149" s="293"/>
    </row>
    <row r="150" spans="1:5" s="44" customFormat="1" ht="12.75" x14ac:dyDescent="0.2">
      <c r="A150" s="88" t="s">
        <v>41</v>
      </c>
      <c r="B150" s="89" t="s">
        <v>54</v>
      </c>
      <c r="C150" s="90" t="s">
        <v>42</v>
      </c>
      <c r="D150" s="90" t="s">
        <v>242</v>
      </c>
      <c r="E150" s="90" t="s">
        <v>243</v>
      </c>
    </row>
    <row r="151" spans="1:5" s="44" customFormat="1" ht="31.5" x14ac:dyDescent="0.2">
      <c r="A151" s="91" t="s">
        <v>423</v>
      </c>
      <c r="B151" s="92" t="s">
        <v>480</v>
      </c>
      <c r="C151" s="93" t="s">
        <v>227</v>
      </c>
      <c r="D151" s="94">
        <v>44462</v>
      </c>
      <c r="E151" s="95">
        <f>IF(SUM(D153:E155)&lt;&gt;0,MEDIAN(D153:E155),"")</f>
        <v>3800</v>
      </c>
    </row>
    <row r="152" spans="1:5" s="44" customFormat="1" ht="12.75" x14ac:dyDescent="0.2">
      <c r="A152" s="96" t="s">
        <v>246</v>
      </c>
      <c r="B152" s="1046" t="s">
        <v>247</v>
      </c>
      <c r="C152" s="1046"/>
      <c r="D152" s="1047" t="s">
        <v>232</v>
      </c>
      <c r="E152" s="1047"/>
    </row>
    <row r="153" spans="1:5" s="44" customFormat="1" ht="12.75" x14ac:dyDescent="0.2">
      <c r="A153" s="286" t="s">
        <v>383</v>
      </c>
      <c r="B153" s="1051" t="str">
        <f>VLOOKUP(A153,$A$11:$E$36,3,0)</f>
        <v>KOMPARY</v>
      </c>
      <c r="C153" s="1051"/>
      <c r="D153" s="1048">
        <v>3800</v>
      </c>
      <c r="E153" s="1048"/>
    </row>
    <row r="154" spans="1:5" s="44" customFormat="1" ht="12.75" x14ac:dyDescent="0.2">
      <c r="A154" s="86" t="s">
        <v>384</v>
      </c>
      <c r="B154" s="1052" t="str">
        <f>VLOOKUP(A154,$A$11:$E$36,3,0)</f>
        <v xml:space="preserve">NEXXO </v>
      </c>
      <c r="C154" s="1053"/>
      <c r="D154" s="1045">
        <v>6600</v>
      </c>
      <c r="E154" s="1045"/>
    </row>
    <row r="155" spans="1:5" s="44" customFormat="1" ht="12.75" x14ac:dyDescent="0.2">
      <c r="A155" s="287" t="s">
        <v>387</v>
      </c>
      <c r="B155" s="1049" t="str">
        <f>VLOOKUP(A155,$A$11:$E$36,3,0)</f>
        <v>LUMISETE</v>
      </c>
      <c r="C155" s="1050"/>
      <c r="D155" s="1043">
        <v>2890</v>
      </c>
      <c r="E155" s="1043"/>
    </row>
    <row r="156" spans="1:5" s="44" customFormat="1" ht="12.75" x14ac:dyDescent="0.2">
      <c r="A156" s="292"/>
      <c r="D156" s="101"/>
      <c r="E156" s="293"/>
    </row>
    <row r="157" spans="1:5" s="44" customFormat="1" ht="12.75" x14ac:dyDescent="0.2">
      <c r="A157" s="88" t="s">
        <v>41</v>
      </c>
      <c r="B157" s="89" t="s">
        <v>54</v>
      </c>
      <c r="C157" s="90" t="s">
        <v>42</v>
      </c>
      <c r="D157" s="90" t="s">
        <v>242</v>
      </c>
      <c r="E157" s="90" t="s">
        <v>243</v>
      </c>
    </row>
    <row r="158" spans="1:5" s="44" customFormat="1" ht="21" x14ac:dyDescent="0.2">
      <c r="A158" s="288" t="s">
        <v>424</v>
      </c>
      <c r="B158" s="92" t="s">
        <v>465</v>
      </c>
      <c r="C158" s="93" t="s">
        <v>227</v>
      </c>
      <c r="D158" s="94">
        <v>44454</v>
      </c>
      <c r="E158" s="95">
        <f>IF(SUM(D160:E162)&lt;&gt;0,MEDIAN(D160:E162),"")</f>
        <v>118000</v>
      </c>
    </row>
    <row r="159" spans="1:5" s="44" customFormat="1" ht="12.75" x14ac:dyDescent="0.2">
      <c r="A159" s="96" t="s">
        <v>246</v>
      </c>
      <c r="B159" s="1046" t="s">
        <v>247</v>
      </c>
      <c r="C159" s="1046"/>
      <c r="D159" s="1047" t="s">
        <v>232</v>
      </c>
      <c r="E159" s="1047"/>
    </row>
    <row r="160" spans="1:5" s="44" customFormat="1" ht="12.75" x14ac:dyDescent="0.2">
      <c r="A160" s="286" t="s">
        <v>389</v>
      </c>
      <c r="B160" s="1051" t="str">
        <f>VLOOKUP(A160,$A$11:$E$36,3,0)</f>
        <v>JE BLINDAGEM</v>
      </c>
      <c r="C160" s="1051"/>
      <c r="D160" s="1048">
        <v>110900</v>
      </c>
      <c r="E160" s="1048"/>
    </row>
    <row r="161" spans="1:6" s="44" customFormat="1" ht="12.75" x14ac:dyDescent="0.2">
      <c r="A161" s="86" t="s">
        <v>390</v>
      </c>
      <c r="B161" s="1052" t="str">
        <f>VLOOKUP(A161,$A$11:$E$36,3,0)</f>
        <v>BLINDAMAIS</v>
      </c>
      <c r="C161" s="1053"/>
      <c r="D161" s="1045">
        <v>121800</v>
      </c>
      <c r="E161" s="1045"/>
    </row>
    <row r="162" spans="1:6" s="44" customFormat="1" ht="12.75" x14ac:dyDescent="0.2">
      <c r="A162" s="287" t="s">
        <v>391</v>
      </c>
      <c r="B162" s="1049" t="str">
        <f>VLOOKUP(A162,$A$11:$E$36,3,0)</f>
        <v>BG</v>
      </c>
      <c r="C162" s="1050"/>
      <c r="D162" s="1043">
        <v>118000</v>
      </c>
      <c r="E162" s="1043"/>
    </row>
    <row r="163" spans="1:6" s="44" customFormat="1" ht="12.75" x14ac:dyDescent="0.2">
      <c r="A163" s="292"/>
      <c r="D163" s="101"/>
      <c r="E163" s="293"/>
    </row>
    <row r="164" spans="1:6" s="44" customFormat="1" ht="12.75" x14ac:dyDescent="0.2"/>
    <row r="165" spans="1:6" s="44" customFormat="1" ht="12.75" x14ac:dyDescent="0.2"/>
    <row r="166" spans="1:6" s="44" customFormat="1" ht="12.75" x14ac:dyDescent="0.2"/>
    <row r="167" spans="1:6" s="44" customFormat="1" ht="12.75" x14ac:dyDescent="0.2"/>
    <row r="168" spans="1:6" s="44" customFormat="1" x14ac:dyDescent="0.25">
      <c r="F168"/>
    </row>
    <row r="169" spans="1:6" s="44" customFormat="1" x14ac:dyDescent="0.25">
      <c r="F169"/>
    </row>
  </sheetData>
  <dataConsolidate/>
  <mergeCells count="148">
    <mergeCell ref="B105:C105"/>
    <mergeCell ref="D105:E105"/>
    <mergeCell ref="B120:C120"/>
    <mergeCell ref="D120:E120"/>
    <mergeCell ref="B161:C161"/>
    <mergeCell ref="D161:E161"/>
    <mergeCell ref="B146:C146"/>
    <mergeCell ref="D146:E146"/>
    <mergeCell ref="B147:C147"/>
    <mergeCell ref="D147:E147"/>
    <mergeCell ref="B148:C148"/>
    <mergeCell ref="D148:E148"/>
    <mergeCell ref="B139:C139"/>
    <mergeCell ref="D139:E139"/>
    <mergeCell ref="B140:C140"/>
    <mergeCell ref="D140:E140"/>
    <mergeCell ref="B141:C141"/>
    <mergeCell ref="D141:E141"/>
    <mergeCell ref="B127:C127"/>
    <mergeCell ref="D127:E127"/>
    <mergeCell ref="B138:C138"/>
    <mergeCell ref="D138:E138"/>
    <mergeCell ref="B133:C133"/>
    <mergeCell ref="D133:E133"/>
    <mergeCell ref="B162:C162"/>
    <mergeCell ref="D162:E162"/>
    <mergeCell ref="B131:C131"/>
    <mergeCell ref="D131:E131"/>
    <mergeCell ref="B132:C132"/>
    <mergeCell ref="D132:E132"/>
    <mergeCell ref="B50:C50"/>
    <mergeCell ref="D50:E50"/>
    <mergeCell ref="B125:C125"/>
    <mergeCell ref="D125:E125"/>
    <mergeCell ref="B145:C145"/>
    <mergeCell ref="D145:E145"/>
    <mergeCell ref="B155:C155"/>
    <mergeCell ref="D155:E155"/>
    <mergeCell ref="B159:C159"/>
    <mergeCell ref="D159:E159"/>
    <mergeCell ref="B160:C160"/>
    <mergeCell ref="D160:E160"/>
    <mergeCell ref="B152:C152"/>
    <mergeCell ref="D152:E152"/>
    <mergeCell ref="B153:C153"/>
    <mergeCell ref="D153:E153"/>
    <mergeCell ref="B154:C154"/>
    <mergeCell ref="D154:E154"/>
    <mergeCell ref="B134:C134"/>
    <mergeCell ref="D134:E134"/>
    <mergeCell ref="B106:C106"/>
    <mergeCell ref="D106:E106"/>
    <mergeCell ref="B110:C110"/>
    <mergeCell ref="D110:E110"/>
    <mergeCell ref="B124:C124"/>
    <mergeCell ref="D124:E124"/>
    <mergeCell ref="B117:C117"/>
    <mergeCell ref="D117:E117"/>
    <mergeCell ref="B118:C118"/>
    <mergeCell ref="D118:E118"/>
    <mergeCell ref="B119:C119"/>
    <mergeCell ref="D119:E119"/>
    <mergeCell ref="B126:C126"/>
    <mergeCell ref="D126:E126"/>
    <mergeCell ref="B111:C111"/>
    <mergeCell ref="D111:E111"/>
    <mergeCell ref="B112:C112"/>
    <mergeCell ref="D112:E112"/>
    <mergeCell ref="B113:C113"/>
    <mergeCell ref="D113:E113"/>
    <mergeCell ref="B99:C99"/>
    <mergeCell ref="D99:E99"/>
    <mergeCell ref="B103:C103"/>
    <mergeCell ref="D103:E103"/>
    <mergeCell ref="B104:C104"/>
    <mergeCell ref="D104:E104"/>
    <mergeCell ref="B96:C96"/>
    <mergeCell ref="D96:E96"/>
    <mergeCell ref="B97:C97"/>
    <mergeCell ref="D97:E97"/>
    <mergeCell ref="B98:C98"/>
    <mergeCell ref="D98:E98"/>
    <mergeCell ref="B90:C90"/>
    <mergeCell ref="D90:E90"/>
    <mergeCell ref="B91:C91"/>
    <mergeCell ref="D91:E91"/>
    <mergeCell ref="B92:C92"/>
    <mergeCell ref="D92:E92"/>
    <mergeCell ref="B84:C84"/>
    <mergeCell ref="D84:E84"/>
    <mergeCell ref="B85:C85"/>
    <mergeCell ref="D85:E85"/>
    <mergeCell ref="B89:C89"/>
    <mergeCell ref="D89:E89"/>
    <mergeCell ref="B82:C82"/>
    <mergeCell ref="D82:E82"/>
    <mergeCell ref="B83:C83"/>
    <mergeCell ref="D83:E83"/>
    <mergeCell ref="B75:C75"/>
    <mergeCell ref="D75:E75"/>
    <mergeCell ref="B76:C76"/>
    <mergeCell ref="D76:E76"/>
    <mergeCell ref="B77:C77"/>
    <mergeCell ref="D77:E77"/>
    <mergeCell ref="B70:C70"/>
    <mergeCell ref="D70:E70"/>
    <mergeCell ref="B71:C71"/>
    <mergeCell ref="D71:E71"/>
    <mergeCell ref="B64:C64"/>
    <mergeCell ref="D64:E64"/>
    <mergeCell ref="B68:C68"/>
    <mergeCell ref="D68:E68"/>
    <mergeCell ref="B78:C78"/>
    <mergeCell ref="D78:E78"/>
    <mergeCell ref="B56:C56"/>
    <mergeCell ref="D56:E56"/>
    <mergeCell ref="B41:C41"/>
    <mergeCell ref="D41:E41"/>
    <mergeCell ref="B42:C42"/>
    <mergeCell ref="D42:E42"/>
    <mergeCell ref="B43:C43"/>
    <mergeCell ref="D43:E43"/>
    <mergeCell ref="B69:C69"/>
    <mergeCell ref="D69:E69"/>
    <mergeCell ref="B63:C63"/>
    <mergeCell ref="D63:E63"/>
    <mergeCell ref="B47:C47"/>
    <mergeCell ref="D47:E47"/>
    <mergeCell ref="B48:C48"/>
    <mergeCell ref="D48:E48"/>
    <mergeCell ref="B49:C49"/>
    <mergeCell ref="D49:E49"/>
    <mergeCell ref="B57:C57"/>
    <mergeCell ref="D57:E57"/>
    <mergeCell ref="B61:C61"/>
    <mergeCell ref="D61:E61"/>
    <mergeCell ref="B62:C62"/>
    <mergeCell ref="D62:E62"/>
    <mergeCell ref="A4:E4"/>
    <mergeCell ref="D5:E5"/>
    <mergeCell ref="D7:E8"/>
    <mergeCell ref="A37:E37"/>
    <mergeCell ref="B40:C40"/>
    <mergeCell ref="D40:E40"/>
    <mergeCell ref="B54:C54"/>
    <mergeCell ref="D54:E54"/>
    <mergeCell ref="B55:C55"/>
    <mergeCell ref="D55:E55"/>
  </mergeCells>
  <phoneticPr fontId="2" type="noConversion"/>
  <dataValidations count="2">
    <dataValidation type="list" allowBlank="1" showInputMessage="1" showErrorMessage="1" sqref="A72 A58 A65 A44" xr:uid="{00000000-0002-0000-0B00-000000000000}">
      <formula1>#REF!</formula1>
    </dataValidation>
    <dataValidation type="list" allowBlank="1" showInputMessage="1" showErrorMessage="1" sqref="A41:A43 A62:A64 A146:A148 A160:A162 A153:A155 A139:A141 A125:A127 A118:A120 A111:A113 A104:A106 A97:A99 A76:A78 A69:A71 A55:A57 A83:A85 A90:A92 A48:A51 A132:A134" xr:uid="{00000000-0002-0000-0B00-000001000000}">
      <formula1>$A$11:$A$36</formula1>
    </dataValidation>
  </dataValidations>
  <printOptions horizontalCentered="1"/>
  <pageMargins left="0.23622047244094491" right="0.23622047244094491" top="0.39370078740157483" bottom="0.39370078740157483" header="0.31496062992125984" footer="0.31496062992125984"/>
  <pageSetup paperSize="9" scale="83" fitToHeight="0" orientation="portrait" r:id="rId1"/>
  <headerFooter>
    <oddFooter>Página &amp;P de &amp;N</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79998168889431442"/>
    <pageSetUpPr fitToPage="1"/>
  </sheetPr>
  <dimension ref="A1:AB69"/>
  <sheetViews>
    <sheetView workbookViewId="0"/>
  </sheetViews>
  <sheetFormatPr defaultColWidth="9.140625" defaultRowHeight="15" x14ac:dyDescent="0.25"/>
  <cols>
    <col min="1" max="1" width="9.85546875" bestFit="1" customWidth="1"/>
    <col min="2" max="2" width="18.7109375" customWidth="1"/>
    <col min="3" max="3" width="32.5703125" customWidth="1"/>
    <col min="4" max="4" width="9.42578125" bestFit="1" customWidth="1"/>
    <col min="5" max="5" width="17.7109375" bestFit="1" customWidth="1"/>
    <col min="6" max="6" width="15" bestFit="1" customWidth="1"/>
    <col min="7" max="7" width="8.140625" bestFit="1" customWidth="1"/>
    <col min="8" max="8" width="16" bestFit="1" customWidth="1"/>
    <col min="9" max="9" width="15" bestFit="1" customWidth="1"/>
    <col min="10" max="10" width="8.140625" bestFit="1" customWidth="1"/>
    <col min="11" max="11" width="16" bestFit="1" customWidth="1"/>
    <col min="12" max="12" width="15" bestFit="1" customWidth="1"/>
    <col min="13" max="13" width="8.42578125" bestFit="1" customWidth="1"/>
    <col min="14" max="14" width="16" bestFit="1" customWidth="1"/>
    <col min="15" max="15" width="15" bestFit="1" customWidth="1"/>
    <col min="16" max="16" width="8.42578125" bestFit="1" customWidth="1"/>
    <col min="17" max="17" width="16" bestFit="1" customWidth="1"/>
    <col min="18" max="18" width="15" bestFit="1" customWidth="1"/>
    <col min="19" max="19" width="8.42578125" bestFit="1" customWidth="1"/>
    <col min="20" max="20" width="16" bestFit="1" customWidth="1"/>
    <col min="21" max="21" width="15.5703125" customWidth="1"/>
    <col min="22" max="22" width="8.42578125" bestFit="1" customWidth="1"/>
    <col min="23" max="23" width="16" bestFit="1" customWidth="1"/>
    <col min="24" max="24" width="10.7109375" customWidth="1"/>
    <col min="25" max="25" width="13.85546875" customWidth="1"/>
    <col min="26" max="26" width="6" bestFit="1" customWidth="1"/>
    <col min="27" max="27" width="13.85546875" customWidth="1"/>
    <col min="28" max="28" width="6" bestFit="1" customWidth="1"/>
  </cols>
  <sheetData>
    <row r="1" spans="1:28" ht="14.45" customHeight="1" x14ac:dyDescent="0.25">
      <c r="A1" s="20"/>
      <c r="B1" s="21"/>
      <c r="C1" s="1150" t="str">
        <f>ORÇAMENTO_DES!D2</f>
        <v>GOVERNO DO ESTADO DE MATO GROSSO DO SUL</v>
      </c>
      <c r="D1" s="1150"/>
      <c r="E1" s="1150"/>
      <c r="F1" s="1150"/>
      <c r="G1" s="1150"/>
      <c r="H1" s="1150"/>
      <c r="I1" s="1150"/>
      <c r="J1" s="1150"/>
      <c r="K1" s="1150"/>
      <c r="L1" s="1150"/>
      <c r="M1" s="1150"/>
      <c r="N1" s="1150"/>
      <c r="O1" s="1150"/>
      <c r="P1" s="1150"/>
      <c r="Q1" s="1150"/>
      <c r="R1" s="1150"/>
      <c r="S1" s="1150"/>
      <c r="T1" s="1150"/>
      <c r="U1" s="1150"/>
      <c r="V1" s="1150"/>
      <c r="W1" s="1150"/>
      <c r="X1" s="1150"/>
    </row>
    <row r="2" spans="1:28" ht="14.45" customHeight="1" x14ac:dyDescent="0.25">
      <c r="A2" s="7"/>
      <c r="B2" s="22"/>
      <c r="C2" s="1151" t="str">
        <f>ORÇAMENTO_DES!D3</f>
        <v>PREFEITURA MUNICIPAL DE RIBAS DO RIO PARDO</v>
      </c>
      <c r="D2" s="1151"/>
      <c r="E2" s="1151"/>
      <c r="F2" s="1151"/>
      <c r="G2" s="1151"/>
      <c r="H2" s="1151"/>
      <c r="I2" s="1151"/>
      <c r="J2" s="1151"/>
      <c r="K2" s="1151"/>
      <c r="L2" s="1151"/>
      <c r="M2" s="1151"/>
      <c r="N2" s="1151"/>
      <c r="O2" s="1151"/>
      <c r="P2" s="1151"/>
      <c r="Q2" s="1151"/>
      <c r="R2" s="1151"/>
      <c r="S2" s="1151"/>
      <c r="T2" s="1151"/>
      <c r="U2" s="1151"/>
      <c r="V2" s="1151"/>
      <c r="W2" s="1151"/>
      <c r="X2" s="1151"/>
    </row>
    <row r="3" spans="1:28" ht="14.45" customHeight="1" x14ac:dyDescent="0.25">
      <c r="A3" s="8"/>
      <c r="B3" s="23"/>
      <c r="C3" s="1150" t="str">
        <f>ORÇAMENTO_DES!D4</f>
        <v>SECRETARIA DE OBRAS</v>
      </c>
      <c r="D3" s="1150"/>
      <c r="E3" s="1150"/>
      <c r="F3" s="1150"/>
      <c r="G3" s="1150"/>
      <c r="H3" s="1150"/>
      <c r="I3" s="1150"/>
      <c r="J3" s="1150"/>
      <c r="K3" s="1150"/>
      <c r="L3" s="1150"/>
      <c r="M3" s="1150"/>
      <c r="N3" s="1150"/>
      <c r="O3" s="1150"/>
      <c r="P3" s="1150"/>
      <c r="Q3" s="1150"/>
      <c r="R3" s="1150"/>
      <c r="S3" s="1150"/>
      <c r="T3" s="1150"/>
      <c r="U3" s="1150"/>
      <c r="V3" s="1150"/>
      <c r="W3" s="1150"/>
      <c r="X3" s="1150"/>
    </row>
    <row r="4" spans="1:28" ht="20.45" customHeight="1" x14ac:dyDescent="0.25">
      <c r="A4" s="1059" t="s">
        <v>709</v>
      </c>
      <c r="B4" s="1060"/>
      <c r="C4" s="1060"/>
      <c r="D4" s="1060"/>
      <c r="E4" s="1060"/>
      <c r="F4" s="1060"/>
      <c r="G4" s="1060"/>
      <c r="H4" s="1060"/>
      <c r="I4" s="1060"/>
      <c r="J4" s="1060"/>
      <c r="K4" s="1060"/>
      <c r="L4" s="1060"/>
      <c r="M4" s="1060"/>
      <c r="N4" s="1060"/>
      <c r="O4" s="1060"/>
      <c r="P4" s="1060"/>
      <c r="Q4" s="1060"/>
      <c r="R4" s="1060"/>
      <c r="S4" s="1060"/>
      <c r="T4" s="1060"/>
      <c r="U4" s="1060"/>
      <c r="V4" s="1060"/>
      <c r="W4" s="1060"/>
      <c r="X4" s="1061"/>
    </row>
    <row r="5" spans="1:28" ht="14.45" customHeight="1" x14ac:dyDescent="0.25">
      <c r="A5" s="32" t="str">
        <f>ORÇAMENTO_DES!B6</f>
        <v>OBJETO:</v>
      </c>
      <c r="B5" s="1156" t="str">
        <f>ORÇAMENTO_DES!C6</f>
        <v>CONSTRUÇÃO DO EMEI AQUARELA</v>
      </c>
      <c r="C5" s="1156"/>
      <c r="D5" s="1156"/>
      <c r="E5" s="1156"/>
      <c r="F5" s="1156"/>
      <c r="G5" s="1156"/>
      <c r="H5" s="1156"/>
      <c r="I5" s="1156"/>
      <c r="J5" s="1156"/>
      <c r="K5" s="1156"/>
      <c r="L5" s="1156"/>
      <c r="M5" s="1156"/>
      <c r="N5" s="1156"/>
      <c r="O5" s="1156"/>
      <c r="P5" s="1156"/>
      <c r="Q5" s="1156"/>
      <c r="R5" s="1156"/>
      <c r="S5" s="1156"/>
      <c r="T5" s="1156"/>
      <c r="U5" s="295" t="s">
        <v>50</v>
      </c>
      <c r="V5" s="28"/>
      <c r="W5" s="28"/>
      <c r="X5" s="29"/>
    </row>
    <row r="6" spans="1:28" ht="14.45" customHeight="1" x14ac:dyDescent="0.25">
      <c r="A6" s="32" t="str">
        <f>ORÇAMENTO_DES!B7</f>
        <v>MUNÍCIPIO:</v>
      </c>
      <c r="B6" s="1156" t="str">
        <f>ORÇAMENTO_DES!C7</f>
        <v>RIBAS DO RIO PARDO - MS</v>
      </c>
      <c r="C6" s="1156"/>
      <c r="D6" s="1156"/>
      <c r="E6" s="1156"/>
      <c r="F6" s="1156"/>
      <c r="G6" s="1156"/>
      <c r="H6" s="1156"/>
      <c r="I6" s="1156"/>
      <c r="J6" s="1156"/>
      <c r="K6" s="1156"/>
      <c r="L6" s="1156"/>
      <c r="M6" s="1156"/>
      <c r="N6" s="1156"/>
      <c r="O6" s="1156"/>
      <c r="P6" s="1156"/>
      <c r="Q6" s="1156"/>
      <c r="R6" s="1156"/>
      <c r="S6" s="1156"/>
      <c r="T6" s="1156"/>
      <c r="U6" s="35"/>
      <c r="V6" s="36"/>
      <c r="W6" s="36"/>
      <c r="X6" s="30"/>
    </row>
    <row r="7" spans="1:28" ht="14.45" customHeight="1" x14ac:dyDescent="0.25">
      <c r="A7" s="32" t="str">
        <f>ORÇAMENTO_DES!B8</f>
        <v>LOCAL:</v>
      </c>
      <c r="B7" s="1156" t="str">
        <f>ORÇAMENTO_DES!C8</f>
        <v>RUA EUCLIDES LERIANO MEDEIROS ESQUINA COM RUA ILMA MESTRE OLIVEIRA , SN,RESIDENCIAL ALVORADA, RIBAS DO RIO PARDO - MS</v>
      </c>
      <c r="C7" s="1156"/>
      <c r="D7" s="1156"/>
      <c r="E7" s="1156"/>
      <c r="F7" s="1156"/>
      <c r="G7" s="1156"/>
      <c r="H7" s="1156"/>
      <c r="I7" s="1156"/>
      <c r="J7" s="1156"/>
      <c r="K7" s="1156"/>
      <c r="L7" s="1156"/>
      <c r="M7" s="1156"/>
      <c r="N7" s="1156"/>
      <c r="O7" s="1156"/>
      <c r="P7" s="1156"/>
      <c r="Q7" s="1156"/>
      <c r="R7" s="1156"/>
      <c r="S7" s="1156"/>
      <c r="T7" s="1156"/>
      <c r="U7" s="1064" t="str">
        <f>ORÇAMENTO_DES!L8</f>
        <v>____________________________________  
Jacquicelle Gomes Feitosa
CREA - 63.733 D / MS</v>
      </c>
      <c r="V7" s="1154"/>
      <c r="W7" s="1154"/>
      <c r="X7" s="1065"/>
    </row>
    <row r="8" spans="1:28" ht="14.45" customHeight="1" x14ac:dyDescent="0.25">
      <c r="A8" s="32" t="str">
        <f>'CRONOGRAMA DES'!A8</f>
        <v>SIST./REF.:</v>
      </c>
      <c r="B8" s="1156" t="str">
        <f>ORÇAMENTO_DES!C11</f>
        <v>AGESUL(JANEIRO/2023) SINAPI (ABRIL/2023) SBC (ABRIL/2023)</v>
      </c>
      <c r="C8" s="1156"/>
      <c r="D8" s="1156"/>
      <c r="E8" s="1156"/>
      <c r="F8" s="1156"/>
      <c r="G8" s="1156"/>
      <c r="H8" s="1156"/>
      <c r="I8" s="1156"/>
      <c r="J8" s="1156"/>
      <c r="K8" s="1156"/>
      <c r="L8" s="1156"/>
      <c r="M8" s="1156"/>
      <c r="N8" s="1156"/>
      <c r="O8" s="1156"/>
      <c r="P8" s="1156"/>
      <c r="Q8" s="1156"/>
      <c r="R8" s="1156"/>
      <c r="S8" s="1156"/>
      <c r="T8" s="1156"/>
      <c r="U8" s="1066"/>
      <c r="V8" s="1155"/>
      <c r="W8" s="1155"/>
      <c r="X8" s="1067"/>
    </row>
    <row r="9" spans="1:28" ht="15" customHeight="1" x14ac:dyDescent="0.25">
      <c r="A9" s="1159" t="s">
        <v>5</v>
      </c>
      <c r="B9" s="1161" t="s">
        <v>6</v>
      </c>
      <c r="C9" s="1162"/>
      <c r="D9" s="1165" t="s">
        <v>0</v>
      </c>
      <c r="E9" s="1167" t="s">
        <v>23</v>
      </c>
      <c r="F9" s="1169" t="s">
        <v>7</v>
      </c>
      <c r="G9" s="1170"/>
      <c r="H9" s="1171"/>
      <c r="I9" s="1169" t="s">
        <v>51</v>
      </c>
      <c r="J9" s="1170"/>
      <c r="K9" s="1171"/>
      <c r="L9" s="1169" t="s">
        <v>52</v>
      </c>
      <c r="M9" s="1170"/>
      <c r="N9" s="1171"/>
      <c r="O9" s="1169" t="s">
        <v>69</v>
      </c>
      <c r="P9" s="1170"/>
      <c r="Q9" s="1171"/>
      <c r="R9" s="1169" t="s">
        <v>365</v>
      </c>
      <c r="S9" s="1170"/>
      <c r="T9" s="1171"/>
      <c r="U9" s="1169" t="s">
        <v>366</v>
      </c>
      <c r="V9" s="1170"/>
      <c r="W9" s="1171"/>
      <c r="X9" s="235" t="s">
        <v>265</v>
      </c>
    </row>
    <row r="10" spans="1:28" x14ac:dyDescent="0.25">
      <c r="A10" s="1160" t="s">
        <v>5</v>
      </c>
      <c r="B10" s="1163"/>
      <c r="C10" s="1164"/>
      <c r="D10" s="1166"/>
      <c r="E10" s="1168"/>
      <c r="F10" s="272" t="s">
        <v>24</v>
      </c>
      <c r="G10" s="272" t="s">
        <v>0</v>
      </c>
      <c r="H10" s="273" t="s">
        <v>34</v>
      </c>
      <c r="I10" s="272" t="s">
        <v>24</v>
      </c>
      <c r="J10" s="272" t="s">
        <v>0</v>
      </c>
      <c r="K10" s="273" t="s">
        <v>34</v>
      </c>
      <c r="L10" s="272" t="s">
        <v>24</v>
      </c>
      <c r="M10" s="272" t="s">
        <v>0</v>
      </c>
      <c r="N10" s="273" t="s">
        <v>34</v>
      </c>
      <c r="O10" s="272" t="s">
        <v>24</v>
      </c>
      <c r="P10" s="272" t="s">
        <v>0</v>
      </c>
      <c r="Q10" s="273" t="s">
        <v>34</v>
      </c>
      <c r="R10" s="272" t="s">
        <v>24</v>
      </c>
      <c r="S10" s="272" t="s">
        <v>0</v>
      </c>
      <c r="T10" s="273" t="s">
        <v>34</v>
      </c>
      <c r="U10" s="272" t="s">
        <v>24</v>
      </c>
      <c r="V10" s="272" t="s">
        <v>0</v>
      </c>
      <c r="W10" s="273" t="s">
        <v>34</v>
      </c>
      <c r="X10" s="274"/>
    </row>
    <row r="11" spans="1:28" x14ac:dyDescent="0.25">
      <c r="A11" s="229" t="s">
        <v>12</v>
      </c>
      <c r="B11" s="237" t="str">
        <f>VLOOKUP(A11,Tabela3[[ITEM]:[DESCRIÇÃO]],6,FALSE)</f>
        <v>SERVIÇOS PRELIMINARES</v>
      </c>
      <c r="C11" s="238"/>
      <c r="D11" s="239" t="e">
        <f t="shared" ref="D11:D35" si="0">E11/E$36</f>
        <v>#REF!</v>
      </c>
      <c r="E11" s="240">
        <f>VLOOKUP(A11,ORÇAMENTO_DES!$B:$O,14,0)</f>
        <v>0</v>
      </c>
      <c r="F11" s="241">
        <f t="shared" ref="F11:F35" si="1">G11*E11</f>
        <v>0</v>
      </c>
      <c r="G11" s="242">
        <f>'CRONOGRAMA DES'!G11</f>
        <v>1</v>
      </c>
      <c r="H11" s="243">
        <f t="shared" ref="H11:H35" si="2">G11</f>
        <v>1</v>
      </c>
      <c r="I11" s="241">
        <f>J11*E11</f>
        <v>0</v>
      </c>
      <c r="J11" s="242">
        <f>'CRONOGRAMA DES'!J11</f>
        <v>0</v>
      </c>
      <c r="K11" s="243">
        <f t="shared" ref="K11:K35" si="3">J11+H11</f>
        <v>1</v>
      </c>
      <c r="L11" s="241">
        <f>M11*E11</f>
        <v>0</v>
      </c>
      <c r="M11" s="242">
        <f>'CRONOGRAMA DES'!M11</f>
        <v>0</v>
      </c>
      <c r="N11" s="243">
        <f t="shared" ref="N11:N35" si="4">M11+K11</f>
        <v>1</v>
      </c>
      <c r="O11" s="241">
        <f>P11*E11</f>
        <v>0</v>
      </c>
      <c r="P11" s="242">
        <f>'CRONOGRAMA DES'!P11</f>
        <v>0</v>
      </c>
      <c r="Q11" s="243">
        <f t="shared" ref="Q11:Q35" si="5">P11+N11</f>
        <v>1</v>
      </c>
      <c r="R11" s="241">
        <f>S11*E11</f>
        <v>0</v>
      </c>
      <c r="S11" s="242">
        <f>'CRONOGRAMA DES'!S11</f>
        <v>0</v>
      </c>
      <c r="T11" s="243">
        <f t="shared" ref="T11:T35" si="6">S11+Q11</f>
        <v>1</v>
      </c>
      <c r="U11" s="241">
        <f>V11*E11</f>
        <v>0</v>
      </c>
      <c r="V11" s="242">
        <f>'CRONOGRAMA DES'!V11</f>
        <v>0</v>
      </c>
      <c r="W11" s="243">
        <f t="shared" ref="W11:W35" si="7">V11+T11</f>
        <v>1</v>
      </c>
      <c r="X11" s="244">
        <f>G11+J11+M11+P11+S11+V11+G42+J42+M42+P42+S42+V42</f>
        <v>1</v>
      </c>
      <c r="Z11" s="1"/>
      <c r="AB11" s="1"/>
    </row>
    <row r="12" spans="1:28" x14ac:dyDescent="0.25">
      <c r="A12" s="229" t="s">
        <v>11</v>
      </c>
      <c r="B12" s="237" t="str">
        <f>VLOOKUP(A12,Tabela3[[ITEM]:[DESCRIÇÃO]],6,FALSE)</f>
        <v>CANTEIRO DE OBRAS</v>
      </c>
      <c r="C12" s="238"/>
      <c r="D12" s="239" t="e">
        <f t="shared" si="0"/>
        <v>#REF!</v>
      </c>
      <c r="E12" s="240">
        <f>VLOOKUP(A12,ORÇAMENTO_DES!$B:$O,14,0)</f>
        <v>0</v>
      </c>
      <c r="F12" s="241">
        <f t="shared" si="1"/>
        <v>0</v>
      </c>
      <c r="G12" s="242">
        <f>'CRONOGRAMA DES'!G13</f>
        <v>0.5</v>
      </c>
      <c r="H12" s="243">
        <f t="shared" si="2"/>
        <v>0.5</v>
      </c>
      <c r="I12" s="241">
        <f t="shared" ref="I12:I35" si="8">J12*E12</f>
        <v>0</v>
      </c>
      <c r="J12" s="242">
        <f>'CRONOGRAMA DES'!J13</f>
        <v>0.5</v>
      </c>
      <c r="K12" s="243">
        <f t="shared" si="3"/>
        <v>1</v>
      </c>
      <c r="L12" s="241">
        <f t="shared" ref="L12:L35" si="9">M12*E12</f>
        <v>0</v>
      </c>
      <c r="M12" s="242">
        <f>'CRONOGRAMA DES'!M13</f>
        <v>0</v>
      </c>
      <c r="N12" s="243">
        <f t="shared" si="4"/>
        <v>1</v>
      </c>
      <c r="O12" s="241">
        <f t="shared" ref="O12:O35" si="10">P12*E12</f>
        <v>0</v>
      </c>
      <c r="P12" s="242">
        <f>'CRONOGRAMA DES'!P13</f>
        <v>0</v>
      </c>
      <c r="Q12" s="243">
        <f t="shared" si="5"/>
        <v>1</v>
      </c>
      <c r="R12" s="241">
        <f t="shared" ref="R12:R35" si="11">S12*E12</f>
        <v>0</v>
      </c>
      <c r="S12" s="242">
        <f>'CRONOGRAMA DES'!S13</f>
        <v>0</v>
      </c>
      <c r="T12" s="243">
        <f t="shared" si="6"/>
        <v>1</v>
      </c>
      <c r="U12" s="241">
        <f t="shared" ref="U12:U35" si="12">V12*E12</f>
        <v>0</v>
      </c>
      <c r="V12" s="242">
        <f>'CRONOGRAMA DES'!V13</f>
        <v>0</v>
      </c>
      <c r="W12" s="243">
        <f t="shared" si="7"/>
        <v>1</v>
      </c>
      <c r="X12" s="244">
        <f>G12+J12+M12+P12+S12+V12</f>
        <v>1</v>
      </c>
      <c r="Z12" s="1"/>
      <c r="AB12" s="1"/>
    </row>
    <row r="13" spans="1:28" x14ac:dyDescent="0.25">
      <c r="A13" s="229" t="s">
        <v>18</v>
      </c>
      <c r="B13" s="237" t="str">
        <f>VLOOKUP(A13,Tabela3[[ITEM]:[DESCRIÇÃO]],6,FALSE)</f>
        <v>MOVIMENTO DE TERRA</v>
      </c>
      <c r="C13" s="245"/>
      <c r="D13" s="239" t="e">
        <f t="shared" si="0"/>
        <v>#REF!</v>
      </c>
      <c r="E13" s="240">
        <f>VLOOKUP(A13,ORÇAMENTO_DES!$B:$O,14,0)</f>
        <v>0</v>
      </c>
      <c r="F13" s="241">
        <f t="shared" si="1"/>
        <v>0</v>
      </c>
      <c r="G13" s="242">
        <f>'CRONOGRAMA DES'!G14</f>
        <v>0</v>
      </c>
      <c r="H13" s="243">
        <f t="shared" si="2"/>
        <v>0</v>
      </c>
      <c r="I13" s="241">
        <f t="shared" si="8"/>
        <v>0</v>
      </c>
      <c r="J13" s="242">
        <f>'CRONOGRAMA DES'!J14</f>
        <v>0.2</v>
      </c>
      <c r="K13" s="243">
        <f t="shared" si="3"/>
        <v>0.2</v>
      </c>
      <c r="L13" s="241">
        <f t="shared" si="9"/>
        <v>0</v>
      </c>
      <c r="M13" s="242">
        <f>'CRONOGRAMA DES'!M14</f>
        <v>0.3</v>
      </c>
      <c r="N13" s="243">
        <f t="shared" si="4"/>
        <v>0.5</v>
      </c>
      <c r="O13" s="241">
        <f t="shared" si="10"/>
        <v>0</v>
      </c>
      <c r="P13" s="242">
        <f>'CRONOGRAMA DES'!P14</f>
        <v>0.3</v>
      </c>
      <c r="Q13" s="243">
        <f t="shared" si="5"/>
        <v>0.8</v>
      </c>
      <c r="R13" s="241">
        <f t="shared" si="11"/>
        <v>0</v>
      </c>
      <c r="S13" s="242">
        <f>'CRONOGRAMA DES'!S14</f>
        <v>0.2</v>
      </c>
      <c r="T13" s="243">
        <f t="shared" si="6"/>
        <v>1</v>
      </c>
      <c r="U13" s="241">
        <f t="shared" si="12"/>
        <v>0</v>
      </c>
      <c r="V13" s="242">
        <f>'CRONOGRAMA DES'!V14</f>
        <v>0</v>
      </c>
      <c r="W13" s="243">
        <f t="shared" si="7"/>
        <v>1</v>
      </c>
      <c r="X13" s="244">
        <f>G13+J13+M13+P13+S13+V13</f>
        <v>1</v>
      </c>
      <c r="Z13" s="1"/>
      <c r="AB13" s="1"/>
    </row>
    <row r="14" spans="1:28" x14ac:dyDescent="0.25">
      <c r="A14" s="229" t="s">
        <v>36</v>
      </c>
      <c r="B14" s="237" t="str">
        <f>VLOOKUP(A14,Tabela3[[ITEM]:[DESCRIÇÃO]],6,FALSE)</f>
        <v>ESTRUTURA DE CONCRETO ARMADO</v>
      </c>
      <c r="C14" s="245"/>
      <c r="D14" s="239" t="e">
        <f t="shared" si="0"/>
        <v>#REF!</v>
      </c>
      <c r="E14" s="240">
        <f>VLOOKUP(A14,ORÇAMENTO_DES!$B:$O,14,0)</f>
        <v>0</v>
      </c>
      <c r="F14" s="241">
        <f t="shared" si="1"/>
        <v>0</v>
      </c>
      <c r="G14" s="242">
        <f>'CRONOGRAMA DES'!G15</f>
        <v>0</v>
      </c>
      <c r="H14" s="243">
        <f t="shared" si="2"/>
        <v>0</v>
      </c>
      <c r="I14" s="241">
        <f t="shared" si="8"/>
        <v>0</v>
      </c>
      <c r="J14" s="242">
        <f>'CRONOGRAMA DES'!J15</f>
        <v>0</v>
      </c>
      <c r="K14" s="243">
        <f t="shared" si="3"/>
        <v>0</v>
      </c>
      <c r="L14" s="241">
        <f t="shared" si="9"/>
        <v>0</v>
      </c>
      <c r="M14" s="242">
        <f>'CRONOGRAMA DES'!M15</f>
        <v>0</v>
      </c>
      <c r="N14" s="243">
        <f t="shared" si="4"/>
        <v>0</v>
      </c>
      <c r="O14" s="241">
        <f t="shared" si="10"/>
        <v>0</v>
      </c>
      <c r="P14" s="242">
        <f>'CRONOGRAMA DES'!P15</f>
        <v>0</v>
      </c>
      <c r="Q14" s="243">
        <f t="shared" si="5"/>
        <v>0</v>
      </c>
      <c r="R14" s="241">
        <f t="shared" si="11"/>
        <v>0</v>
      </c>
      <c r="S14" s="242">
        <f>'CRONOGRAMA DES'!S15</f>
        <v>0.25</v>
      </c>
      <c r="T14" s="243">
        <f>S14+Q14</f>
        <v>0.25</v>
      </c>
      <c r="U14" s="241">
        <f t="shared" si="12"/>
        <v>0</v>
      </c>
      <c r="V14" s="242">
        <f>'CRONOGRAMA DES'!V15</f>
        <v>0.25</v>
      </c>
      <c r="W14" s="243">
        <f>V14+T14</f>
        <v>0.5</v>
      </c>
      <c r="X14" s="244">
        <f>G14+J14+M14+P14+S14+V14</f>
        <v>0.5</v>
      </c>
      <c r="Z14" s="1"/>
      <c r="AB14" s="1"/>
    </row>
    <row r="15" spans="1:28" x14ac:dyDescent="0.25">
      <c r="A15" s="229" t="s">
        <v>60</v>
      </c>
      <c r="B15" s="237" t="str">
        <f>VLOOKUP(A15,Tabela3[[ITEM]:[DESCRIÇÃO]],6,FALSE)</f>
        <v>VEDAÇÃO</v>
      </c>
      <c r="C15" s="245"/>
      <c r="D15" s="239" t="e">
        <f t="shared" si="0"/>
        <v>#REF!</v>
      </c>
      <c r="E15" s="240">
        <f>VLOOKUP(A15,ORÇAMENTO_DES!$B:$O,14,0)</f>
        <v>0</v>
      </c>
      <c r="F15" s="241">
        <f t="shared" si="1"/>
        <v>0</v>
      </c>
      <c r="G15" s="242">
        <f>'CRONOGRAMA DES'!G16</f>
        <v>0</v>
      </c>
      <c r="H15" s="243">
        <f t="shared" si="2"/>
        <v>0</v>
      </c>
      <c r="I15" s="241">
        <f t="shared" si="8"/>
        <v>0</v>
      </c>
      <c r="J15" s="242">
        <f>'CRONOGRAMA DES'!J16</f>
        <v>0</v>
      </c>
      <c r="K15" s="243">
        <f t="shared" si="3"/>
        <v>0</v>
      </c>
      <c r="L15" s="241">
        <f t="shared" si="9"/>
        <v>0</v>
      </c>
      <c r="M15" s="242">
        <f>'CRONOGRAMA DES'!M16</f>
        <v>0</v>
      </c>
      <c r="N15" s="243">
        <f t="shared" si="4"/>
        <v>0</v>
      </c>
      <c r="O15" s="241">
        <f t="shared" si="10"/>
        <v>0</v>
      </c>
      <c r="P15" s="242">
        <f>'CRONOGRAMA DES'!P16</f>
        <v>0</v>
      </c>
      <c r="Q15" s="243">
        <f t="shared" si="5"/>
        <v>0</v>
      </c>
      <c r="R15" s="241">
        <f t="shared" si="11"/>
        <v>0</v>
      </c>
      <c r="S15" s="242">
        <f>'CRONOGRAMA DES'!S16</f>
        <v>0</v>
      </c>
      <c r="T15" s="243">
        <f t="shared" si="6"/>
        <v>0</v>
      </c>
      <c r="U15" s="241">
        <f t="shared" si="12"/>
        <v>0</v>
      </c>
      <c r="V15" s="242">
        <f>'CRONOGRAMA DES'!V16</f>
        <v>0.3</v>
      </c>
      <c r="W15" s="243">
        <f t="shared" si="7"/>
        <v>0.3</v>
      </c>
      <c r="X15" s="244">
        <f t="shared" ref="X15:X35" si="13">G15+J15+M15+P15+S15+V15</f>
        <v>0.3</v>
      </c>
      <c r="Z15" s="1"/>
      <c r="AB15" s="1"/>
    </row>
    <row r="16" spans="1:28" x14ac:dyDescent="0.25">
      <c r="A16" s="229" t="s">
        <v>137</v>
      </c>
      <c r="B16" s="237" t="str">
        <f>VLOOKUP(A16,Tabela3[[ITEM]:[DESCRIÇÃO]],6,FALSE)</f>
        <v>COBERTURA</v>
      </c>
      <c r="C16" s="245"/>
      <c r="D16" s="239" t="e">
        <f t="shared" si="0"/>
        <v>#REF!</v>
      </c>
      <c r="E16" s="240">
        <f>VLOOKUP(A16,ORÇAMENTO_DES!$B:$O,14,0)</f>
        <v>0</v>
      </c>
      <c r="F16" s="241">
        <f t="shared" si="1"/>
        <v>0</v>
      </c>
      <c r="G16" s="242">
        <f>'CRONOGRAMA DES'!G17</f>
        <v>0</v>
      </c>
      <c r="H16" s="243">
        <f t="shared" si="2"/>
        <v>0</v>
      </c>
      <c r="I16" s="241">
        <f t="shared" si="8"/>
        <v>0</v>
      </c>
      <c r="J16" s="242">
        <f>'CRONOGRAMA DES'!J17</f>
        <v>0</v>
      </c>
      <c r="K16" s="243">
        <f t="shared" si="3"/>
        <v>0</v>
      </c>
      <c r="L16" s="241">
        <f t="shared" si="9"/>
        <v>0</v>
      </c>
      <c r="M16" s="242">
        <f>'CRONOGRAMA DES'!M17</f>
        <v>0</v>
      </c>
      <c r="N16" s="243">
        <f t="shared" si="4"/>
        <v>0</v>
      </c>
      <c r="O16" s="241">
        <f t="shared" si="10"/>
        <v>0</v>
      </c>
      <c r="P16" s="242">
        <f>'CRONOGRAMA DES'!P17</f>
        <v>0</v>
      </c>
      <c r="Q16" s="243">
        <f t="shared" si="5"/>
        <v>0</v>
      </c>
      <c r="R16" s="241">
        <f t="shared" si="11"/>
        <v>0</v>
      </c>
      <c r="S16" s="242">
        <f>'CRONOGRAMA DES'!S17</f>
        <v>0</v>
      </c>
      <c r="T16" s="243">
        <f t="shared" si="6"/>
        <v>0</v>
      </c>
      <c r="U16" s="241">
        <f t="shared" si="12"/>
        <v>0</v>
      </c>
      <c r="V16" s="242">
        <f>'CRONOGRAMA DES'!V17</f>
        <v>0</v>
      </c>
      <c r="W16" s="243">
        <f t="shared" si="7"/>
        <v>0</v>
      </c>
      <c r="X16" s="244">
        <f t="shared" si="13"/>
        <v>0</v>
      </c>
      <c r="Z16" s="1"/>
      <c r="AB16" s="1"/>
    </row>
    <row r="17" spans="1:28" x14ac:dyDescent="0.25">
      <c r="A17" s="229" t="s">
        <v>63</v>
      </c>
      <c r="B17" s="237" t="str">
        <f>VLOOKUP(A17,Tabela3[[ITEM]:[DESCRIÇÃO]],6,FALSE)</f>
        <v>REVESTIMENTO DE PAREDES E TETOS</v>
      </c>
      <c r="C17" s="245"/>
      <c r="D17" s="239" t="e">
        <f t="shared" si="0"/>
        <v>#REF!</v>
      </c>
      <c r="E17" s="240">
        <f>VLOOKUP(A17,ORÇAMENTO_DES!$B:$O,14,0)</f>
        <v>0</v>
      </c>
      <c r="F17" s="241">
        <f t="shared" si="1"/>
        <v>0</v>
      </c>
      <c r="G17" s="242">
        <f>'CRONOGRAMA DES'!G18</f>
        <v>0</v>
      </c>
      <c r="H17" s="243">
        <f t="shared" si="2"/>
        <v>0</v>
      </c>
      <c r="I17" s="241">
        <f t="shared" si="8"/>
        <v>0</v>
      </c>
      <c r="J17" s="242">
        <f>'CRONOGRAMA DES'!J18</f>
        <v>0</v>
      </c>
      <c r="K17" s="243">
        <f t="shared" si="3"/>
        <v>0</v>
      </c>
      <c r="L17" s="241">
        <f t="shared" si="9"/>
        <v>0</v>
      </c>
      <c r="M17" s="242">
        <f>'CRONOGRAMA DES'!M18</f>
        <v>0</v>
      </c>
      <c r="N17" s="243">
        <f t="shared" si="4"/>
        <v>0</v>
      </c>
      <c r="O17" s="241">
        <f t="shared" si="10"/>
        <v>0</v>
      </c>
      <c r="P17" s="242">
        <f>'CRONOGRAMA DES'!P18</f>
        <v>0</v>
      </c>
      <c r="Q17" s="243">
        <f t="shared" si="5"/>
        <v>0</v>
      </c>
      <c r="R17" s="241">
        <f t="shared" si="11"/>
        <v>0</v>
      </c>
      <c r="S17" s="242">
        <f>'CRONOGRAMA DES'!S18</f>
        <v>0</v>
      </c>
      <c r="T17" s="243">
        <f t="shared" si="6"/>
        <v>0</v>
      </c>
      <c r="U17" s="241">
        <f t="shared" si="12"/>
        <v>0</v>
      </c>
      <c r="V17" s="242">
        <f>'CRONOGRAMA DES'!V18</f>
        <v>0</v>
      </c>
      <c r="W17" s="243">
        <f t="shared" si="7"/>
        <v>0</v>
      </c>
      <c r="X17" s="244">
        <f t="shared" si="13"/>
        <v>0</v>
      </c>
      <c r="Z17" s="1"/>
      <c r="AB17" s="1"/>
    </row>
    <row r="18" spans="1:28" x14ac:dyDescent="0.25">
      <c r="A18" s="229" t="s">
        <v>66</v>
      </c>
      <c r="B18" s="237" t="str">
        <f>VLOOKUP(A18,Tabela3[[ITEM]:[DESCRIÇÃO]],6,FALSE)</f>
        <v>ESQUADRIAS, FERRAGENS E VIDROS</v>
      </c>
      <c r="C18" s="238"/>
      <c r="D18" s="239" t="e">
        <f t="shared" si="0"/>
        <v>#REF!</v>
      </c>
      <c r="E18" s="240">
        <f>VLOOKUP(A18,ORÇAMENTO_DES!$B:$O,14,0)</f>
        <v>0</v>
      </c>
      <c r="F18" s="241">
        <f t="shared" si="1"/>
        <v>0</v>
      </c>
      <c r="G18" s="242">
        <f>'CRONOGRAMA DES'!G19</f>
        <v>0</v>
      </c>
      <c r="H18" s="243">
        <f t="shared" si="2"/>
        <v>0</v>
      </c>
      <c r="I18" s="241">
        <f t="shared" si="8"/>
        <v>0</v>
      </c>
      <c r="J18" s="242">
        <f>'CRONOGRAMA DES'!J19</f>
        <v>0</v>
      </c>
      <c r="K18" s="243">
        <f t="shared" si="3"/>
        <v>0</v>
      </c>
      <c r="L18" s="241">
        <f t="shared" si="9"/>
        <v>0</v>
      </c>
      <c r="M18" s="242">
        <f>'CRONOGRAMA DES'!M19</f>
        <v>0</v>
      </c>
      <c r="N18" s="243">
        <f t="shared" si="4"/>
        <v>0</v>
      </c>
      <c r="O18" s="241">
        <f t="shared" si="10"/>
        <v>0</v>
      </c>
      <c r="P18" s="242">
        <f>'CRONOGRAMA DES'!P19</f>
        <v>0</v>
      </c>
      <c r="Q18" s="243">
        <f t="shared" si="5"/>
        <v>0</v>
      </c>
      <c r="R18" s="241">
        <f t="shared" si="11"/>
        <v>0</v>
      </c>
      <c r="S18" s="242">
        <f>'CRONOGRAMA DES'!S19</f>
        <v>0</v>
      </c>
      <c r="T18" s="243">
        <f t="shared" si="6"/>
        <v>0</v>
      </c>
      <c r="U18" s="241">
        <f t="shared" si="12"/>
        <v>0</v>
      </c>
      <c r="V18" s="242">
        <f>'CRONOGRAMA DES'!V19</f>
        <v>0</v>
      </c>
      <c r="W18" s="243">
        <f t="shared" si="7"/>
        <v>0</v>
      </c>
      <c r="X18" s="244">
        <f t="shared" si="13"/>
        <v>0</v>
      </c>
      <c r="Z18" s="1"/>
      <c r="AB18" s="1"/>
    </row>
    <row r="19" spans="1:28" x14ac:dyDescent="0.25">
      <c r="A19" s="229" t="s">
        <v>153</v>
      </c>
      <c r="B19" s="237" t="str">
        <f>VLOOKUP(A19,Tabela3[[ITEM]:[DESCRIÇÃO]],6,FALSE)</f>
        <v>PISO</v>
      </c>
      <c r="C19" s="238"/>
      <c r="D19" s="239" t="e">
        <f t="shared" si="0"/>
        <v>#REF!</v>
      </c>
      <c r="E19" s="240">
        <f>VLOOKUP(A19,ORÇAMENTO_DES!$B:$O,14,0)</f>
        <v>0</v>
      </c>
      <c r="F19" s="241">
        <f t="shared" si="1"/>
        <v>0</v>
      </c>
      <c r="G19" s="242">
        <f>'CRONOGRAMA DES'!G20</f>
        <v>0</v>
      </c>
      <c r="H19" s="243">
        <f t="shared" si="2"/>
        <v>0</v>
      </c>
      <c r="I19" s="241">
        <f t="shared" si="8"/>
        <v>0</v>
      </c>
      <c r="J19" s="242">
        <f>'CRONOGRAMA DES'!J20</f>
        <v>0</v>
      </c>
      <c r="K19" s="243">
        <f t="shared" si="3"/>
        <v>0</v>
      </c>
      <c r="L19" s="241">
        <f t="shared" si="9"/>
        <v>0</v>
      </c>
      <c r="M19" s="242">
        <f>'CRONOGRAMA DES'!M20</f>
        <v>0</v>
      </c>
      <c r="N19" s="243">
        <f t="shared" si="4"/>
        <v>0</v>
      </c>
      <c r="O19" s="241">
        <f t="shared" si="10"/>
        <v>0</v>
      </c>
      <c r="P19" s="242">
        <f>'CRONOGRAMA DES'!P20</f>
        <v>0</v>
      </c>
      <c r="Q19" s="243">
        <f t="shared" si="5"/>
        <v>0</v>
      </c>
      <c r="R19" s="241">
        <f t="shared" si="11"/>
        <v>0</v>
      </c>
      <c r="S19" s="242">
        <f>'CRONOGRAMA DES'!S20</f>
        <v>0</v>
      </c>
      <c r="T19" s="243">
        <f t="shared" si="6"/>
        <v>0</v>
      </c>
      <c r="U19" s="241">
        <f t="shared" si="12"/>
        <v>0</v>
      </c>
      <c r="V19" s="242">
        <f>'CRONOGRAMA DES'!V20</f>
        <v>0</v>
      </c>
      <c r="W19" s="243">
        <f t="shared" si="7"/>
        <v>0</v>
      </c>
      <c r="X19" s="244">
        <f t="shared" si="13"/>
        <v>0</v>
      </c>
      <c r="Z19" s="1"/>
      <c r="AB19" s="1"/>
    </row>
    <row r="20" spans="1:28" x14ac:dyDescent="0.25">
      <c r="A20" s="229" t="s">
        <v>157</v>
      </c>
      <c r="B20" s="237" t="str">
        <f>VLOOKUP(A20,Tabela3[[ITEM]:[DESCRIÇÃO]],6,FALSE)</f>
        <v>INSTALAÇÕES HIDRÁULICAS/SANITÁRIAS/ÁGUAS PLUVIAIS</v>
      </c>
      <c r="C20" s="245"/>
      <c r="D20" s="239" t="e">
        <f t="shared" si="0"/>
        <v>#REF!</v>
      </c>
      <c r="E20" s="240">
        <f>VLOOKUP(A20,ORÇAMENTO_DES!$B:$O,14,0)</f>
        <v>0</v>
      </c>
      <c r="F20" s="241">
        <f t="shared" si="1"/>
        <v>0</v>
      </c>
      <c r="G20" s="242">
        <f>'CRONOGRAMA DES'!G21</f>
        <v>0</v>
      </c>
      <c r="H20" s="243">
        <f t="shared" si="2"/>
        <v>0</v>
      </c>
      <c r="I20" s="241">
        <f t="shared" si="8"/>
        <v>0</v>
      </c>
      <c r="J20" s="242">
        <f>'CRONOGRAMA DES'!J21</f>
        <v>0</v>
      </c>
      <c r="K20" s="243">
        <f t="shared" si="3"/>
        <v>0</v>
      </c>
      <c r="L20" s="241">
        <f t="shared" si="9"/>
        <v>0</v>
      </c>
      <c r="M20" s="242">
        <f>'CRONOGRAMA DES'!M21</f>
        <v>0</v>
      </c>
      <c r="N20" s="243">
        <f t="shared" si="4"/>
        <v>0</v>
      </c>
      <c r="O20" s="241">
        <f t="shared" si="10"/>
        <v>0</v>
      </c>
      <c r="P20" s="242">
        <f>'CRONOGRAMA DES'!P21</f>
        <v>0</v>
      </c>
      <c r="Q20" s="243">
        <f t="shared" si="5"/>
        <v>0</v>
      </c>
      <c r="R20" s="241">
        <f t="shared" si="11"/>
        <v>0</v>
      </c>
      <c r="S20" s="242">
        <f>'CRONOGRAMA DES'!S21</f>
        <v>0</v>
      </c>
      <c r="T20" s="243">
        <f t="shared" si="6"/>
        <v>0</v>
      </c>
      <c r="U20" s="241">
        <f t="shared" si="12"/>
        <v>0</v>
      </c>
      <c r="V20" s="242">
        <f>'CRONOGRAMA DES'!V21</f>
        <v>0</v>
      </c>
      <c r="W20" s="243">
        <f t="shared" si="7"/>
        <v>0</v>
      </c>
      <c r="X20" s="244">
        <f t="shared" si="13"/>
        <v>0</v>
      </c>
      <c r="Z20" s="1"/>
      <c r="AB20" s="1"/>
    </row>
    <row r="21" spans="1:28" x14ac:dyDescent="0.25">
      <c r="A21" s="229" t="s">
        <v>158</v>
      </c>
      <c r="B21" s="237" t="str">
        <f>VLOOKUP(A21,Tabela3[[ITEM]:[DESCRIÇÃO]],6,FALSE)</f>
        <v>LOUÇAS, METAIS E ACESSÓRIOS</v>
      </c>
      <c r="C21" s="245"/>
      <c r="D21" s="239" t="e">
        <f t="shared" si="0"/>
        <v>#REF!</v>
      </c>
      <c r="E21" s="240">
        <f>VLOOKUP(A21,ORÇAMENTO_DES!$B:$O,14,0)</f>
        <v>0</v>
      </c>
      <c r="F21" s="241">
        <f t="shared" si="1"/>
        <v>0</v>
      </c>
      <c r="G21" s="242">
        <f>'CRONOGRAMA DES'!G22</f>
        <v>0</v>
      </c>
      <c r="H21" s="243">
        <f t="shared" si="2"/>
        <v>0</v>
      </c>
      <c r="I21" s="241">
        <f t="shared" si="8"/>
        <v>0</v>
      </c>
      <c r="J21" s="242">
        <f>'CRONOGRAMA DES'!J22</f>
        <v>0</v>
      </c>
      <c r="K21" s="243">
        <f t="shared" si="3"/>
        <v>0</v>
      </c>
      <c r="L21" s="241">
        <f t="shared" si="9"/>
        <v>0</v>
      </c>
      <c r="M21" s="242">
        <f>'CRONOGRAMA DES'!M22</f>
        <v>0</v>
      </c>
      <c r="N21" s="243">
        <f t="shared" si="4"/>
        <v>0</v>
      </c>
      <c r="O21" s="241">
        <f t="shared" si="10"/>
        <v>0</v>
      </c>
      <c r="P21" s="242">
        <f>'CRONOGRAMA DES'!P22</f>
        <v>0</v>
      </c>
      <c r="Q21" s="243">
        <f t="shared" si="5"/>
        <v>0</v>
      </c>
      <c r="R21" s="241">
        <f t="shared" si="11"/>
        <v>0</v>
      </c>
      <c r="S21" s="242">
        <f>'CRONOGRAMA DES'!S22</f>
        <v>0</v>
      </c>
      <c r="T21" s="243">
        <f t="shared" si="6"/>
        <v>0</v>
      </c>
      <c r="U21" s="241">
        <f t="shared" si="12"/>
        <v>0</v>
      </c>
      <c r="V21" s="242">
        <f>'CRONOGRAMA DES'!V22</f>
        <v>0</v>
      </c>
      <c r="W21" s="243">
        <f t="shared" si="7"/>
        <v>0</v>
      </c>
      <c r="X21" s="244">
        <f t="shared" si="13"/>
        <v>0</v>
      </c>
      <c r="Z21" s="1"/>
      <c r="AB21" s="1"/>
    </row>
    <row r="22" spans="1:28" x14ac:dyDescent="0.25">
      <c r="A22" s="229" t="s">
        <v>161</v>
      </c>
      <c r="B22" s="237" t="str">
        <f>VLOOKUP(A22,Tabela3[[ITEM]:[DESCRIÇÃO]],6,FALSE)</f>
        <v>ACESSIBILIDADE</v>
      </c>
      <c r="C22" s="245"/>
      <c r="D22" s="239" t="e">
        <f t="shared" si="0"/>
        <v>#REF!</v>
      </c>
      <c r="E22" s="240">
        <f>VLOOKUP(A22,ORÇAMENTO_DES!$B:$O,14,0)</f>
        <v>0</v>
      </c>
      <c r="F22" s="241">
        <f t="shared" si="1"/>
        <v>0</v>
      </c>
      <c r="G22" s="242">
        <f>'CRONOGRAMA DES'!G23</f>
        <v>0</v>
      </c>
      <c r="H22" s="243">
        <f t="shared" si="2"/>
        <v>0</v>
      </c>
      <c r="I22" s="241">
        <f t="shared" si="8"/>
        <v>0</v>
      </c>
      <c r="J22" s="242">
        <f>'CRONOGRAMA DES'!J23</f>
        <v>0</v>
      </c>
      <c r="K22" s="243">
        <f t="shared" si="3"/>
        <v>0</v>
      </c>
      <c r="L22" s="241">
        <f t="shared" si="9"/>
        <v>0</v>
      </c>
      <c r="M22" s="242">
        <f>'CRONOGRAMA DES'!M23</f>
        <v>0</v>
      </c>
      <c r="N22" s="243">
        <f t="shared" si="4"/>
        <v>0</v>
      </c>
      <c r="O22" s="241">
        <f t="shared" si="10"/>
        <v>0</v>
      </c>
      <c r="P22" s="242">
        <f>'CRONOGRAMA DES'!P23</f>
        <v>0</v>
      </c>
      <c r="Q22" s="243">
        <f t="shared" si="5"/>
        <v>0</v>
      </c>
      <c r="R22" s="241">
        <f t="shared" si="11"/>
        <v>0</v>
      </c>
      <c r="S22" s="242">
        <f>'CRONOGRAMA DES'!S23</f>
        <v>0</v>
      </c>
      <c r="T22" s="243">
        <f t="shared" si="6"/>
        <v>0</v>
      </c>
      <c r="U22" s="241">
        <f t="shared" si="12"/>
        <v>0</v>
      </c>
      <c r="V22" s="242">
        <f>'CRONOGRAMA DES'!V23</f>
        <v>0</v>
      </c>
      <c r="W22" s="243">
        <f t="shared" si="7"/>
        <v>0</v>
      </c>
      <c r="X22" s="244">
        <f t="shared" si="13"/>
        <v>0</v>
      </c>
      <c r="Z22" s="1"/>
      <c r="AB22" s="1"/>
    </row>
    <row r="23" spans="1:28" x14ac:dyDescent="0.25">
      <c r="A23" s="229" t="s">
        <v>164</v>
      </c>
      <c r="B23" s="237" t="str">
        <f>VLOOKUP(A23,Tabela3[[ITEM]:[DESCRIÇÃO]],6,FALSE)</f>
        <v>INSTALAÇÕES ELETRICAS E AR CONDICIONADO</v>
      </c>
      <c r="C23" s="245"/>
      <c r="D23" s="239" t="e">
        <f t="shared" si="0"/>
        <v>#REF!</v>
      </c>
      <c r="E23" s="240">
        <f>VLOOKUP(A23,ORÇAMENTO_DES!$B:$O,14,0)</f>
        <v>0</v>
      </c>
      <c r="F23" s="241">
        <f t="shared" si="1"/>
        <v>0</v>
      </c>
      <c r="G23" s="242">
        <f>'CRONOGRAMA DES'!G24</f>
        <v>0</v>
      </c>
      <c r="H23" s="243">
        <f t="shared" si="2"/>
        <v>0</v>
      </c>
      <c r="I23" s="241">
        <f t="shared" si="8"/>
        <v>0</v>
      </c>
      <c r="J23" s="242">
        <f>'CRONOGRAMA DES'!J24</f>
        <v>0</v>
      </c>
      <c r="K23" s="243">
        <f t="shared" si="3"/>
        <v>0</v>
      </c>
      <c r="L23" s="241">
        <f t="shared" si="9"/>
        <v>0</v>
      </c>
      <c r="M23" s="242">
        <f>'CRONOGRAMA DES'!M24</f>
        <v>0</v>
      </c>
      <c r="N23" s="243">
        <f t="shared" si="4"/>
        <v>0</v>
      </c>
      <c r="O23" s="241">
        <f t="shared" si="10"/>
        <v>0</v>
      </c>
      <c r="P23" s="242">
        <f>'CRONOGRAMA DES'!P24</f>
        <v>0</v>
      </c>
      <c r="Q23" s="243">
        <f t="shared" si="5"/>
        <v>0</v>
      </c>
      <c r="R23" s="241">
        <f t="shared" si="11"/>
        <v>0</v>
      </c>
      <c r="S23" s="242">
        <f>'CRONOGRAMA DES'!S24</f>
        <v>0</v>
      </c>
      <c r="T23" s="243">
        <f t="shared" si="6"/>
        <v>0</v>
      </c>
      <c r="U23" s="241">
        <f t="shared" si="12"/>
        <v>0</v>
      </c>
      <c r="V23" s="242">
        <f>'CRONOGRAMA DES'!V24</f>
        <v>0</v>
      </c>
      <c r="W23" s="243">
        <f t="shared" si="7"/>
        <v>0</v>
      </c>
      <c r="X23" s="244">
        <f t="shared" si="13"/>
        <v>0</v>
      </c>
      <c r="Z23" s="1"/>
      <c r="AB23" s="1"/>
    </row>
    <row r="24" spans="1:28" x14ac:dyDescent="0.25">
      <c r="A24" s="229" t="s">
        <v>165</v>
      </c>
      <c r="B24" s="237" t="str">
        <f>VLOOKUP(A24,Tabela3[[ITEM]:[DESCRIÇÃO]],6,FALSE)</f>
        <v>TELEFONIA E LÓGICA</v>
      </c>
      <c r="C24" s="245"/>
      <c r="D24" s="239" t="e">
        <f t="shared" si="0"/>
        <v>#REF!</v>
      </c>
      <c r="E24" s="240">
        <f>VLOOKUP(A24,ORÇAMENTO_DES!$B:$O,14,0)</f>
        <v>0</v>
      </c>
      <c r="F24" s="241">
        <f t="shared" si="1"/>
        <v>0</v>
      </c>
      <c r="G24" s="242">
        <f>'CRONOGRAMA DES'!G25</f>
        <v>0</v>
      </c>
      <c r="H24" s="243">
        <f t="shared" si="2"/>
        <v>0</v>
      </c>
      <c r="I24" s="241">
        <f t="shared" si="8"/>
        <v>0</v>
      </c>
      <c r="J24" s="242">
        <f>'CRONOGRAMA DES'!J25</f>
        <v>0</v>
      </c>
      <c r="K24" s="243">
        <f t="shared" si="3"/>
        <v>0</v>
      </c>
      <c r="L24" s="241">
        <f t="shared" si="9"/>
        <v>0</v>
      </c>
      <c r="M24" s="242">
        <f>'CRONOGRAMA DES'!M25</f>
        <v>0</v>
      </c>
      <c r="N24" s="243">
        <f t="shared" si="4"/>
        <v>0</v>
      </c>
      <c r="O24" s="241">
        <f t="shared" si="10"/>
        <v>0</v>
      </c>
      <c r="P24" s="242">
        <f>'CRONOGRAMA DES'!P25</f>
        <v>0</v>
      </c>
      <c r="Q24" s="243">
        <f t="shared" si="5"/>
        <v>0</v>
      </c>
      <c r="R24" s="241">
        <f t="shared" si="11"/>
        <v>0</v>
      </c>
      <c r="S24" s="242">
        <f>'CRONOGRAMA DES'!S25</f>
        <v>0</v>
      </c>
      <c r="T24" s="243">
        <f t="shared" si="6"/>
        <v>0</v>
      </c>
      <c r="U24" s="241">
        <f t="shared" si="12"/>
        <v>0</v>
      </c>
      <c r="V24" s="242">
        <f>'CRONOGRAMA DES'!V25</f>
        <v>0</v>
      </c>
      <c r="W24" s="243">
        <f t="shared" si="7"/>
        <v>0</v>
      </c>
      <c r="X24" s="244">
        <f t="shared" si="13"/>
        <v>0</v>
      </c>
      <c r="Z24" s="1"/>
      <c r="AB24" s="1"/>
    </row>
    <row r="25" spans="1:28" x14ac:dyDescent="0.25">
      <c r="A25" s="229" t="s">
        <v>203</v>
      </c>
      <c r="B25" s="237" t="str">
        <f>VLOOKUP(A25,Tabela3[[ITEM]:[DESCRIÇÃO]],6,FALSE)</f>
        <v>PREVENÇÃO DE COMBATE A INCÊNDIO E PÂNICO</v>
      </c>
      <c r="C25" s="245"/>
      <c r="D25" s="239" t="e">
        <f t="shared" si="0"/>
        <v>#REF!</v>
      </c>
      <c r="E25" s="240">
        <f>VLOOKUP(A25,ORÇAMENTO_DES!$B:$O,14,0)</f>
        <v>0</v>
      </c>
      <c r="F25" s="241">
        <f t="shared" si="1"/>
        <v>0</v>
      </c>
      <c r="G25" s="242">
        <f>'CRONOGRAMA DES'!G26</f>
        <v>0</v>
      </c>
      <c r="H25" s="243">
        <f t="shared" si="2"/>
        <v>0</v>
      </c>
      <c r="I25" s="241">
        <f t="shared" si="8"/>
        <v>0</v>
      </c>
      <c r="J25" s="242">
        <f>'CRONOGRAMA DES'!J26</f>
        <v>0</v>
      </c>
      <c r="K25" s="243">
        <f t="shared" si="3"/>
        <v>0</v>
      </c>
      <c r="L25" s="241">
        <f t="shared" si="9"/>
        <v>0</v>
      </c>
      <c r="M25" s="242">
        <f>'CRONOGRAMA DES'!M26</f>
        <v>0</v>
      </c>
      <c r="N25" s="243">
        <f t="shared" si="4"/>
        <v>0</v>
      </c>
      <c r="O25" s="241">
        <f t="shared" si="10"/>
        <v>0</v>
      </c>
      <c r="P25" s="242">
        <f>'CRONOGRAMA DES'!P26</f>
        <v>0</v>
      </c>
      <c r="Q25" s="243">
        <f t="shared" si="5"/>
        <v>0</v>
      </c>
      <c r="R25" s="241">
        <f t="shared" si="11"/>
        <v>0</v>
      </c>
      <c r="S25" s="242">
        <f>'CRONOGRAMA DES'!S26</f>
        <v>0</v>
      </c>
      <c r="T25" s="243">
        <f t="shared" si="6"/>
        <v>0</v>
      </c>
      <c r="U25" s="241">
        <f t="shared" si="12"/>
        <v>0</v>
      </c>
      <c r="V25" s="242">
        <f>'CRONOGRAMA DES'!V26</f>
        <v>0</v>
      </c>
      <c r="W25" s="243">
        <f t="shared" si="7"/>
        <v>0</v>
      </c>
      <c r="X25" s="244">
        <f t="shared" si="13"/>
        <v>0</v>
      </c>
      <c r="Z25" s="1"/>
      <c r="AB25" s="1"/>
    </row>
    <row r="26" spans="1:28" x14ac:dyDescent="0.25">
      <c r="A26" s="229" t="s">
        <v>206</v>
      </c>
      <c r="B26" s="237" t="str">
        <f>VLOOKUP(A26,Tabela3[[ITEM]:[DESCRIÇÃO]],6,FALSE)</f>
        <v>URBANIZAÇÃO</v>
      </c>
      <c r="C26" s="245"/>
      <c r="D26" s="239" t="e">
        <f t="shared" si="0"/>
        <v>#REF!</v>
      </c>
      <c r="E26" s="240">
        <f>VLOOKUP(A26,ORÇAMENTO_DES!$B:$O,14,0)</f>
        <v>0</v>
      </c>
      <c r="F26" s="241">
        <f t="shared" si="1"/>
        <v>0</v>
      </c>
      <c r="G26" s="242">
        <f>'CRONOGRAMA DES'!G27</f>
        <v>0</v>
      </c>
      <c r="H26" s="243">
        <f t="shared" si="2"/>
        <v>0</v>
      </c>
      <c r="I26" s="241">
        <f t="shared" si="8"/>
        <v>0</v>
      </c>
      <c r="J26" s="242">
        <f>'CRONOGRAMA DES'!J27</f>
        <v>0</v>
      </c>
      <c r="K26" s="243">
        <f t="shared" si="3"/>
        <v>0</v>
      </c>
      <c r="L26" s="241">
        <f t="shared" si="9"/>
        <v>0</v>
      </c>
      <c r="M26" s="242">
        <f>'CRONOGRAMA DES'!M27</f>
        <v>0</v>
      </c>
      <c r="N26" s="243">
        <f t="shared" si="4"/>
        <v>0</v>
      </c>
      <c r="O26" s="241">
        <f t="shared" si="10"/>
        <v>0</v>
      </c>
      <c r="P26" s="242">
        <f>'CRONOGRAMA DES'!P27</f>
        <v>0</v>
      </c>
      <c r="Q26" s="243">
        <f t="shared" si="5"/>
        <v>0</v>
      </c>
      <c r="R26" s="241">
        <f t="shared" si="11"/>
        <v>0</v>
      </c>
      <c r="S26" s="242">
        <f>'CRONOGRAMA DES'!S27</f>
        <v>0</v>
      </c>
      <c r="T26" s="243">
        <f t="shared" si="6"/>
        <v>0</v>
      </c>
      <c r="U26" s="241">
        <f t="shared" si="12"/>
        <v>0</v>
      </c>
      <c r="V26" s="242">
        <f>'CRONOGRAMA DES'!V27</f>
        <v>0</v>
      </c>
      <c r="W26" s="243">
        <f t="shared" si="7"/>
        <v>0</v>
      </c>
      <c r="X26" s="244">
        <f t="shared" si="13"/>
        <v>0</v>
      </c>
      <c r="Z26" s="1"/>
      <c r="AB26" s="1"/>
    </row>
    <row r="27" spans="1:28" x14ac:dyDescent="0.25">
      <c r="A27" s="229" t="s">
        <v>209</v>
      </c>
      <c r="B27" s="237" t="str">
        <f>VLOOKUP(A27,Tabela3[[ITEM]:[DESCRIÇÃO]],6,FALSE)</f>
        <v>PINTURA</v>
      </c>
      <c r="C27" s="245"/>
      <c r="D27" s="239" t="e">
        <f t="shared" si="0"/>
        <v>#REF!</v>
      </c>
      <c r="E27" s="240">
        <f>VLOOKUP(A27,ORÇAMENTO_DES!$B:$O,14,0)</f>
        <v>0</v>
      </c>
      <c r="F27" s="241">
        <f t="shared" si="1"/>
        <v>0</v>
      </c>
      <c r="G27" s="242">
        <f>'CRONOGRAMA DES'!G28</f>
        <v>0</v>
      </c>
      <c r="H27" s="243">
        <f t="shared" si="2"/>
        <v>0</v>
      </c>
      <c r="I27" s="241">
        <f t="shared" si="8"/>
        <v>0</v>
      </c>
      <c r="J27" s="242">
        <f>'CRONOGRAMA DES'!J28</f>
        <v>0</v>
      </c>
      <c r="K27" s="243">
        <f t="shared" si="3"/>
        <v>0</v>
      </c>
      <c r="L27" s="241">
        <f t="shared" si="9"/>
        <v>0</v>
      </c>
      <c r="M27" s="242">
        <f>'CRONOGRAMA DES'!M28</f>
        <v>0</v>
      </c>
      <c r="N27" s="243">
        <f t="shared" si="4"/>
        <v>0</v>
      </c>
      <c r="O27" s="241">
        <f t="shared" si="10"/>
        <v>0</v>
      </c>
      <c r="P27" s="242">
        <f>'CRONOGRAMA DES'!P28</f>
        <v>0</v>
      </c>
      <c r="Q27" s="243">
        <f t="shared" si="5"/>
        <v>0</v>
      </c>
      <c r="R27" s="241">
        <f t="shared" si="11"/>
        <v>0</v>
      </c>
      <c r="S27" s="242">
        <f>'CRONOGRAMA DES'!S28</f>
        <v>0</v>
      </c>
      <c r="T27" s="243">
        <f t="shared" si="6"/>
        <v>0</v>
      </c>
      <c r="U27" s="241">
        <f t="shared" si="12"/>
        <v>0</v>
      </c>
      <c r="V27" s="242">
        <f>'CRONOGRAMA DES'!V28</f>
        <v>0</v>
      </c>
      <c r="W27" s="243">
        <f t="shared" si="7"/>
        <v>0</v>
      </c>
      <c r="X27" s="244">
        <f t="shared" si="13"/>
        <v>0</v>
      </c>
      <c r="Z27" s="1"/>
      <c r="AB27" s="1"/>
    </row>
    <row r="28" spans="1:28" x14ac:dyDescent="0.25">
      <c r="A28" s="229" t="s">
        <v>218</v>
      </c>
      <c r="B28" s="237" t="str">
        <f>VLOOKUP(A28,Tabela3[[ITEM]:[DESCRIÇÃO]],6,FALSE)</f>
        <v>PEDRAS, BANCADAS E DIVISÓRIAS</v>
      </c>
      <c r="C28" s="245"/>
      <c r="D28" s="239" t="e">
        <f t="shared" si="0"/>
        <v>#REF!</v>
      </c>
      <c r="E28" s="240">
        <f>VLOOKUP(A28,ORÇAMENTO_DES!$B:$O,14,0)</f>
        <v>0</v>
      </c>
      <c r="F28" s="241">
        <f t="shared" si="1"/>
        <v>0</v>
      </c>
      <c r="G28" s="242">
        <f>'CRONOGRAMA DES'!G29</f>
        <v>0</v>
      </c>
      <c r="H28" s="243">
        <f t="shared" si="2"/>
        <v>0</v>
      </c>
      <c r="I28" s="241">
        <f t="shared" si="8"/>
        <v>0</v>
      </c>
      <c r="J28" s="242">
        <f>'CRONOGRAMA DES'!J29</f>
        <v>0.1</v>
      </c>
      <c r="K28" s="243">
        <f t="shared" si="3"/>
        <v>0.1</v>
      </c>
      <c r="L28" s="241">
        <f t="shared" si="9"/>
        <v>0</v>
      </c>
      <c r="M28" s="242">
        <f>'CRONOGRAMA DES'!M29</f>
        <v>0.1</v>
      </c>
      <c r="N28" s="243">
        <f t="shared" si="4"/>
        <v>0.2</v>
      </c>
      <c r="O28" s="241">
        <f t="shared" si="10"/>
        <v>0</v>
      </c>
      <c r="P28" s="242">
        <f>'CRONOGRAMA DES'!P29</f>
        <v>0.1</v>
      </c>
      <c r="Q28" s="243">
        <f t="shared" si="5"/>
        <v>0.30000000000000004</v>
      </c>
      <c r="R28" s="241">
        <f t="shared" si="11"/>
        <v>0</v>
      </c>
      <c r="S28" s="242">
        <f>'CRONOGRAMA DES'!S29</f>
        <v>0.1</v>
      </c>
      <c r="T28" s="243">
        <f t="shared" si="6"/>
        <v>0.4</v>
      </c>
      <c r="U28" s="241">
        <f t="shared" si="12"/>
        <v>0</v>
      </c>
      <c r="V28" s="242">
        <f>'CRONOGRAMA DES'!V29</f>
        <v>0.1</v>
      </c>
      <c r="W28" s="243">
        <f t="shared" si="7"/>
        <v>0.5</v>
      </c>
      <c r="X28" s="244">
        <f t="shared" si="13"/>
        <v>0.5</v>
      </c>
      <c r="Z28" s="1"/>
      <c r="AB28" s="1"/>
    </row>
    <row r="29" spans="1:28" x14ac:dyDescent="0.25">
      <c r="A29" s="229" t="s">
        <v>355</v>
      </c>
      <c r="B29" s="237" t="str">
        <f>VLOOKUP(A29,Tabela3[[ITEM]:[DESCRIÇÃO]],6,FALSE)</f>
        <v>SPDA</v>
      </c>
      <c r="C29" s="245"/>
      <c r="D29" s="239" t="e">
        <f t="shared" si="0"/>
        <v>#REF!</v>
      </c>
      <c r="E29" s="240" t="e">
        <f>VLOOKUP(A29,ORÇAMENTO_DES!$B:$O,14,0)</f>
        <v>#REF!</v>
      </c>
      <c r="F29" s="241" t="e">
        <f t="shared" si="1"/>
        <v>#REF!</v>
      </c>
      <c r="G29" s="242">
        <f>'CRONOGRAMA DES'!G30</f>
        <v>0</v>
      </c>
      <c r="H29" s="243">
        <f t="shared" si="2"/>
        <v>0</v>
      </c>
      <c r="I29" s="241" t="e">
        <f t="shared" si="8"/>
        <v>#REF!</v>
      </c>
      <c r="J29" s="242">
        <f>'CRONOGRAMA DES'!J30</f>
        <v>0</v>
      </c>
      <c r="K29" s="243">
        <f t="shared" si="3"/>
        <v>0</v>
      </c>
      <c r="L29" s="241" t="e">
        <f t="shared" si="9"/>
        <v>#REF!</v>
      </c>
      <c r="M29" s="242">
        <f>'CRONOGRAMA DES'!M30</f>
        <v>0</v>
      </c>
      <c r="N29" s="243">
        <f t="shared" si="4"/>
        <v>0</v>
      </c>
      <c r="O29" s="241" t="e">
        <f t="shared" si="10"/>
        <v>#REF!</v>
      </c>
      <c r="P29" s="242">
        <f>'CRONOGRAMA DES'!P30</f>
        <v>0</v>
      </c>
      <c r="Q29" s="243">
        <f t="shared" si="5"/>
        <v>0</v>
      </c>
      <c r="R29" s="241" t="e">
        <f t="shared" si="11"/>
        <v>#REF!</v>
      </c>
      <c r="S29" s="242">
        <f>'CRONOGRAMA DES'!S30</f>
        <v>0</v>
      </c>
      <c r="T29" s="243">
        <f t="shared" si="6"/>
        <v>0</v>
      </c>
      <c r="U29" s="241" t="e">
        <f t="shared" si="12"/>
        <v>#REF!</v>
      </c>
      <c r="V29" s="242">
        <f>'CRONOGRAMA DES'!V30</f>
        <v>0</v>
      </c>
      <c r="W29" s="243">
        <f t="shared" si="7"/>
        <v>0</v>
      </c>
      <c r="X29" s="244">
        <f t="shared" si="13"/>
        <v>0</v>
      </c>
      <c r="Z29" s="1"/>
      <c r="AB29" s="1"/>
    </row>
    <row r="30" spans="1:28" x14ac:dyDescent="0.25">
      <c r="A30" s="229" t="s">
        <v>221</v>
      </c>
      <c r="B30" s="237" t="str">
        <f>VLOOKUP(A30,Tabela3[[ITEM]:[DESCRIÇÃO]],6,FALSE)</f>
        <v>SERVIÇOS COMPLEMENTARES</v>
      </c>
      <c r="C30" s="245"/>
      <c r="D30" s="239" t="e">
        <f t="shared" si="0"/>
        <v>#REF!</v>
      </c>
      <c r="E30" s="240">
        <f>VLOOKUP(A30,ORÇAMENTO_DES!$B:$O,14,0)</f>
        <v>0</v>
      </c>
      <c r="F30" s="241">
        <f t="shared" si="1"/>
        <v>0</v>
      </c>
      <c r="G30" s="242">
        <f>'CRONOGRAMA DES'!G31</f>
        <v>5.5500000000000001E-2</v>
      </c>
      <c r="H30" s="243">
        <f t="shared" si="2"/>
        <v>5.5500000000000001E-2</v>
      </c>
      <c r="I30" s="241">
        <f t="shared" si="8"/>
        <v>0</v>
      </c>
      <c r="J30" s="242">
        <f>'CRONOGRAMA DES'!J31</f>
        <v>5.5500000000000001E-2</v>
      </c>
      <c r="K30" s="243">
        <f t="shared" si="3"/>
        <v>0.111</v>
      </c>
      <c r="L30" s="241">
        <f t="shared" si="9"/>
        <v>0</v>
      </c>
      <c r="M30" s="242">
        <f>'CRONOGRAMA DES'!M31</f>
        <v>5.5500000000000001E-2</v>
      </c>
      <c r="N30" s="243">
        <f t="shared" si="4"/>
        <v>0.16650000000000001</v>
      </c>
      <c r="O30" s="241">
        <f t="shared" si="10"/>
        <v>0</v>
      </c>
      <c r="P30" s="242">
        <f>'CRONOGRAMA DES'!P31</f>
        <v>5.5500000000000001E-2</v>
      </c>
      <c r="Q30" s="243">
        <f t="shared" si="5"/>
        <v>0.222</v>
      </c>
      <c r="R30" s="241">
        <f t="shared" si="11"/>
        <v>0</v>
      </c>
      <c r="S30" s="242">
        <f>'CRONOGRAMA DES'!S31</f>
        <v>5.5500000000000001E-2</v>
      </c>
      <c r="T30" s="243">
        <f t="shared" si="6"/>
        <v>0.27750000000000002</v>
      </c>
      <c r="U30" s="241">
        <f t="shared" si="12"/>
        <v>0</v>
      </c>
      <c r="V30" s="242">
        <f>'CRONOGRAMA DES'!V31</f>
        <v>5.5500000000000001E-2</v>
      </c>
      <c r="W30" s="243">
        <f t="shared" si="7"/>
        <v>0.33300000000000002</v>
      </c>
      <c r="X30" s="244">
        <f t="shared" si="13"/>
        <v>0.33300000000000002</v>
      </c>
      <c r="Z30" s="1"/>
      <c r="AB30" s="1"/>
    </row>
    <row r="31" spans="1:28" x14ac:dyDescent="0.25">
      <c r="A31" s="229" t="s">
        <v>224</v>
      </c>
      <c r="B31" s="237" t="str">
        <f>VLOOKUP(A31,Tabela3[[ITEM]:[DESCRIÇÃO]],6,FALSE)</f>
        <v xml:space="preserve">ADMINISTRAÇÃO LOCAL </v>
      </c>
      <c r="C31" s="245"/>
      <c r="D31" s="239" t="e">
        <f t="shared" si="0"/>
        <v>#REF!</v>
      </c>
      <c r="E31" s="240">
        <f>VLOOKUP(A31,ORÇAMENTO_DES!$B:$O,14,0)</f>
        <v>0</v>
      </c>
      <c r="F31" s="241">
        <f t="shared" si="1"/>
        <v>0</v>
      </c>
      <c r="G31" s="242">
        <f>'CRONOGRAMA DES'!G32</f>
        <v>0</v>
      </c>
      <c r="H31" s="243">
        <f t="shared" si="2"/>
        <v>0</v>
      </c>
      <c r="I31" s="241">
        <f t="shared" si="8"/>
        <v>0</v>
      </c>
      <c r="J31" s="242">
        <f>'CRONOGRAMA DES'!J32</f>
        <v>0</v>
      </c>
      <c r="K31" s="243">
        <f t="shared" si="3"/>
        <v>0</v>
      </c>
      <c r="L31" s="241">
        <f t="shared" si="9"/>
        <v>0</v>
      </c>
      <c r="M31" s="242">
        <f>'CRONOGRAMA DES'!M32</f>
        <v>0</v>
      </c>
      <c r="N31" s="243">
        <f t="shared" si="4"/>
        <v>0</v>
      </c>
      <c r="O31" s="241">
        <f t="shared" si="10"/>
        <v>0</v>
      </c>
      <c r="P31" s="242">
        <f>'CRONOGRAMA DES'!P32</f>
        <v>0</v>
      </c>
      <c r="Q31" s="243">
        <f t="shared" si="5"/>
        <v>0</v>
      </c>
      <c r="R31" s="241">
        <f t="shared" si="11"/>
        <v>0</v>
      </c>
      <c r="S31" s="242">
        <f>'CRONOGRAMA DES'!S32</f>
        <v>0</v>
      </c>
      <c r="T31" s="243">
        <f t="shared" si="6"/>
        <v>0</v>
      </c>
      <c r="U31" s="241">
        <f t="shared" si="12"/>
        <v>0</v>
      </c>
      <c r="V31" s="242">
        <f>'CRONOGRAMA DES'!V32</f>
        <v>0</v>
      </c>
      <c r="W31" s="243">
        <f t="shared" si="7"/>
        <v>0</v>
      </c>
      <c r="X31" s="244">
        <f t="shared" si="13"/>
        <v>0</v>
      </c>
      <c r="Z31" s="1"/>
      <c r="AB31" s="1"/>
    </row>
    <row r="32" spans="1:28" x14ac:dyDescent="0.25">
      <c r="A32" s="229" t="s">
        <v>481</v>
      </c>
      <c r="B32" s="237" t="str">
        <f>VLOOKUP(A32,Tabela3[[ITEM]:[DESCRIÇÃO]],6,FALSE)</f>
        <v xml:space="preserve">LIMPEZA FINAL </v>
      </c>
      <c r="C32" s="245"/>
      <c r="D32" s="239" t="e">
        <f t="shared" si="0"/>
        <v>#REF!</v>
      </c>
      <c r="E32" s="240">
        <f>VLOOKUP(A32,ORÇAMENTO_DES!$B:$O,14,0)</f>
        <v>0</v>
      </c>
      <c r="F32" s="241" t="e">
        <f t="shared" si="1"/>
        <v>#REF!</v>
      </c>
      <c r="G32" s="242" t="e">
        <f>'CRONOGRAMA DES'!#REF!</f>
        <v>#REF!</v>
      </c>
      <c r="H32" s="243" t="e">
        <f t="shared" si="2"/>
        <v>#REF!</v>
      </c>
      <c r="I32" s="241" t="e">
        <f t="shared" si="8"/>
        <v>#REF!</v>
      </c>
      <c r="J32" s="242" t="e">
        <f>'CRONOGRAMA DES'!#REF!</f>
        <v>#REF!</v>
      </c>
      <c r="K32" s="243" t="e">
        <f t="shared" si="3"/>
        <v>#REF!</v>
      </c>
      <c r="L32" s="241" t="e">
        <f t="shared" si="9"/>
        <v>#REF!</v>
      </c>
      <c r="M32" s="242" t="e">
        <f>'CRONOGRAMA DES'!#REF!</f>
        <v>#REF!</v>
      </c>
      <c r="N32" s="243" t="e">
        <f t="shared" si="4"/>
        <v>#REF!</v>
      </c>
      <c r="O32" s="241" t="e">
        <f t="shared" si="10"/>
        <v>#REF!</v>
      </c>
      <c r="P32" s="242" t="e">
        <f>'CRONOGRAMA DES'!#REF!</f>
        <v>#REF!</v>
      </c>
      <c r="Q32" s="243" t="e">
        <f t="shared" si="5"/>
        <v>#REF!</v>
      </c>
      <c r="R32" s="241" t="e">
        <f t="shared" si="11"/>
        <v>#REF!</v>
      </c>
      <c r="S32" s="242" t="e">
        <f>'CRONOGRAMA DES'!#REF!</f>
        <v>#REF!</v>
      </c>
      <c r="T32" s="243" t="e">
        <f t="shared" si="6"/>
        <v>#REF!</v>
      </c>
      <c r="U32" s="241" t="e">
        <f t="shared" si="12"/>
        <v>#REF!</v>
      </c>
      <c r="V32" s="242" t="e">
        <f>'CRONOGRAMA DES'!#REF!</f>
        <v>#REF!</v>
      </c>
      <c r="W32" s="243" t="e">
        <f t="shared" si="7"/>
        <v>#REF!</v>
      </c>
      <c r="X32" s="244" t="e">
        <f t="shared" si="13"/>
        <v>#REF!</v>
      </c>
      <c r="Z32" s="1"/>
      <c r="AB32" s="1"/>
    </row>
    <row r="33" spans="1:28" x14ac:dyDescent="0.25">
      <c r="A33" s="229" t="s">
        <v>604</v>
      </c>
      <c r="B33" s="237" t="e">
        <f>VLOOKUP(A33,Tabela3[[ITEM]:[DESCRIÇÃO]],6,FALSE)</f>
        <v>#N/A</v>
      </c>
      <c r="C33" s="245"/>
      <c r="D33" s="239" t="e">
        <f t="shared" si="0"/>
        <v>#N/A</v>
      </c>
      <c r="E33" s="240" t="e">
        <f>VLOOKUP(A33,ORÇAMENTO_DES!$B:$O,14,0)</f>
        <v>#N/A</v>
      </c>
      <c r="F33" s="241" t="e">
        <f t="shared" si="1"/>
        <v>#REF!</v>
      </c>
      <c r="G33" s="242" t="e">
        <f>'CRONOGRAMA DES'!#REF!</f>
        <v>#REF!</v>
      </c>
      <c r="H33" s="243" t="e">
        <f t="shared" si="2"/>
        <v>#REF!</v>
      </c>
      <c r="I33" s="241" t="e">
        <f t="shared" si="8"/>
        <v>#REF!</v>
      </c>
      <c r="J33" s="242" t="e">
        <f>'CRONOGRAMA DES'!#REF!</f>
        <v>#REF!</v>
      </c>
      <c r="K33" s="243" t="e">
        <f t="shared" si="3"/>
        <v>#REF!</v>
      </c>
      <c r="L33" s="241" t="e">
        <f t="shared" si="9"/>
        <v>#REF!</v>
      </c>
      <c r="M33" s="242" t="e">
        <f>'CRONOGRAMA DES'!#REF!</f>
        <v>#REF!</v>
      </c>
      <c r="N33" s="243" t="e">
        <f t="shared" si="4"/>
        <v>#REF!</v>
      </c>
      <c r="O33" s="241" t="e">
        <f t="shared" si="10"/>
        <v>#REF!</v>
      </c>
      <c r="P33" s="242" t="e">
        <f>'CRONOGRAMA DES'!#REF!</f>
        <v>#REF!</v>
      </c>
      <c r="Q33" s="243" t="e">
        <f t="shared" si="5"/>
        <v>#REF!</v>
      </c>
      <c r="R33" s="241" t="e">
        <f t="shared" si="11"/>
        <v>#REF!</v>
      </c>
      <c r="S33" s="242" t="e">
        <f>'CRONOGRAMA DES'!#REF!</f>
        <v>#REF!</v>
      </c>
      <c r="T33" s="243" t="e">
        <f t="shared" si="6"/>
        <v>#REF!</v>
      </c>
      <c r="U33" s="241" t="e">
        <f t="shared" si="12"/>
        <v>#REF!</v>
      </c>
      <c r="V33" s="242" t="e">
        <f>'CRONOGRAMA DES'!#REF!</f>
        <v>#REF!</v>
      </c>
      <c r="W33" s="243" t="e">
        <f t="shared" si="7"/>
        <v>#REF!</v>
      </c>
      <c r="X33" s="244" t="e">
        <f t="shared" si="13"/>
        <v>#REF!</v>
      </c>
      <c r="Z33" s="1"/>
      <c r="AB33" s="1"/>
    </row>
    <row r="34" spans="1:28" x14ac:dyDescent="0.25">
      <c r="A34" s="229" t="s">
        <v>607</v>
      </c>
      <c r="B34" s="237" t="e">
        <f>VLOOKUP(A34,Tabela3[[ITEM]:[DESCRIÇÃO]],6,FALSE)</f>
        <v>#N/A</v>
      </c>
      <c r="C34" s="245"/>
      <c r="D34" s="239" t="e">
        <f t="shared" si="0"/>
        <v>#N/A</v>
      </c>
      <c r="E34" s="240" t="e">
        <f>VLOOKUP(A34,ORÇAMENTO_DES!$B:$O,14,0)</f>
        <v>#N/A</v>
      </c>
      <c r="F34" s="241" t="e">
        <f t="shared" si="1"/>
        <v>#REF!</v>
      </c>
      <c r="G34" s="242" t="e">
        <f>'CRONOGRAMA DES'!#REF!</f>
        <v>#REF!</v>
      </c>
      <c r="H34" s="243" t="e">
        <f>G34</f>
        <v>#REF!</v>
      </c>
      <c r="I34" s="241" t="e">
        <f t="shared" si="8"/>
        <v>#REF!</v>
      </c>
      <c r="J34" s="242" t="e">
        <f>'CRONOGRAMA DES'!#REF!</f>
        <v>#REF!</v>
      </c>
      <c r="K34" s="243" t="e">
        <f t="shared" si="3"/>
        <v>#REF!</v>
      </c>
      <c r="L34" s="241" t="e">
        <f t="shared" si="9"/>
        <v>#REF!</v>
      </c>
      <c r="M34" s="242" t="e">
        <f>'CRONOGRAMA DES'!#REF!</f>
        <v>#REF!</v>
      </c>
      <c r="N34" s="243" t="e">
        <f>M34+K34</f>
        <v>#REF!</v>
      </c>
      <c r="O34" s="241" t="e">
        <f t="shared" si="10"/>
        <v>#REF!</v>
      </c>
      <c r="P34" s="242" t="e">
        <f>'CRONOGRAMA DES'!#REF!</f>
        <v>#REF!</v>
      </c>
      <c r="Q34" s="243" t="e">
        <f>P34+N34</f>
        <v>#REF!</v>
      </c>
      <c r="R34" s="241" t="e">
        <f t="shared" si="11"/>
        <v>#REF!</v>
      </c>
      <c r="S34" s="242" t="e">
        <f>'CRONOGRAMA DES'!#REF!</f>
        <v>#REF!</v>
      </c>
      <c r="T34" s="243" t="e">
        <f>S34+Q34</f>
        <v>#REF!</v>
      </c>
      <c r="U34" s="241" t="e">
        <f t="shared" si="12"/>
        <v>#REF!</v>
      </c>
      <c r="V34" s="242" t="e">
        <f>'CRONOGRAMA DES'!#REF!</f>
        <v>#REF!</v>
      </c>
      <c r="W34" s="243" t="e">
        <f>V34+T34</f>
        <v>#REF!</v>
      </c>
      <c r="X34" s="244" t="e">
        <f t="shared" si="13"/>
        <v>#REF!</v>
      </c>
      <c r="Z34" s="1"/>
      <c r="AB34" s="1"/>
    </row>
    <row r="35" spans="1:28" x14ac:dyDescent="0.25">
      <c r="A35" s="229" t="s">
        <v>608</v>
      </c>
      <c r="B35" s="237" t="e">
        <f>VLOOKUP(A35,Tabela3[[ITEM]:[DESCRIÇÃO]],6,FALSE)</f>
        <v>#N/A</v>
      </c>
      <c r="C35" s="245"/>
      <c r="D35" s="239" t="e">
        <f t="shared" si="0"/>
        <v>#N/A</v>
      </c>
      <c r="E35" s="240" t="e">
        <f>VLOOKUP(A35,ORÇAMENTO_DES!$B:$O,14,0)</f>
        <v>#N/A</v>
      </c>
      <c r="F35" s="241" t="e">
        <f t="shared" si="1"/>
        <v>#REF!</v>
      </c>
      <c r="G35" s="242" t="e">
        <f>'CRONOGRAMA DES'!#REF!</f>
        <v>#REF!</v>
      </c>
      <c r="H35" s="243" t="e">
        <f t="shared" si="2"/>
        <v>#REF!</v>
      </c>
      <c r="I35" s="241" t="e">
        <f t="shared" si="8"/>
        <v>#REF!</v>
      </c>
      <c r="J35" s="242" t="e">
        <f>'CRONOGRAMA DES'!#REF!</f>
        <v>#REF!</v>
      </c>
      <c r="K35" s="243" t="e">
        <f t="shared" si="3"/>
        <v>#REF!</v>
      </c>
      <c r="L35" s="241" t="e">
        <f t="shared" si="9"/>
        <v>#REF!</v>
      </c>
      <c r="M35" s="242" t="e">
        <f>'CRONOGRAMA DES'!#REF!</f>
        <v>#REF!</v>
      </c>
      <c r="N35" s="243" t="e">
        <f t="shared" si="4"/>
        <v>#REF!</v>
      </c>
      <c r="O35" s="241" t="e">
        <f t="shared" si="10"/>
        <v>#REF!</v>
      </c>
      <c r="P35" s="242" t="e">
        <f>'CRONOGRAMA DES'!#REF!</f>
        <v>#REF!</v>
      </c>
      <c r="Q35" s="243" t="e">
        <f t="shared" si="5"/>
        <v>#REF!</v>
      </c>
      <c r="R35" s="241" t="e">
        <f t="shared" si="11"/>
        <v>#REF!</v>
      </c>
      <c r="S35" s="242" t="e">
        <f>'CRONOGRAMA DES'!#REF!</f>
        <v>#REF!</v>
      </c>
      <c r="T35" s="243" t="e">
        <f t="shared" si="6"/>
        <v>#REF!</v>
      </c>
      <c r="U35" s="241" t="e">
        <f t="shared" si="12"/>
        <v>#REF!</v>
      </c>
      <c r="V35" s="242" t="e">
        <f>'CRONOGRAMA DES'!#REF!</f>
        <v>#REF!</v>
      </c>
      <c r="W35" s="243" t="e">
        <f t="shared" si="7"/>
        <v>#REF!</v>
      </c>
      <c r="X35" s="244" t="e">
        <f t="shared" si="13"/>
        <v>#REF!</v>
      </c>
      <c r="Z35" s="1"/>
      <c r="AB35" s="1"/>
    </row>
    <row r="36" spans="1:28" x14ac:dyDescent="0.25">
      <c r="A36" s="4"/>
      <c r="B36" s="246"/>
      <c r="C36" s="246"/>
      <c r="D36" s="247" t="e">
        <f>SUM(D11:D35)</f>
        <v>#REF!</v>
      </c>
      <c r="E36" s="248" t="e">
        <f>SUM(E11:E35)</f>
        <v>#REF!</v>
      </c>
      <c r="F36" s="249"/>
      <c r="G36" s="250"/>
      <c r="H36" s="251"/>
      <c r="I36" s="249"/>
      <c r="J36" s="250"/>
      <c r="K36" s="252"/>
      <c r="L36" s="253"/>
      <c r="M36" s="254"/>
      <c r="N36" s="255"/>
      <c r="O36" s="253"/>
      <c r="P36" s="254"/>
      <c r="Q36" s="255"/>
      <c r="R36" s="256"/>
      <c r="S36" s="257"/>
      <c r="T36" s="258"/>
      <c r="U36" s="256"/>
      <c r="V36" s="257"/>
      <c r="W36" s="257"/>
      <c r="X36" s="259"/>
      <c r="Z36" s="1"/>
      <c r="AB36" s="1"/>
    </row>
    <row r="37" spans="1:28" x14ac:dyDescent="0.25">
      <c r="A37" s="6"/>
      <c r="B37" s="1181" t="s">
        <v>8</v>
      </c>
      <c r="C37" s="1181"/>
      <c r="D37" s="1181"/>
      <c r="E37" s="1182"/>
      <c r="F37" s="260" t="e">
        <f>SUM(F11:F35)</f>
        <v>#REF!</v>
      </c>
      <c r="G37" s="261"/>
      <c r="H37" s="262"/>
      <c r="I37" s="260" t="e">
        <f>SUM(I11:I35)</f>
        <v>#REF!</v>
      </c>
      <c r="J37" s="261"/>
      <c r="K37" s="262"/>
      <c r="L37" s="260" t="e">
        <f>SUM(L11:L35)</f>
        <v>#REF!</v>
      </c>
      <c r="M37" s="261"/>
      <c r="N37" s="262"/>
      <c r="O37" s="260" t="e">
        <f>SUM(O11:O35)</f>
        <v>#REF!</v>
      </c>
      <c r="P37" s="261"/>
      <c r="Q37" s="262"/>
      <c r="R37" s="260" t="e">
        <f>SUM(R11:R35)</f>
        <v>#REF!</v>
      </c>
      <c r="S37" s="261"/>
      <c r="T37" s="262"/>
      <c r="U37" s="260" t="e">
        <f>SUM(U11:U35)</f>
        <v>#REF!</v>
      </c>
      <c r="V37" s="261"/>
      <c r="W37" s="262"/>
      <c r="X37" s="259"/>
    </row>
    <row r="38" spans="1:28" x14ac:dyDescent="0.25">
      <c r="A38" s="5"/>
      <c r="B38" s="1183" t="s">
        <v>9</v>
      </c>
      <c r="C38" s="1183"/>
      <c r="D38" s="1183"/>
      <c r="E38" s="1184"/>
      <c r="F38" s="263" t="e">
        <f>F37</f>
        <v>#REF!</v>
      </c>
      <c r="G38" s="264" t="e">
        <f>F37/$E$36</f>
        <v>#REF!</v>
      </c>
      <c r="H38" s="265" t="e">
        <f>G38</f>
        <v>#REF!</v>
      </c>
      <c r="I38" s="263" t="e">
        <f>I37+F38</f>
        <v>#REF!</v>
      </c>
      <c r="J38" s="264" t="e">
        <f>I37/$E$36</f>
        <v>#REF!</v>
      </c>
      <c r="K38" s="265" t="e">
        <f>J38+H38</f>
        <v>#REF!</v>
      </c>
      <c r="L38" s="263" t="e">
        <f>I38+L37</f>
        <v>#REF!</v>
      </c>
      <c r="M38" s="264" t="e">
        <f>L37/$E$36</f>
        <v>#REF!</v>
      </c>
      <c r="N38" s="265" t="e">
        <f>M38+K38</f>
        <v>#REF!</v>
      </c>
      <c r="O38" s="263" t="e">
        <f>O37+L38</f>
        <v>#REF!</v>
      </c>
      <c r="P38" s="264" t="e">
        <f>O37/$E$36</f>
        <v>#REF!</v>
      </c>
      <c r="Q38" s="265" t="e">
        <f>P38+N38</f>
        <v>#REF!</v>
      </c>
      <c r="R38" s="263" t="e">
        <f>R37+O38</f>
        <v>#REF!</v>
      </c>
      <c r="S38" s="264" t="e">
        <f>R37/$E$36</f>
        <v>#REF!</v>
      </c>
      <c r="T38" s="265" t="e">
        <f>S38+Q38</f>
        <v>#REF!</v>
      </c>
      <c r="U38" s="263" t="e">
        <f>U37+R38</f>
        <v>#REF!</v>
      </c>
      <c r="V38" s="264" t="e">
        <f>U37/$E$36</f>
        <v>#REF!</v>
      </c>
      <c r="W38" s="265" t="e">
        <f>V38+T38</f>
        <v>#REF!</v>
      </c>
      <c r="X38" s="259"/>
    </row>
    <row r="39" spans="1:28" ht="4.1500000000000004" customHeight="1" x14ac:dyDescent="0.25">
      <c r="A39" s="19"/>
      <c r="B39" s="266"/>
      <c r="C39" s="266"/>
      <c r="D39" s="267"/>
      <c r="E39" s="268"/>
      <c r="F39" s="269"/>
      <c r="G39" s="269"/>
      <c r="H39" s="270"/>
      <c r="I39" s="275"/>
      <c r="J39" s="275"/>
      <c r="K39" s="275"/>
      <c r="L39" s="275"/>
      <c r="M39" s="275"/>
      <c r="N39" s="275"/>
      <c r="O39" s="275"/>
      <c r="P39" s="275"/>
      <c r="Q39" s="275"/>
      <c r="R39" s="275"/>
      <c r="S39" s="275"/>
      <c r="T39" s="275"/>
      <c r="U39" s="275"/>
      <c r="V39" s="275"/>
      <c r="W39" s="275"/>
      <c r="X39" s="276"/>
    </row>
    <row r="40" spans="1:28" x14ac:dyDescent="0.25">
      <c r="A40" s="1172" t="s">
        <v>5</v>
      </c>
      <c r="B40" s="1173" t="s">
        <v>6</v>
      </c>
      <c r="C40" s="1174"/>
      <c r="D40" s="1177" t="s">
        <v>0</v>
      </c>
      <c r="E40" s="1179" t="s">
        <v>23</v>
      </c>
      <c r="F40" s="1169" t="s">
        <v>367</v>
      </c>
      <c r="G40" s="1170"/>
      <c r="H40" s="1171"/>
      <c r="I40" s="1169" t="s">
        <v>368</v>
      </c>
      <c r="J40" s="1170"/>
      <c r="K40" s="1171"/>
      <c r="L40" s="1169" t="s">
        <v>369</v>
      </c>
      <c r="M40" s="1170"/>
      <c r="N40" s="1171"/>
      <c r="O40" s="1169" t="s">
        <v>370</v>
      </c>
      <c r="P40" s="1170"/>
      <c r="Q40" s="1171"/>
      <c r="R40" s="1169" t="s">
        <v>371</v>
      </c>
      <c r="S40" s="1170"/>
      <c r="T40" s="1171"/>
      <c r="U40" s="1169" t="s">
        <v>372</v>
      </c>
      <c r="V40" s="1170"/>
      <c r="W40" s="1171"/>
      <c r="X40" s="271" t="s">
        <v>265</v>
      </c>
    </row>
    <row r="41" spans="1:28" x14ac:dyDescent="0.25">
      <c r="A41" s="1172" t="s">
        <v>5</v>
      </c>
      <c r="B41" s="1175"/>
      <c r="C41" s="1176"/>
      <c r="D41" s="1178"/>
      <c r="E41" s="1180"/>
      <c r="F41" s="272" t="s">
        <v>24</v>
      </c>
      <c r="G41" s="272" t="s">
        <v>0</v>
      </c>
      <c r="H41" s="273" t="s">
        <v>34</v>
      </c>
      <c r="I41" s="272" t="s">
        <v>24</v>
      </c>
      <c r="J41" s="272" t="s">
        <v>0</v>
      </c>
      <c r="K41" s="273" t="s">
        <v>34</v>
      </c>
      <c r="L41" s="272" t="s">
        <v>24</v>
      </c>
      <c r="M41" s="272" t="s">
        <v>0</v>
      </c>
      <c r="N41" s="273" t="s">
        <v>34</v>
      </c>
      <c r="O41" s="272" t="s">
        <v>24</v>
      </c>
      <c r="P41" s="272" t="s">
        <v>0</v>
      </c>
      <c r="Q41" s="273" t="s">
        <v>34</v>
      </c>
      <c r="R41" s="272" t="s">
        <v>24</v>
      </c>
      <c r="S41" s="272" t="s">
        <v>0</v>
      </c>
      <c r="T41" s="273" t="s">
        <v>34</v>
      </c>
      <c r="U41" s="272" t="s">
        <v>24</v>
      </c>
      <c r="V41" s="272" t="s">
        <v>0</v>
      </c>
      <c r="W41" s="273" t="s">
        <v>34</v>
      </c>
      <c r="X41" s="274"/>
    </row>
    <row r="42" spans="1:28" x14ac:dyDescent="0.25">
      <c r="A42" s="229" t="s">
        <v>12</v>
      </c>
      <c r="B42" s="237" t="str">
        <f>VLOOKUP(A42,Tabela3[[ITEM]:[DESCRIÇÃO]],6,FALSE)</f>
        <v>SERVIÇOS PRELIMINARES</v>
      </c>
      <c r="C42" s="238"/>
      <c r="D42" s="239" t="e">
        <f t="shared" ref="D42:D66" si="14">E42/E$36</f>
        <v>#REF!</v>
      </c>
      <c r="E42" s="240">
        <f t="shared" ref="E42:E66" si="15">E11</f>
        <v>0</v>
      </c>
      <c r="F42" s="241">
        <f t="shared" ref="F42:F66" si="16">G42*E42</f>
        <v>0</v>
      </c>
      <c r="G42" s="242">
        <f>'CRONOGRAMA DES'!G39</f>
        <v>0</v>
      </c>
      <c r="H42" s="243">
        <f t="shared" ref="H42:H66" si="17">G42+W11</f>
        <v>1</v>
      </c>
      <c r="I42" s="241">
        <f t="shared" ref="I42:I66" si="18">J42*E42</f>
        <v>0</v>
      </c>
      <c r="J42" s="242">
        <f>'CRONOGRAMA DES'!J39</f>
        <v>0</v>
      </c>
      <c r="K42" s="243">
        <f>J42+H42</f>
        <v>1</v>
      </c>
      <c r="L42" s="241">
        <f>M42*E42</f>
        <v>0</v>
      </c>
      <c r="M42" s="242">
        <f>'CRONOGRAMA DES'!M39</f>
        <v>0</v>
      </c>
      <c r="N42" s="243">
        <f t="shared" ref="N42:N63" si="19">M42+K42</f>
        <v>1</v>
      </c>
      <c r="O42" s="241">
        <f>P42*E42</f>
        <v>0</v>
      </c>
      <c r="P42" s="242">
        <f>'CRONOGRAMA DES'!P39</f>
        <v>0</v>
      </c>
      <c r="Q42" s="243">
        <f>P42+N42</f>
        <v>1</v>
      </c>
      <c r="R42" s="241">
        <f>S42*E42</f>
        <v>0</v>
      </c>
      <c r="S42" s="242">
        <f>'CRONOGRAMA DES'!S39</f>
        <v>0</v>
      </c>
      <c r="T42" s="243">
        <f>S42+Q42</f>
        <v>1</v>
      </c>
      <c r="U42" s="241">
        <f t="shared" ref="U42:U66" si="20">V42*E42</f>
        <v>0</v>
      </c>
      <c r="V42" s="242">
        <f>'CRONOGRAMA DES'!V39</f>
        <v>0</v>
      </c>
      <c r="W42" s="243">
        <f>V42+T42</f>
        <v>1</v>
      </c>
      <c r="X42" s="244">
        <f t="shared" ref="X42:X66" si="21">G42+J42+M42+P42+S42+V42+V11+S11+P11+M11+J11+G11</f>
        <v>1</v>
      </c>
    </row>
    <row r="43" spans="1:28" x14ac:dyDescent="0.25">
      <c r="A43" s="229" t="s">
        <v>11</v>
      </c>
      <c r="B43" s="237" t="str">
        <f>VLOOKUP(A43,Tabela3[[ITEM]:[DESCRIÇÃO]],6,FALSE)</f>
        <v>CANTEIRO DE OBRAS</v>
      </c>
      <c r="C43" s="238"/>
      <c r="D43" s="239" t="e">
        <f t="shared" si="14"/>
        <v>#REF!</v>
      </c>
      <c r="E43" s="240">
        <f t="shared" si="15"/>
        <v>0</v>
      </c>
      <c r="F43" s="241">
        <f t="shared" si="16"/>
        <v>0</v>
      </c>
      <c r="G43" s="242">
        <f>'CRONOGRAMA DES'!G41</f>
        <v>0</v>
      </c>
      <c r="H43" s="243">
        <f t="shared" si="17"/>
        <v>1</v>
      </c>
      <c r="I43" s="241">
        <f t="shared" si="18"/>
        <v>0</v>
      </c>
      <c r="J43" s="242">
        <f>'CRONOGRAMA DES'!J41</f>
        <v>0</v>
      </c>
      <c r="K43" s="243">
        <f>J43+H43</f>
        <v>1</v>
      </c>
      <c r="L43" s="241">
        <f t="shared" ref="L43:L66" si="22">M43*E43</f>
        <v>0</v>
      </c>
      <c r="M43" s="242">
        <f>'CRONOGRAMA DES'!M41</f>
        <v>0</v>
      </c>
      <c r="N43" s="243">
        <f t="shared" si="19"/>
        <v>1</v>
      </c>
      <c r="O43" s="241">
        <f t="shared" ref="O43:O66" si="23">P43*E43</f>
        <v>0</v>
      </c>
      <c r="P43" s="242">
        <f>'CRONOGRAMA DES'!P41</f>
        <v>0</v>
      </c>
      <c r="Q43" s="243">
        <f t="shared" ref="Q43:Q63" si="24">P43+N43</f>
        <v>1</v>
      </c>
      <c r="R43" s="241">
        <f t="shared" ref="R43:R66" si="25">S43*E43</f>
        <v>0</v>
      </c>
      <c r="S43" s="242">
        <f>'CRONOGRAMA DES'!S41</f>
        <v>0</v>
      </c>
      <c r="T43" s="243">
        <f t="shared" ref="T43:T66" si="26">S43+Q43</f>
        <v>1</v>
      </c>
      <c r="U43" s="241">
        <f t="shared" si="20"/>
        <v>0</v>
      </c>
      <c r="V43" s="242">
        <f>'CRONOGRAMA DES'!V41</f>
        <v>0</v>
      </c>
      <c r="W43" s="243">
        <f t="shared" ref="W43:W66" si="27">V43+T43</f>
        <v>1</v>
      </c>
      <c r="X43" s="244">
        <f t="shared" si="21"/>
        <v>1</v>
      </c>
    </row>
    <row r="44" spans="1:28" x14ac:dyDescent="0.25">
      <c r="A44" s="229" t="s">
        <v>18</v>
      </c>
      <c r="B44" s="237" t="str">
        <f>VLOOKUP(A44,Tabela3[[ITEM]:[DESCRIÇÃO]],6,FALSE)</f>
        <v>MOVIMENTO DE TERRA</v>
      </c>
      <c r="C44" s="245"/>
      <c r="D44" s="239" t="e">
        <f t="shared" si="14"/>
        <v>#REF!</v>
      </c>
      <c r="E44" s="240">
        <f t="shared" si="15"/>
        <v>0</v>
      </c>
      <c r="F44" s="241">
        <f t="shared" si="16"/>
        <v>0</v>
      </c>
      <c r="G44" s="242">
        <f>'CRONOGRAMA DES'!G42</f>
        <v>0</v>
      </c>
      <c r="H44" s="243">
        <f t="shared" si="17"/>
        <v>1</v>
      </c>
      <c r="I44" s="241">
        <f t="shared" si="18"/>
        <v>0</v>
      </c>
      <c r="J44" s="242">
        <f>'CRONOGRAMA DES'!J42</f>
        <v>0</v>
      </c>
      <c r="K44" s="243">
        <f>J44+H44</f>
        <v>1</v>
      </c>
      <c r="L44" s="241">
        <f t="shared" si="22"/>
        <v>0</v>
      </c>
      <c r="M44" s="242">
        <f>'CRONOGRAMA DES'!M42</f>
        <v>0</v>
      </c>
      <c r="N44" s="243">
        <f t="shared" si="19"/>
        <v>1</v>
      </c>
      <c r="O44" s="241">
        <f t="shared" si="23"/>
        <v>0</v>
      </c>
      <c r="P44" s="242">
        <f>'CRONOGRAMA DES'!P42</f>
        <v>0</v>
      </c>
      <c r="Q44" s="243">
        <f t="shared" si="24"/>
        <v>1</v>
      </c>
      <c r="R44" s="241">
        <f t="shared" si="25"/>
        <v>0</v>
      </c>
      <c r="S44" s="242">
        <f>'CRONOGRAMA DES'!S42</f>
        <v>0</v>
      </c>
      <c r="T44" s="243">
        <f t="shared" si="26"/>
        <v>1</v>
      </c>
      <c r="U44" s="241">
        <f t="shared" si="20"/>
        <v>0</v>
      </c>
      <c r="V44" s="242">
        <f>'CRONOGRAMA DES'!V42</f>
        <v>0</v>
      </c>
      <c r="W44" s="243">
        <f t="shared" si="27"/>
        <v>1</v>
      </c>
      <c r="X44" s="244">
        <f t="shared" si="21"/>
        <v>1</v>
      </c>
    </row>
    <row r="45" spans="1:28" x14ac:dyDescent="0.25">
      <c r="A45" s="229" t="s">
        <v>36</v>
      </c>
      <c r="B45" s="237" t="str">
        <f>VLOOKUP(A45,Tabela3[[ITEM]:[DESCRIÇÃO]],6,FALSE)</f>
        <v>ESTRUTURA DE CONCRETO ARMADO</v>
      </c>
      <c r="C45" s="245"/>
      <c r="D45" s="239" t="e">
        <f t="shared" si="14"/>
        <v>#REF!</v>
      </c>
      <c r="E45" s="240">
        <f t="shared" si="15"/>
        <v>0</v>
      </c>
      <c r="F45" s="241">
        <f t="shared" si="16"/>
        <v>0</v>
      </c>
      <c r="G45" s="242">
        <f>'CRONOGRAMA DES'!G43</f>
        <v>0.25</v>
      </c>
      <c r="H45" s="243">
        <f t="shared" si="17"/>
        <v>0.75</v>
      </c>
      <c r="I45" s="241">
        <f t="shared" si="18"/>
        <v>0</v>
      </c>
      <c r="J45" s="242">
        <f>'CRONOGRAMA DES'!J43</f>
        <v>0.25</v>
      </c>
      <c r="K45" s="243">
        <f>J45+H45</f>
        <v>1</v>
      </c>
      <c r="L45" s="241">
        <f t="shared" si="22"/>
        <v>0</v>
      </c>
      <c r="M45" s="242">
        <f>'CRONOGRAMA DES'!M43</f>
        <v>0</v>
      </c>
      <c r="N45" s="243">
        <f t="shared" si="19"/>
        <v>1</v>
      </c>
      <c r="O45" s="241">
        <f t="shared" si="23"/>
        <v>0</v>
      </c>
      <c r="P45" s="242">
        <f>'CRONOGRAMA DES'!P43</f>
        <v>0</v>
      </c>
      <c r="Q45" s="243">
        <f t="shared" si="24"/>
        <v>1</v>
      </c>
      <c r="R45" s="241">
        <f t="shared" si="25"/>
        <v>0</v>
      </c>
      <c r="S45" s="242">
        <f>'CRONOGRAMA DES'!S43</f>
        <v>0</v>
      </c>
      <c r="T45" s="243">
        <f t="shared" si="26"/>
        <v>1</v>
      </c>
      <c r="U45" s="241">
        <f t="shared" si="20"/>
        <v>0</v>
      </c>
      <c r="V45" s="242">
        <f>'CRONOGRAMA DES'!V43</f>
        <v>0</v>
      </c>
      <c r="W45" s="243">
        <f t="shared" si="27"/>
        <v>1</v>
      </c>
      <c r="X45" s="244">
        <f t="shared" si="21"/>
        <v>1</v>
      </c>
    </row>
    <row r="46" spans="1:28" x14ac:dyDescent="0.25">
      <c r="A46" s="229" t="s">
        <v>60</v>
      </c>
      <c r="B46" s="237" t="str">
        <f>VLOOKUP(A46,Tabela3[[ITEM]:[DESCRIÇÃO]],6,FALSE)</f>
        <v>VEDAÇÃO</v>
      </c>
      <c r="C46" s="245"/>
      <c r="D46" s="239" t="e">
        <f t="shared" si="14"/>
        <v>#REF!</v>
      </c>
      <c r="E46" s="240">
        <f t="shared" si="15"/>
        <v>0</v>
      </c>
      <c r="F46" s="241">
        <f t="shared" si="16"/>
        <v>0</v>
      </c>
      <c r="G46" s="242">
        <f>'CRONOGRAMA DES'!G44</f>
        <v>0.3</v>
      </c>
      <c r="H46" s="243">
        <f t="shared" si="17"/>
        <v>0.6</v>
      </c>
      <c r="I46" s="241">
        <f t="shared" si="18"/>
        <v>0</v>
      </c>
      <c r="J46" s="242">
        <f>'CRONOGRAMA DES'!J44</f>
        <v>0.3</v>
      </c>
      <c r="K46" s="243">
        <f t="shared" ref="K46:K63" si="28">J46+H46</f>
        <v>0.89999999999999991</v>
      </c>
      <c r="L46" s="241">
        <f t="shared" si="22"/>
        <v>0</v>
      </c>
      <c r="M46" s="242">
        <f>'CRONOGRAMA DES'!M44</f>
        <v>0.1</v>
      </c>
      <c r="N46" s="243">
        <f t="shared" si="19"/>
        <v>0.99999999999999989</v>
      </c>
      <c r="O46" s="241">
        <f t="shared" si="23"/>
        <v>0</v>
      </c>
      <c r="P46" s="242">
        <f>'CRONOGRAMA DES'!P44</f>
        <v>0</v>
      </c>
      <c r="Q46" s="243">
        <f t="shared" si="24"/>
        <v>0.99999999999999989</v>
      </c>
      <c r="R46" s="241">
        <f t="shared" si="25"/>
        <v>0</v>
      </c>
      <c r="S46" s="242">
        <f>'CRONOGRAMA DES'!S44</f>
        <v>0</v>
      </c>
      <c r="T46" s="243">
        <f t="shared" si="26"/>
        <v>0.99999999999999989</v>
      </c>
      <c r="U46" s="241">
        <f t="shared" si="20"/>
        <v>0</v>
      </c>
      <c r="V46" s="242">
        <f>'CRONOGRAMA DES'!V44</f>
        <v>0</v>
      </c>
      <c r="W46" s="243">
        <f t="shared" si="27"/>
        <v>0.99999999999999989</v>
      </c>
      <c r="X46" s="244">
        <f t="shared" si="21"/>
        <v>1</v>
      </c>
    </row>
    <row r="47" spans="1:28" x14ac:dyDescent="0.25">
      <c r="A47" s="229" t="s">
        <v>137</v>
      </c>
      <c r="B47" s="237" t="str">
        <f>VLOOKUP(A47,Tabela3[[ITEM]:[DESCRIÇÃO]],6,FALSE)</f>
        <v>COBERTURA</v>
      </c>
      <c r="C47" s="245"/>
      <c r="D47" s="239" t="e">
        <f t="shared" si="14"/>
        <v>#REF!</v>
      </c>
      <c r="E47" s="240">
        <f t="shared" si="15"/>
        <v>0</v>
      </c>
      <c r="F47" s="241">
        <f t="shared" si="16"/>
        <v>0</v>
      </c>
      <c r="G47" s="242">
        <f>'CRONOGRAMA DES'!G45</f>
        <v>0.25</v>
      </c>
      <c r="H47" s="243">
        <f t="shared" si="17"/>
        <v>0.25</v>
      </c>
      <c r="I47" s="241">
        <f t="shared" si="18"/>
        <v>0</v>
      </c>
      <c r="J47" s="242">
        <f>'CRONOGRAMA DES'!J45</f>
        <v>0.25</v>
      </c>
      <c r="K47" s="243">
        <f t="shared" si="28"/>
        <v>0.5</v>
      </c>
      <c r="L47" s="241">
        <f t="shared" si="22"/>
        <v>0</v>
      </c>
      <c r="M47" s="242">
        <f>'CRONOGRAMA DES'!M45</f>
        <v>0.25</v>
      </c>
      <c r="N47" s="243">
        <f t="shared" si="19"/>
        <v>0.75</v>
      </c>
      <c r="O47" s="241">
        <f t="shared" si="23"/>
        <v>0</v>
      </c>
      <c r="P47" s="242">
        <f>'CRONOGRAMA DES'!P45</f>
        <v>0.25</v>
      </c>
      <c r="Q47" s="243">
        <f t="shared" si="24"/>
        <v>1</v>
      </c>
      <c r="R47" s="241">
        <f t="shared" si="25"/>
        <v>0</v>
      </c>
      <c r="S47" s="242">
        <f>'CRONOGRAMA DES'!S45</f>
        <v>0</v>
      </c>
      <c r="T47" s="243">
        <f t="shared" si="26"/>
        <v>1</v>
      </c>
      <c r="U47" s="241">
        <f t="shared" si="20"/>
        <v>0</v>
      </c>
      <c r="V47" s="242">
        <f>'CRONOGRAMA DES'!V45</f>
        <v>0</v>
      </c>
      <c r="W47" s="243">
        <f t="shared" si="27"/>
        <v>1</v>
      </c>
      <c r="X47" s="244">
        <f t="shared" si="21"/>
        <v>1</v>
      </c>
    </row>
    <row r="48" spans="1:28" x14ac:dyDescent="0.25">
      <c r="A48" s="229" t="s">
        <v>63</v>
      </c>
      <c r="B48" s="237" t="str">
        <f>VLOOKUP(A48,Tabela3[[ITEM]:[DESCRIÇÃO]],6,FALSE)</f>
        <v>REVESTIMENTO DE PAREDES E TETOS</v>
      </c>
      <c r="C48" s="245"/>
      <c r="D48" s="239" t="e">
        <f t="shared" si="14"/>
        <v>#REF!</v>
      </c>
      <c r="E48" s="240">
        <f t="shared" si="15"/>
        <v>0</v>
      </c>
      <c r="F48" s="241">
        <f t="shared" si="16"/>
        <v>0</v>
      </c>
      <c r="G48" s="242">
        <f>'CRONOGRAMA DES'!G46</f>
        <v>0</v>
      </c>
      <c r="H48" s="243">
        <f t="shared" si="17"/>
        <v>0</v>
      </c>
      <c r="I48" s="241">
        <f t="shared" si="18"/>
        <v>0</v>
      </c>
      <c r="J48" s="242">
        <f>'CRONOGRAMA DES'!J46</f>
        <v>0</v>
      </c>
      <c r="K48" s="243">
        <f t="shared" si="28"/>
        <v>0</v>
      </c>
      <c r="L48" s="241">
        <f t="shared" si="22"/>
        <v>0</v>
      </c>
      <c r="M48" s="242">
        <f>'CRONOGRAMA DES'!M46</f>
        <v>0</v>
      </c>
      <c r="N48" s="243">
        <f t="shared" si="19"/>
        <v>0</v>
      </c>
      <c r="O48" s="241">
        <f t="shared" si="23"/>
        <v>0</v>
      </c>
      <c r="P48" s="242">
        <f>'CRONOGRAMA DES'!P46</f>
        <v>0</v>
      </c>
      <c r="Q48" s="243">
        <f t="shared" si="24"/>
        <v>0</v>
      </c>
      <c r="R48" s="241">
        <f t="shared" si="25"/>
        <v>0</v>
      </c>
      <c r="S48" s="242">
        <f>'CRONOGRAMA DES'!S46</f>
        <v>0</v>
      </c>
      <c r="T48" s="243">
        <f t="shared" si="26"/>
        <v>0</v>
      </c>
      <c r="U48" s="241">
        <f t="shared" si="20"/>
        <v>0</v>
      </c>
      <c r="V48" s="242">
        <f>'CRONOGRAMA DES'!V46</f>
        <v>0</v>
      </c>
      <c r="W48" s="243">
        <f t="shared" si="27"/>
        <v>0</v>
      </c>
      <c r="X48" s="244">
        <f t="shared" si="21"/>
        <v>0</v>
      </c>
    </row>
    <row r="49" spans="1:24" x14ac:dyDescent="0.25">
      <c r="A49" s="229" t="s">
        <v>66</v>
      </c>
      <c r="B49" s="237" t="str">
        <f>VLOOKUP(A49,Tabela3[[ITEM]:[DESCRIÇÃO]],6,FALSE)</f>
        <v>ESQUADRIAS, FERRAGENS E VIDROS</v>
      </c>
      <c r="C49" s="238"/>
      <c r="D49" s="239" t="e">
        <f t="shared" si="14"/>
        <v>#REF!</v>
      </c>
      <c r="E49" s="240">
        <f t="shared" si="15"/>
        <v>0</v>
      </c>
      <c r="F49" s="241">
        <f t="shared" si="16"/>
        <v>0</v>
      </c>
      <c r="G49" s="242">
        <f>'CRONOGRAMA DES'!G47</f>
        <v>0</v>
      </c>
      <c r="H49" s="243">
        <f t="shared" si="17"/>
        <v>0</v>
      </c>
      <c r="I49" s="241">
        <f t="shared" si="18"/>
        <v>0</v>
      </c>
      <c r="J49" s="242">
        <f>'CRONOGRAMA DES'!J47</f>
        <v>0</v>
      </c>
      <c r="K49" s="243">
        <f t="shared" si="28"/>
        <v>0</v>
      </c>
      <c r="L49" s="241">
        <f t="shared" si="22"/>
        <v>0</v>
      </c>
      <c r="M49" s="242">
        <f>'CRONOGRAMA DES'!M47</f>
        <v>0.5</v>
      </c>
      <c r="N49" s="243">
        <f t="shared" si="19"/>
        <v>0.5</v>
      </c>
      <c r="O49" s="241">
        <f t="shared" si="23"/>
        <v>0</v>
      </c>
      <c r="P49" s="242">
        <f>'CRONOGRAMA DES'!P47</f>
        <v>0.5</v>
      </c>
      <c r="Q49" s="243">
        <f t="shared" si="24"/>
        <v>1</v>
      </c>
      <c r="R49" s="241">
        <f t="shared" si="25"/>
        <v>0</v>
      </c>
      <c r="S49" s="242">
        <f>'CRONOGRAMA DES'!S47</f>
        <v>0</v>
      </c>
      <c r="T49" s="243">
        <f t="shared" si="26"/>
        <v>1</v>
      </c>
      <c r="U49" s="241">
        <f t="shared" si="20"/>
        <v>0</v>
      </c>
      <c r="V49" s="242">
        <f>'CRONOGRAMA DES'!V47</f>
        <v>0</v>
      </c>
      <c r="W49" s="243">
        <f t="shared" si="27"/>
        <v>1</v>
      </c>
      <c r="X49" s="244">
        <f t="shared" si="21"/>
        <v>1</v>
      </c>
    </row>
    <row r="50" spans="1:24" x14ac:dyDescent="0.25">
      <c r="A50" s="229" t="s">
        <v>153</v>
      </c>
      <c r="B50" s="237" t="str">
        <f>VLOOKUP(A50,Tabela3[[ITEM]:[DESCRIÇÃO]],6,FALSE)</f>
        <v>PISO</v>
      </c>
      <c r="C50" s="238"/>
      <c r="D50" s="239" t="e">
        <f t="shared" si="14"/>
        <v>#REF!</v>
      </c>
      <c r="E50" s="240">
        <f t="shared" si="15"/>
        <v>0</v>
      </c>
      <c r="F50" s="241">
        <f t="shared" si="16"/>
        <v>0</v>
      </c>
      <c r="G50" s="242">
        <f>'CRONOGRAMA DES'!G48</f>
        <v>0</v>
      </c>
      <c r="H50" s="243">
        <f t="shared" si="17"/>
        <v>0</v>
      </c>
      <c r="I50" s="241">
        <f t="shared" si="18"/>
        <v>0</v>
      </c>
      <c r="J50" s="242">
        <f>'CRONOGRAMA DES'!J48</f>
        <v>0</v>
      </c>
      <c r="K50" s="243">
        <f t="shared" si="28"/>
        <v>0</v>
      </c>
      <c r="L50" s="241">
        <f t="shared" si="22"/>
        <v>0</v>
      </c>
      <c r="M50" s="242">
        <f>'CRONOGRAMA DES'!M48</f>
        <v>0</v>
      </c>
      <c r="N50" s="243">
        <f t="shared" si="19"/>
        <v>0</v>
      </c>
      <c r="O50" s="241">
        <f t="shared" si="23"/>
        <v>0</v>
      </c>
      <c r="P50" s="242">
        <f>'CRONOGRAMA DES'!P48</f>
        <v>0</v>
      </c>
      <c r="Q50" s="243">
        <f t="shared" si="24"/>
        <v>0</v>
      </c>
      <c r="R50" s="241">
        <f t="shared" si="25"/>
        <v>0</v>
      </c>
      <c r="S50" s="242">
        <f>'CRONOGRAMA DES'!S48</f>
        <v>0</v>
      </c>
      <c r="T50" s="243">
        <f t="shared" si="26"/>
        <v>0</v>
      </c>
      <c r="U50" s="241">
        <f t="shared" si="20"/>
        <v>0</v>
      </c>
      <c r="V50" s="242">
        <f>'CRONOGRAMA DES'!V48</f>
        <v>0</v>
      </c>
      <c r="W50" s="243">
        <f t="shared" si="27"/>
        <v>0</v>
      </c>
      <c r="X50" s="244">
        <f t="shared" si="21"/>
        <v>0</v>
      </c>
    </row>
    <row r="51" spans="1:24" x14ac:dyDescent="0.25">
      <c r="A51" s="229" t="s">
        <v>157</v>
      </c>
      <c r="B51" s="237" t="str">
        <f>VLOOKUP(A51,Tabela3[[ITEM]:[DESCRIÇÃO]],6,FALSE)</f>
        <v>INSTALAÇÕES HIDRÁULICAS/SANITÁRIAS/ÁGUAS PLUVIAIS</v>
      </c>
      <c r="C51" s="245"/>
      <c r="D51" s="239" t="e">
        <f t="shared" si="14"/>
        <v>#REF!</v>
      </c>
      <c r="E51" s="240">
        <f t="shared" si="15"/>
        <v>0</v>
      </c>
      <c r="F51" s="241">
        <f t="shared" si="16"/>
        <v>0</v>
      </c>
      <c r="G51" s="242">
        <f>'CRONOGRAMA DES'!G49</f>
        <v>0</v>
      </c>
      <c r="H51" s="243">
        <f t="shared" si="17"/>
        <v>0</v>
      </c>
      <c r="I51" s="241">
        <f t="shared" si="18"/>
        <v>0</v>
      </c>
      <c r="J51" s="242">
        <f>'CRONOGRAMA DES'!J49</f>
        <v>0</v>
      </c>
      <c r="K51" s="243">
        <f t="shared" si="28"/>
        <v>0</v>
      </c>
      <c r="L51" s="241">
        <f t="shared" si="22"/>
        <v>0</v>
      </c>
      <c r="M51" s="242">
        <f>'CRONOGRAMA DES'!M49</f>
        <v>0</v>
      </c>
      <c r="N51" s="243">
        <f t="shared" si="19"/>
        <v>0</v>
      </c>
      <c r="O51" s="241">
        <f t="shared" si="23"/>
        <v>0</v>
      </c>
      <c r="P51" s="242">
        <f>'CRONOGRAMA DES'!P49</f>
        <v>0</v>
      </c>
      <c r="Q51" s="243">
        <f t="shared" si="24"/>
        <v>0</v>
      </c>
      <c r="R51" s="241">
        <f t="shared" si="25"/>
        <v>0</v>
      </c>
      <c r="S51" s="242">
        <f>'CRONOGRAMA DES'!S49</f>
        <v>0</v>
      </c>
      <c r="T51" s="243">
        <f t="shared" si="26"/>
        <v>0</v>
      </c>
      <c r="U51" s="241">
        <f t="shared" si="20"/>
        <v>0</v>
      </c>
      <c r="V51" s="242">
        <f>'CRONOGRAMA DES'!V49</f>
        <v>0</v>
      </c>
      <c r="W51" s="243">
        <f t="shared" si="27"/>
        <v>0</v>
      </c>
      <c r="X51" s="244">
        <f t="shared" si="21"/>
        <v>0</v>
      </c>
    </row>
    <row r="52" spans="1:24" x14ac:dyDescent="0.25">
      <c r="A52" s="229" t="s">
        <v>158</v>
      </c>
      <c r="B52" s="237" t="str">
        <f>VLOOKUP(A52,Tabela3[[ITEM]:[DESCRIÇÃO]],6,FALSE)</f>
        <v>LOUÇAS, METAIS E ACESSÓRIOS</v>
      </c>
      <c r="C52" s="245"/>
      <c r="D52" s="239" t="e">
        <f t="shared" si="14"/>
        <v>#REF!</v>
      </c>
      <c r="E52" s="240">
        <f t="shared" si="15"/>
        <v>0</v>
      </c>
      <c r="F52" s="241">
        <f t="shared" si="16"/>
        <v>0</v>
      </c>
      <c r="G52" s="242">
        <f>'CRONOGRAMA DES'!G50</f>
        <v>0</v>
      </c>
      <c r="H52" s="243">
        <f t="shared" si="17"/>
        <v>0</v>
      </c>
      <c r="I52" s="241">
        <f t="shared" si="18"/>
        <v>0</v>
      </c>
      <c r="J52" s="242">
        <f>'CRONOGRAMA DES'!J50</f>
        <v>0</v>
      </c>
      <c r="K52" s="243">
        <f t="shared" si="28"/>
        <v>0</v>
      </c>
      <c r="L52" s="241">
        <f t="shared" si="22"/>
        <v>0</v>
      </c>
      <c r="M52" s="242">
        <f>'CRONOGRAMA DES'!M50</f>
        <v>0</v>
      </c>
      <c r="N52" s="243">
        <f t="shared" si="19"/>
        <v>0</v>
      </c>
      <c r="O52" s="241">
        <f t="shared" si="23"/>
        <v>0</v>
      </c>
      <c r="P52" s="242">
        <f>'CRONOGRAMA DES'!P50</f>
        <v>0</v>
      </c>
      <c r="Q52" s="243">
        <f t="shared" si="24"/>
        <v>0</v>
      </c>
      <c r="R52" s="241">
        <f t="shared" si="25"/>
        <v>0</v>
      </c>
      <c r="S52" s="242">
        <f>'CRONOGRAMA DES'!S50</f>
        <v>0</v>
      </c>
      <c r="T52" s="243">
        <f t="shared" si="26"/>
        <v>0</v>
      </c>
      <c r="U52" s="241">
        <f t="shared" si="20"/>
        <v>0</v>
      </c>
      <c r="V52" s="242">
        <f>'CRONOGRAMA DES'!V50</f>
        <v>0</v>
      </c>
      <c r="W52" s="243">
        <f t="shared" si="27"/>
        <v>0</v>
      </c>
      <c r="X52" s="244">
        <f t="shared" si="21"/>
        <v>0</v>
      </c>
    </row>
    <row r="53" spans="1:24" x14ac:dyDescent="0.25">
      <c r="A53" s="229" t="s">
        <v>161</v>
      </c>
      <c r="B53" s="237" t="str">
        <f>VLOOKUP(A53,Tabela3[[ITEM]:[DESCRIÇÃO]],6,FALSE)</f>
        <v>ACESSIBILIDADE</v>
      </c>
      <c r="C53" s="245"/>
      <c r="D53" s="239" t="e">
        <f t="shared" si="14"/>
        <v>#REF!</v>
      </c>
      <c r="E53" s="240">
        <f t="shared" si="15"/>
        <v>0</v>
      </c>
      <c r="F53" s="241">
        <f t="shared" si="16"/>
        <v>0</v>
      </c>
      <c r="G53" s="242">
        <f>'CRONOGRAMA DES'!G51</f>
        <v>0.2</v>
      </c>
      <c r="H53" s="243">
        <f t="shared" si="17"/>
        <v>0.2</v>
      </c>
      <c r="I53" s="241">
        <f t="shared" si="18"/>
        <v>0</v>
      </c>
      <c r="J53" s="242">
        <f>'CRONOGRAMA DES'!J51</f>
        <v>0.2</v>
      </c>
      <c r="K53" s="243">
        <f t="shared" si="28"/>
        <v>0.4</v>
      </c>
      <c r="L53" s="241">
        <f t="shared" si="22"/>
        <v>0</v>
      </c>
      <c r="M53" s="242">
        <f>'CRONOGRAMA DES'!M51</f>
        <v>0.2</v>
      </c>
      <c r="N53" s="243">
        <f t="shared" si="19"/>
        <v>0.60000000000000009</v>
      </c>
      <c r="O53" s="241">
        <f t="shared" si="23"/>
        <v>0</v>
      </c>
      <c r="P53" s="242">
        <f>'CRONOGRAMA DES'!P51</f>
        <v>0.2</v>
      </c>
      <c r="Q53" s="243">
        <f t="shared" si="24"/>
        <v>0.8</v>
      </c>
      <c r="R53" s="241">
        <f t="shared" si="25"/>
        <v>0</v>
      </c>
      <c r="S53" s="242">
        <f>'CRONOGRAMA DES'!S51</f>
        <v>0.2</v>
      </c>
      <c r="T53" s="243">
        <f t="shared" si="26"/>
        <v>1</v>
      </c>
      <c r="U53" s="241">
        <f t="shared" si="20"/>
        <v>0</v>
      </c>
      <c r="V53" s="242">
        <f>'CRONOGRAMA DES'!V51</f>
        <v>0</v>
      </c>
      <c r="W53" s="243">
        <f t="shared" si="27"/>
        <v>1</v>
      </c>
      <c r="X53" s="244">
        <f t="shared" si="21"/>
        <v>1</v>
      </c>
    </row>
    <row r="54" spans="1:24" x14ac:dyDescent="0.25">
      <c r="A54" s="229" t="s">
        <v>164</v>
      </c>
      <c r="B54" s="237" t="str">
        <f>VLOOKUP(A54,Tabela3[[ITEM]:[DESCRIÇÃO]],6,FALSE)</f>
        <v>INSTALAÇÕES ELETRICAS E AR CONDICIONADO</v>
      </c>
      <c r="C54" s="245"/>
      <c r="D54" s="239" t="e">
        <f t="shared" si="14"/>
        <v>#REF!</v>
      </c>
      <c r="E54" s="240">
        <f t="shared" si="15"/>
        <v>0</v>
      </c>
      <c r="F54" s="241">
        <f t="shared" si="16"/>
        <v>0</v>
      </c>
      <c r="G54" s="242">
        <f>'CRONOGRAMA DES'!G52</f>
        <v>0</v>
      </c>
      <c r="H54" s="243">
        <f t="shared" si="17"/>
        <v>0</v>
      </c>
      <c r="I54" s="241">
        <f t="shared" si="18"/>
        <v>0</v>
      </c>
      <c r="J54" s="242">
        <f>'CRONOGRAMA DES'!J52</f>
        <v>0</v>
      </c>
      <c r="K54" s="243">
        <f t="shared" si="28"/>
        <v>0</v>
      </c>
      <c r="L54" s="241">
        <f t="shared" si="22"/>
        <v>0</v>
      </c>
      <c r="M54" s="242">
        <f>'CRONOGRAMA DES'!M52</f>
        <v>0</v>
      </c>
      <c r="N54" s="243">
        <f t="shared" si="19"/>
        <v>0</v>
      </c>
      <c r="O54" s="241">
        <f t="shared" si="23"/>
        <v>0</v>
      </c>
      <c r="P54" s="242">
        <f>'CRONOGRAMA DES'!P52</f>
        <v>0</v>
      </c>
      <c r="Q54" s="243">
        <f t="shared" si="24"/>
        <v>0</v>
      </c>
      <c r="R54" s="241">
        <f t="shared" si="25"/>
        <v>0</v>
      </c>
      <c r="S54" s="242">
        <f>'CRONOGRAMA DES'!S52</f>
        <v>1</v>
      </c>
      <c r="T54" s="243">
        <f t="shared" si="26"/>
        <v>1</v>
      </c>
      <c r="U54" s="241">
        <f t="shared" si="20"/>
        <v>0</v>
      </c>
      <c r="V54" s="242">
        <f>'CRONOGRAMA DES'!V52</f>
        <v>0</v>
      </c>
      <c r="W54" s="243">
        <f t="shared" si="27"/>
        <v>1</v>
      </c>
      <c r="X54" s="244">
        <f t="shared" si="21"/>
        <v>1</v>
      </c>
    </row>
    <row r="55" spans="1:24" x14ac:dyDescent="0.25">
      <c r="A55" s="229" t="s">
        <v>165</v>
      </c>
      <c r="B55" s="237" t="str">
        <f>VLOOKUP(A55,Tabela3[[ITEM]:[DESCRIÇÃO]],6,FALSE)</f>
        <v>TELEFONIA E LÓGICA</v>
      </c>
      <c r="C55" s="245"/>
      <c r="D55" s="239" t="e">
        <f t="shared" si="14"/>
        <v>#REF!</v>
      </c>
      <c r="E55" s="240">
        <f t="shared" si="15"/>
        <v>0</v>
      </c>
      <c r="F55" s="241">
        <f t="shared" si="16"/>
        <v>0</v>
      </c>
      <c r="G55" s="242">
        <f>'CRONOGRAMA DES'!G53</f>
        <v>0</v>
      </c>
      <c r="H55" s="243">
        <f t="shared" si="17"/>
        <v>0</v>
      </c>
      <c r="I55" s="241">
        <f t="shared" si="18"/>
        <v>0</v>
      </c>
      <c r="J55" s="242">
        <f>'CRONOGRAMA DES'!J53</f>
        <v>0</v>
      </c>
      <c r="K55" s="243">
        <f t="shared" si="28"/>
        <v>0</v>
      </c>
      <c r="L55" s="241">
        <f t="shared" si="22"/>
        <v>0</v>
      </c>
      <c r="M55" s="242">
        <f>'CRONOGRAMA DES'!M53</f>
        <v>0</v>
      </c>
      <c r="N55" s="243">
        <f t="shared" si="19"/>
        <v>0</v>
      </c>
      <c r="O55" s="241">
        <f t="shared" si="23"/>
        <v>0</v>
      </c>
      <c r="P55" s="242">
        <f>'CRONOGRAMA DES'!P53</f>
        <v>0</v>
      </c>
      <c r="Q55" s="243">
        <f t="shared" si="24"/>
        <v>0</v>
      </c>
      <c r="R55" s="241">
        <f t="shared" si="25"/>
        <v>0</v>
      </c>
      <c r="S55" s="242">
        <f>'CRONOGRAMA DES'!S53</f>
        <v>0</v>
      </c>
      <c r="T55" s="243">
        <f t="shared" si="26"/>
        <v>0</v>
      </c>
      <c r="U55" s="241">
        <f t="shared" si="20"/>
        <v>0</v>
      </c>
      <c r="V55" s="242">
        <f>'CRONOGRAMA DES'!V53</f>
        <v>0</v>
      </c>
      <c r="W55" s="243">
        <f t="shared" si="27"/>
        <v>0</v>
      </c>
      <c r="X55" s="244">
        <f t="shared" si="21"/>
        <v>0</v>
      </c>
    </row>
    <row r="56" spans="1:24" x14ac:dyDescent="0.25">
      <c r="A56" s="229" t="s">
        <v>203</v>
      </c>
      <c r="B56" s="237" t="str">
        <f>VLOOKUP(A56,Tabela3[[ITEM]:[DESCRIÇÃO]],6,FALSE)</f>
        <v>PREVENÇÃO DE COMBATE A INCÊNDIO E PÂNICO</v>
      </c>
      <c r="C56" s="245"/>
      <c r="D56" s="239" t="e">
        <f t="shared" si="14"/>
        <v>#REF!</v>
      </c>
      <c r="E56" s="240">
        <f t="shared" si="15"/>
        <v>0</v>
      </c>
      <c r="F56" s="241">
        <f t="shared" si="16"/>
        <v>0</v>
      </c>
      <c r="G56" s="242">
        <f>'CRONOGRAMA DES'!G54</f>
        <v>0</v>
      </c>
      <c r="H56" s="243">
        <f t="shared" si="17"/>
        <v>0</v>
      </c>
      <c r="I56" s="241">
        <f t="shared" si="18"/>
        <v>0</v>
      </c>
      <c r="J56" s="242">
        <f>'CRONOGRAMA DES'!J54</f>
        <v>0</v>
      </c>
      <c r="K56" s="243">
        <f t="shared" si="28"/>
        <v>0</v>
      </c>
      <c r="L56" s="241">
        <f t="shared" si="22"/>
        <v>0</v>
      </c>
      <c r="M56" s="242">
        <f>'CRONOGRAMA DES'!M54</f>
        <v>0</v>
      </c>
      <c r="N56" s="243">
        <f t="shared" si="19"/>
        <v>0</v>
      </c>
      <c r="O56" s="241">
        <f t="shared" si="23"/>
        <v>0</v>
      </c>
      <c r="P56" s="242">
        <f>'CRONOGRAMA DES'!P54</f>
        <v>0</v>
      </c>
      <c r="Q56" s="243">
        <f t="shared" si="24"/>
        <v>0</v>
      </c>
      <c r="R56" s="241">
        <f t="shared" si="25"/>
        <v>0</v>
      </c>
      <c r="S56" s="242">
        <f>'CRONOGRAMA DES'!S54</f>
        <v>0</v>
      </c>
      <c r="T56" s="243">
        <f t="shared" si="26"/>
        <v>0</v>
      </c>
      <c r="U56" s="241">
        <f t="shared" si="20"/>
        <v>0</v>
      </c>
      <c r="V56" s="242">
        <f>'CRONOGRAMA DES'!V54</f>
        <v>0</v>
      </c>
      <c r="W56" s="243">
        <f t="shared" si="27"/>
        <v>0</v>
      </c>
      <c r="X56" s="244">
        <f t="shared" si="21"/>
        <v>0</v>
      </c>
    </row>
    <row r="57" spans="1:24" x14ac:dyDescent="0.25">
      <c r="A57" s="229" t="s">
        <v>206</v>
      </c>
      <c r="B57" s="237" t="str">
        <f>VLOOKUP(A57,Tabela3[[ITEM]:[DESCRIÇÃO]],6,FALSE)</f>
        <v>URBANIZAÇÃO</v>
      </c>
      <c r="C57" s="245"/>
      <c r="D57" s="239" t="e">
        <f t="shared" si="14"/>
        <v>#REF!</v>
      </c>
      <c r="E57" s="240">
        <f t="shared" si="15"/>
        <v>0</v>
      </c>
      <c r="F57" s="241">
        <f t="shared" si="16"/>
        <v>0</v>
      </c>
      <c r="G57" s="242">
        <f>'CRONOGRAMA DES'!G55</f>
        <v>0</v>
      </c>
      <c r="H57" s="243">
        <f t="shared" si="17"/>
        <v>0</v>
      </c>
      <c r="I57" s="241">
        <f t="shared" si="18"/>
        <v>0</v>
      </c>
      <c r="J57" s="242">
        <f>'CRONOGRAMA DES'!J55</f>
        <v>0</v>
      </c>
      <c r="K57" s="243">
        <f t="shared" si="28"/>
        <v>0</v>
      </c>
      <c r="L57" s="241">
        <f t="shared" si="22"/>
        <v>0</v>
      </c>
      <c r="M57" s="242">
        <f>'CRONOGRAMA DES'!M55</f>
        <v>0</v>
      </c>
      <c r="N57" s="243">
        <f t="shared" si="19"/>
        <v>0</v>
      </c>
      <c r="O57" s="241">
        <f t="shared" si="23"/>
        <v>0</v>
      </c>
      <c r="P57" s="242">
        <f>'CRONOGRAMA DES'!P55</f>
        <v>0</v>
      </c>
      <c r="Q57" s="243">
        <f t="shared" si="24"/>
        <v>0</v>
      </c>
      <c r="R57" s="241">
        <f t="shared" si="25"/>
        <v>0</v>
      </c>
      <c r="S57" s="242">
        <f>'CRONOGRAMA DES'!S55</f>
        <v>0</v>
      </c>
      <c r="T57" s="243">
        <f t="shared" si="26"/>
        <v>0</v>
      </c>
      <c r="U57" s="241">
        <f t="shared" si="20"/>
        <v>0</v>
      </c>
      <c r="V57" s="242">
        <f>'CRONOGRAMA DES'!V55</f>
        <v>0</v>
      </c>
      <c r="W57" s="243">
        <f t="shared" si="27"/>
        <v>0</v>
      </c>
      <c r="X57" s="244">
        <f t="shared" si="21"/>
        <v>0</v>
      </c>
    </row>
    <row r="58" spans="1:24" x14ac:dyDescent="0.25">
      <c r="A58" s="229" t="s">
        <v>209</v>
      </c>
      <c r="B58" s="237" t="str">
        <f>VLOOKUP(A58,Tabela3[[ITEM]:[DESCRIÇÃO]],6,FALSE)</f>
        <v>PINTURA</v>
      </c>
      <c r="C58" s="245"/>
      <c r="D58" s="239" t="e">
        <f t="shared" si="14"/>
        <v>#REF!</v>
      </c>
      <c r="E58" s="240">
        <f t="shared" si="15"/>
        <v>0</v>
      </c>
      <c r="F58" s="241">
        <f t="shared" si="16"/>
        <v>0</v>
      </c>
      <c r="G58" s="242">
        <f>'CRONOGRAMA DES'!G56</f>
        <v>0</v>
      </c>
      <c r="H58" s="243">
        <f t="shared" si="17"/>
        <v>0</v>
      </c>
      <c r="I58" s="241">
        <f t="shared" si="18"/>
        <v>0</v>
      </c>
      <c r="J58" s="242">
        <f>'CRONOGRAMA DES'!J56</f>
        <v>0</v>
      </c>
      <c r="K58" s="243">
        <f t="shared" si="28"/>
        <v>0</v>
      </c>
      <c r="L58" s="241">
        <f t="shared" si="22"/>
        <v>0</v>
      </c>
      <c r="M58" s="242">
        <f>'CRONOGRAMA DES'!M56</f>
        <v>0</v>
      </c>
      <c r="N58" s="243">
        <f t="shared" si="19"/>
        <v>0</v>
      </c>
      <c r="O58" s="241">
        <f t="shared" si="23"/>
        <v>0</v>
      </c>
      <c r="P58" s="242">
        <f>'CRONOGRAMA DES'!P56</f>
        <v>0</v>
      </c>
      <c r="Q58" s="243">
        <f t="shared" si="24"/>
        <v>0</v>
      </c>
      <c r="R58" s="241">
        <f t="shared" si="25"/>
        <v>0</v>
      </c>
      <c r="S58" s="242">
        <f>'CRONOGRAMA DES'!S56</f>
        <v>0</v>
      </c>
      <c r="T58" s="243">
        <f t="shared" si="26"/>
        <v>0</v>
      </c>
      <c r="U58" s="241">
        <f t="shared" si="20"/>
        <v>0</v>
      </c>
      <c r="V58" s="242">
        <f>'CRONOGRAMA DES'!V56</f>
        <v>0</v>
      </c>
      <c r="W58" s="243">
        <f t="shared" si="27"/>
        <v>0</v>
      </c>
      <c r="X58" s="244">
        <f t="shared" si="21"/>
        <v>0</v>
      </c>
    </row>
    <row r="59" spans="1:24" x14ac:dyDescent="0.25">
      <c r="A59" s="229" t="s">
        <v>218</v>
      </c>
      <c r="B59" s="237" t="str">
        <f>VLOOKUP(A59,Tabela3[[ITEM]:[DESCRIÇÃO]],6,FALSE)</f>
        <v>PEDRAS, BANCADAS E DIVISÓRIAS</v>
      </c>
      <c r="C59" s="245"/>
      <c r="D59" s="239" t="e">
        <f t="shared" si="14"/>
        <v>#REF!</v>
      </c>
      <c r="E59" s="240">
        <f t="shared" si="15"/>
        <v>0</v>
      </c>
      <c r="F59" s="241">
        <f t="shared" si="16"/>
        <v>0</v>
      </c>
      <c r="G59" s="242">
        <f>'CRONOGRAMA DES'!G57</f>
        <v>0.1</v>
      </c>
      <c r="H59" s="243">
        <f t="shared" si="17"/>
        <v>0.6</v>
      </c>
      <c r="I59" s="241">
        <f t="shared" si="18"/>
        <v>0</v>
      </c>
      <c r="J59" s="242">
        <f>'CRONOGRAMA DES'!J57</f>
        <v>0.1</v>
      </c>
      <c r="K59" s="243">
        <f t="shared" si="28"/>
        <v>0.7</v>
      </c>
      <c r="L59" s="241">
        <f t="shared" si="22"/>
        <v>0</v>
      </c>
      <c r="M59" s="242">
        <f>'CRONOGRAMA DES'!M57</f>
        <v>0.1</v>
      </c>
      <c r="N59" s="243">
        <f t="shared" si="19"/>
        <v>0.79999999999999993</v>
      </c>
      <c r="O59" s="241">
        <f t="shared" si="23"/>
        <v>0</v>
      </c>
      <c r="P59" s="242">
        <f>'CRONOGRAMA DES'!P57</f>
        <v>0.1</v>
      </c>
      <c r="Q59" s="243">
        <f t="shared" si="24"/>
        <v>0.89999999999999991</v>
      </c>
      <c r="R59" s="241">
        <f t="shared" si="25"/>
        <v>0</v>
      </c>
      <c r="S59" s="242">
        <f>'CRONOGRAMA DES'!S57</f>
        <v>0.1</v>
      </c>
      <c r="T59" s="243">
        <f t="shared" si="26"/>
        <v>0.99999999999999989</v>
      </c>
      <c r="U59" s="241">
        <f t="shared" si="20"/>
        <v>0</v>
      </c>
      <c r="V59" s="242">
        <f>'CRONOGRAMA DES'!V57</f>
        <v>0</v>
      </c>
      <c r="W59" s="243">
        <f t="shared" si="27"/>
        <v>0.99999999999999989</v>
      </c>
      <c r="X59" s="244">
        <f t="shared" si="21"/>
        <v>0.99999999999999989</v>
      </c>
    </row>
    <row r="60" spans="1:24" x14ac:dyDescent="0.25">
      <c r="A60" s="229" t="s">
        <v>355</v>
      </c>
      <c r="B60" s="237" t="str">
        <f>VLOOKUP(A60,Tabela3[[ITEM]:[DESCRIÇÃO]],6,FALSE)</f>
        <v>SPDA</v>
      </c>
      <c r="C60" s="245"/>
      <c r="D60" s="239" t="e">
        <f t="shared" si="14"/>
        <v>#REF!</v>
      </c>
      <c r="E60" s="240" t="e">
        <f t="shared" si="15"/>
        <v>#REF!</v>
      </c>
      <c r="F60" s="241" t="e">
        <f t="shared" si="16"/>
        <v>#REF!</v>
      </c>
      <c r="G60" s="242">
        <f>'CRONOGRAMA DES'!G58</f>
        <v>0</v>
      </c>
      <c r="H60" s="243">
        <f t="shared" si="17"/>
        <v>0</v>
      </c>
      <c r="I60" s="241" t="e">
        <f t="shared" si="18"/>
        <v>#REF!</v>
      </c>
      <c r="J60" s="242">
        <f>'CRONOGRAMA DES'!J58</f>
        <v>0</v>
      </c>
      <c r="K60" s="243">
        <f t="shared" si="28"/>
        <v>0</v>
      </c>
      <c r="L60" s="241" t="e">
        <f t="shared" si="22"/>
        <v>#REF!</v>
      </c>
      <c r="M60" s="242">
        <f>'CRONOGRAMA DES'!M58</f>
        <v>0</v>
      </c>
      <c r="N60" s="243">
        <f t="shared" si="19"/>
        <v>0</v>
      </c>
      <c r="O60" s="241" t="e">
        <f t="shared" si="23"/>
        <v>#REF!</v>
      </c>
      <c r="P60" s="242">
        <f>'CRONOGRAMA DES'!P58</f>
        <v>0</v>
      </c>
      <c r="Q60" s="243">
        <f t="shared" si="24"/>
        <v>0</v>
      </c>
      <c r="R60" s="241" t="e">
        <f t="shared" si="25"/>
        <v>#REF!</v>
      </c>
      <c r="S60" s="242">
        <f>'CRONOGRAMA DES'!S58</f>
        <v>0</v>
      </c>
      <c r="T60" s="243">
        <f t="shared" si="26"/>
        <v>0</v>
      </c>
      <c r="U60" s="241" t="e">
        <f t="shared" si="20"/>
        <v>#REF!</v>
      </c>
      <c r="V60" s="242">
        <f>'CRONOGRAMA DES'!V58</f>
        <v>0</v>
      </c>
      <c r="W60" s="243">
        <f t="shared" si="27"/>
        <v>0</v>
      </c>
      <c r="X60" s="244">
        <f t="shared" si="21"/>
        <v>0</v>
      </c>
    </row>
    <row r="61" spans="1:24" x14ac:dyDescent="0.25">
      <c r="A61" s="229" t="s">
        <v>221</v>
      </c>
      <c r="B61" s="237" t="str">
        <f>VLOOKUP(A61,Tabela3[[ITEM]:[DESCRIÇÃO]],6,FALSE)</f>
        <v>SERVIÇOS COMPLEMENTARES</v>
      </c>
      <c r="C61" s="245"/>
      <c r="D61" s="239" t="e">
        <f t="shared" si="14"/>
        <v>#REF!</v>
      </c>
      <c r="E61" s="240">
        <f t="shared" si="15"/>
        <v>0</v>
      </c>
      <c r="F61" s="241">
        <f t="shared" si="16"/>
        <v>0</v>
      </c>
      <c r="G61" s="242">
        <f>'CRONOGRAMA DES'!G59</f>
        <v>5.5500000000000001E-2</v>
      </c>
      <c r="H61" s="243">
        <f t="shared" si="17"/>
        <v>0.38850000000000001</v>
      </c>
      <c r="I61" s="241">
        <f t="shared" si="18"/>
        <v>0</v>
      </c>
      <c r="J61" s="242">
        <f>'CRONOGRAMA DES'!J59</f>
        <v>5.5500000000000001E-2</v>
      </c>
      <c r="K61" s="243">
        <f t="shared" si="28"/>
        <v>0.44400000000000001</v>
      </c>
      <c r="L61" s="241">
        <f t="shared" si="22"/>
        <v>0</v>
      </c>
      <c r="M61" s="242">
        <f>'CRONOGRAMA DES'!M59</f>
        <v>5.5599999999999997E-2</v>
      </c>
      <c r="N61" s="243">
        <f t="shared" si="19"/>
        <v>0.49959999999999999</v>
      </c>
      <c r="O61" s="241">
        <f t="shared" si="23"/>
        <v>0</v>
      </c>
      <c r="P61" s="242">
        <f>'CRONOGRAMA DES'!P59</f>
        <v>5.5599999999999997E-2</v>
      </c>
      <c r="Q61" s="243">
        <f t="shared" si="24"/>
        <v>0.55520000000000003</v>
      </c>
      <c r="R61" s="241">
        <f t="shared" si="25"/>
        <v>0</v>
      </c>
      <c r="S61" s="242">
        <f>'CRONOGRAMA DES'!S59</f>
        <v>5.5599999999999997E-2</v>
      </c>
      <c r="T61" s="243">
        <f t="shared" si="26"/>
        <v>0.61080000000000001</v>
      </c>
      <c r="U61" s="241">
        <f t="shared" si="20"/>
        <v>0</v>
      </c>
      <c r="V61" s="242">
        <f>'CRONOGRAMA DES'!V59</f>
        <v>5.5599999999999997E-2</v>
      </c>
      <c r="W61" s="243">
        <f t="shared" si="27"/>
        <v>0.66639999999999999</v>
      </c>
      <c r="X61" s="244">
        <f t="shared" si="21"/>
        <v>0.66639999999999999</v>
      </c>
    </row>
    <row r="62" spans="1:24" x14ac:dyDescent="0.25">
      <c r="A62" s="229" t="s">
        <v>224</v>
      </c>
      <c r="B62" s="237" t="str">
        <f>VLOOKUP(A62,Tabela3[[ITEM]:[DESCRIÇÃO]],6,FALSE)</f>
        <v xml:space="preserve">ADMINISTRAÇÃO LOCAL </v>
      </c>
      <c r="C62" s="245"/>
      <c r="D62" s="239" t="e">
        <f t="shared" si="14"/>
        <v>#REF!</v>
      </c>
      <c r="E62" s="240">
        <f t="shared" si="15"/>
        <v>0</v>
      </c>
      <c r="F62" s="241">
        <f t="shared" si="16"/>
        <v>0</v>
      </c>
      <c r="G62" s="242">
        <f>'CRONOGRAMA DES'!G60</f>
        <v>0</v>
      </c>
      <c r="H62" s="243">
        <f t="shared" si="17"/>
        <v>0</v>
      </c>
      <c r="I62" s="241">
        <f t="shared" si="18"/>
        <v>0</v>
      </c>
      <c r="J62" s="242">
        <f>'CRONOGRAMA DES'!J60</f>
        <v>0</v>
      </c>
      <c r="K62" s="243">
        <f t="shared" si="28"/>
        <v>0</v>
      </c>
      <c r="L62" s="241">
        <f t="shared" si="22"/>
        <v>0</v>
      </c>
      <c r="M62" s="242">
        <f>'CRONOGRAMA DES'!M60</f>
        <v>0</v>
      </c>
      <c r="N62" s="243">
        <f t="shared" si="19"/>
        <v>0</v>
      </c>
      <c r="O62" s="241">
        <f t="shared" si="23"/>
        <v>0</v>
      </c>
      <c r="P62" s="242">
        <f>'CRONOGRAMA DES'!P60</f>
        <v>0</v>
      </c>
      <c r="Q62" s="243">
        <f t="shared" si="24"/>
        <v>0</v>
      </c>
      <c r="R62" s="241">
        <f t="shared" si="25"/>
        <v>0</v>
      </c>
      <c r="S62" s="242">
        <f>'CRONOGRAMA DES'!S60</f>
        <v>0</v>
      </c>
      <c r="T62" s="243">
        <f t="shared" si="26"/>
        <v>0</v>
      </c>
      <c r="U62" s="241">
        <f t="shared" si="20"/>
        <v>0</v>
      </c>
      <c r="V62" s="242">
        <f>'CRONOGRAMA DES'!V60</f>
        <v>0</v>
      </c>
      <c r="W62" s="243">
        <f t="shared" si="27"/>
        <v>0</v>
      </c>
      <c r="X62" s="244">
        <f t="shared" si="21"/>
        <v>0</v>
      </c>
    </row>
    <row r="63" spans="1:24" x14ac:dyDescent="0.25">
      <c r="A63" s="229" t="s">
        <v>481</v>
      </c>
      <c r="B63" s="237" t="str">
        <f>VLOOKUP(A63,Tabela3[[ITEM]:[DESCRIÇÃO]],6,FALSE)</f>
        <v xml:space="preserve">LIMPEZA FINAL </v>
      </c>
      <c r="C63" s="245"/>
      <c r="D63" s="239" t="e">
        <f t="shared" si="14"/>
        <v>#REF!</v>
      </c>
      <c r="E63" s="240">
        <f t="shared" si="15"/>
        <v>0</v>
      </c>
      <c r="F63" s="241" t="e">
        <f t="shared" si="16"/>
        <v>#REF!</v>
      </c>
      <c r="G63" s="242" t="e">
        <f>'CRONOGRAMA DES'!#REF!</f>
        <v>#REF!</v>
      </c>
      <c r="H63" s="243" t="e">
        <f t="shared" si="17"/>
        <v>#REF!</v>
      </c>
      <c r="I63" s="241" t="e">
        <f t="shared" si="18"/>
        <v>#REF!</v>
      </c>
      <c r="J63" s="242" t="e">
        <f>'CRONOGRAMA DES'!#REF!</f>
        <v>#REF!</v>
      </c>
      <c r="K63" s="243" t="e">
        <f t="shared" si="28"/>
        <v>#REF!</v>
      </c>
      <c r="L63" s="241" t="e">
        <f t="shared" si="22"/>
        <v>#REF!</v>
      </c>
      <c r="M63" s="242" t="e">
        <f>'CRONOGRAMA DES'!#REF!</f>
        <v>#REF!</v>
      </c>
      <c r="N63" s="243" t="e">
        <f t="shared" si="19"/>
        <v>#REF!</v>
      </c>
      <c r="O63" s="241" t="e">
        <f t="shared" si="23"/>
        <v>#REF!</v>
      </c>
      <c r="P63" s="242" t="e">
        <f>'CRONOGRAMA DES'!#REF!</f>
        <v>#REF!</v>
      </c>
      <c r="Q63" s="243" t="e">
        <f t="shared" si="24"/>
        <v>#REF!</v>
      </c>
      <c r="R63" s="241" t="e">
        <f t="shared" si="25"/>
        <v>#REF!</v>
      </c>
      <c r="S63" s="242" t="e">
        <f>'CRONOGRAMA DES'!#REF!</f>
        <v>#REF!</v>
      </c>
      <c r="T63" s="243" t="e">
        <f t="shared" si="26"/>
        <v>#REF!</v>
      </c>
      <c r="U63" s="241" t="e">
        <f t="shared" si="20"/>
        <v>#REF!</v>
      </c>
      <c r="V63" s="242" t="e">
        <f>'CRONOGRAMA DES'!#REF!</f>
        <v>#REF!</v>
      </c>
      <c r="W63" s="243" t="e">
        <f t="shared" si="27"/>
        <v>#REF!</v>
      </c>
      <c r="X63" s="244" t="e">
        <f t="shared" si="21"/>
        <v>#REF!</v>
      </c>
    </row>
    <row r="64" spans="1:24" x14ac:dyDescent="0.25">
      <c r="A64" s="229" t="s">
        <v>604</v>
      </c>
      <c r="B64" s="237" t="e">
        <f>VLOOKUP(A64,Tabela3[[ITEM]:[DESCRIÇÃO]],6,FALSE)</f>
        <v>#N/A</v>
      </c>
      <c r="C64" s="245"/>
      <c r="D64" s="239" t="e">
        <f t="shared" si="14"/>
        <v>#N/A</v>
      </c>
      <c r="E64" s="240" t="e">
        <f t="shared" si="15"/>
        <v>#N/A</v>
      </c>
      <c r="F64" s="241" t="e">
        <f t="shared" si="16"/>
        <v>#REF!</v>
      </c>
      <c r="G64" s="242" t="e">
        <f>'CRONOGRAMA DES'!#REF!</f>
        <v>#REF!</v>
      </c>
      <c r="H64" s="243" t="e">
        <f t="shared" si="17"/>
        <v>#REF!</v>
      </c>
      <c r="I64" s="241" t="e">
        <f t="shared" si="18"/>
        <v>#REF!</v>
      </c>
      <c r="J64" s="242" t="e">
        <f>'CRONOGRAMA DES'!#REF!</f>
        <v>#REF!</v>
      </c>
      <c r="K64" s="243" t="e">
        <f>J64+H64</f>
        <v>#REF!</v>
      </c>
      <c r="L64" s="241" t="e">
        <f t="shared" si="22"/>
        <v>#REF!</v>
      </c>
      <c r="M64" s="242" t="e">
        <f>'CRONOGRAMA DES'!#REF!</f>
        <v>#REF!</v>
      </c>
      <c r="N64" s="243" t="e">
        <f>M64+K64</f>
        <v>#REF!</v>
      </c>
      <c r="O64" s="241" t="e">
        <f t="shared" si="23"/>
        <v>#REF!</v>
      </c>
      <c r="P64" s="242" t="e">
        <f>'CRONOGRAMA DES'!#REF!</f>
        <v>#REF!</v>
      </c>
      <c r="Q64" s="243" t="e">
        <f>P64+N64</f>
        <v>#REF!</v>
      </c>
      <c r="R64" s="241" t="e">
        <f t="shared" si="25"/>
        <v>#REF!</v>
      </c>
      <c r="S64" s="242" t="e">
        <f>'CRONOGRAMA DES'!#REF!</f>
        <v>#REF!</v>
      </c>
      <c r="T64" s="243" t="e">
        <f t="shared" si="26"/>
        <v>#REF!</v>
      </c>
      <c r="U64" s="241" t="e">
        <f t="shared" si="20"/>
        <v>#REF!</v>
      </c>
      <c r="V64" s="242" t="e">
        <f>'CRONOGRAMA DES'!#REF!</f>
        <v>#REF!</v>
      </c>
      <c r="W64" s="243" t="e">
        <f t="shared" si="27"/>
        <v>#REF!</v>
      </c>
      <c r="X64" s="244" t="e">
        <f t="shared" si="21"/>
        <v>#REF!</v>
      </c>
    </row>
    <row r="65" spans="1:24" x14ac:dyDescent="0.25">
      <c r="A65" s="229" t="s">
        <v>607</v>
      </c>
      <c r="B65" s="237" t="e">
        <f>VLOOKUP(A65,Tabela3[[ITEM]:[DESCRIÇÃO]],6,FALSE)</f>
        <v>#N/A</v>
      </c>
      <c r="C65" s="245"/>
      <c r="D65" s="239" t="e">
        <f t="shared" si="14"/>
        <v>#N/A</v>
      </c>
      <c r="E65" s="240" t="e">
        <f t="shared" si="15"/>
        <v>#N/A</v>
      </c>
      <c r="F65" s="241" t="e">
        <f t="shared" si="16"/>
        <v>#REF!</v>
      </c>
      <c r="G65" s="242" t="e">
        <f>'CRONOGRAMA DES'!#REF!</f>
        <v>#REF!</v>
      </c>
      <c r="H65" s="243" t="e">
        <f t="shared" si="17"/>
        <v>#REF!</v>
      </c>
      <c r="I65" s="241" t="e">
        <f t="shared" si="18"/>
        <v>#REF!</v>
      </c>
      <c r="J65" s="242" t="e">
        <f>'CRONOGRAMA DES'!#REF!</f>
        <v>#REF!</v>
      </c>
      <c r="K65" s="243" t="e">
        <f>J65+H65</f>
        <v>#REF!</v>
      </c>
      <c r="L65" s="241" t="e">
        <f t="shared" si="22"/>
        <v>#REF!</v>
      </c>
      <c r="M65" s="242" t="e">
        <f>'CRONOGRAMA DES'!#REF!</f>
        <v>#REF!</v>
      </c>
      <c r="N65" s="243" t="e">
        <f>M65+K65</f>
        <v>#REF!</v>
      </c>
      <c r="O65" s="241" t="e">
        <f t="shared" si="23"/>
        <v>#REF!</v>
      </c>
      <c r="P65" s="242" t="e">
        <f>'CRONOGRAMA DES'!#REF!</f>
        <v>#REF!</v>
      </c>
      <c r="Q65" s="243" t="e">
        <f>P65+N65</f>
        <v>#REF!</v>
      </c>
      <c r="R65" s="241" t="e">
        <f t="shared" si="25"/>
        <v>#REF!</v>
      </c>
      <c r="S65" s="242" t="e">
        <f>'CRONOGRAMA DES'!#REF!</f>
        <v>#REF!</v>
      </c>
      <c r="T65" s="243" t="e">
        <f>S65+Q65</f>
        <v>#REF!</v>
      </c>
      <c r="U65" s="241" t="e">
        <f t="shared" si="20"/>
        <v>#N/A</v>
      </c>
      <c r="V65" s="242">
        <v>0.13</v>
      </c>
      <c r="W65" s="243" t="e">
        <f t="shared" si="27"/>
        <v>#REF!</v>
      </c>
      <c r="X65" s="244" t="e">
        <f t="shared" si="21"/>
        <v>#REF!</v>
      </c>
    </row>
    <row r="66" spans="1:24" x14ac:dyDescent="0.25">
      <c r="A66" s="229" t="s">
        <v>608</v>
      </c>
      <c r="B66" s="237" t="e">
        <f>VLOOKUP(A66,Tabela3[[ITEM]:[DESCRIÇÃO]],6,FALSE)</f>
        <v>#N/A</v>
      </c>
      <c r="C66" s="245"/>
      <c r="D66" s="239" t="e">
        <f t="shared" si="14"/>
        <v>#N/A</v>
      </c>
      <c r="E66" s="240" t="e">
        <f t="shared" si="15"/>
        <v>#N/A</v>
      </c>
      <c r="F66" s="241" t="e">
        <f t="shared" si="16"/>
        <v>#REF!</v>
      </c>
      <c r="G66" s="242" t="e">
        <f>'CRONOGRAMA DES'!#REF!</f>
        <v>#REF!</v>
      </c>
      <c r="H66" s="243" t="e">
        <f t="shared" si="17"/>
        <v>#REF!</v>
      </c>
      <c r="I66" s="241" t="e">
        <f t="shared" si="18"/>
        <v>#REF!</v>
      </c>
      <c r="J66" s="242" t="e">
        <f>'CRONOGRAMA DES'!#REF!</f>
        <v>#REF!</v>
      </c>
      <c r="K66" s="243" t="e">
        <f>J66+H66</f>
        <v>#REF!</v>
      </c>
      <c r="L66" s="241" t="e">
        <f t="shared" si="22"/>
        <v>#REF!</v>
      </c>
      <c r="M66" s="242" t="e">
        <f>'CRONOGRAMA DES'!#REF!</f>
        <v>#REF!</v>
      </c>
      <c r="N66" s="243" t="e">
        <f>M66+K66</f>
        <v>#REF!</v>
      </c>
      <c r="O66" s="241" t="e">
        <f t="shared" si="23"/>
        <v>#REF!</v>
      </c>
      <c r="P66" s="242" t="e">
        <f>'CRONOGRAMA DES'!#REF!</f>
        <v>#REF!</v>
      </c>
      <c r="Q66" s="243" t="e">
        <f>P66+N66</f>
        <v>#REF!</v>
      </c>
      <c r="R66" s="241" t="e">
        <f t="shared" si="25"/>
        <v>#REF!</v>
      </c>
      <c r="S66" s="242" t="e">
        <f>'CRONOGRAMA DES'!#REF!</f>
        <v>#REF!</v>
      </c>
      <c r="T66" s="243" t="e">
        <f t="shared" si="26"/>
        <v>#REF!</v>
      </c>
      <c r="U66" s="241" t="e">
        <f t="shared" si="20"/>
        <v>#REF!</v>
      </c>
      <c r="V66" s="242" t="e">
        <f>'CRONOGRAMA DES'!#REF!</f>
        <v>#REF!</v>
      </c>
      <c r="W66" s="243" t="e">
        <f t="shared" si="27"/>
        <v>#REF!</v>
      </c>
      <c r="X66" s="244" t="e">
        <f t="shared" si="21"/>
        <v>#REF!</v>
      </c>
    </row>
    <row r="67" spans="1:24" x14ac:dyDescent="0.25">
      <c r="A67" s="4"/>
      <c r="B67" s="246"/>
      <c r="C67" s="246"/>
      <c r="D67" s="247" t="e">
        <f>SUM(D42:D66)</f>
        <v>#REF!</v>
      </c>
      <c r="E67" s="248" t="e">
        <f>SUM(E42:E66)</f>
        <v>#REF!</v>
      </c>
      <c r="F67" s="249"/>
      <c r="G67" s="250"/>
      <c r="H67" s="251"/>
      <c r="I67" s="249"/>
      <c r="J67" s="250"/>
      <c r="K67" s="252"/>
      <c r="L67" s="253"/>
      <c r="M67" s="254"/>
      <c r="N67" s="255"/>
      <c r="O67" s="253"/>
      <c r="P67" s="254"/>
      <c r="Q67" s="255"/>
      <c r="R67" s="256"/>
      <c r="S67" s="257"/>
      <c r="T67" s="258"/>
      <c r="U67" s="256"/>
      <c r="V67" s="257"/>
      <c r="W67" s="258"/>
      <c r="X67" s="259"/>
    </row>
    <row r="68" spans="1:24" x14ac:dyDescent="0.25">
      <c r="A68" s="6"/>
      <c r="B68" s="1181" t="s">
        <v>8</v>
      </c>
      <c r="C68" s="1181"/>
      <c r="D68" s="1181"/>
      <c r="E68" s="1182"/>
      <c r="F68" s="260" t="e">
        <f>SUM(F42:F66)</f>
        <v>#REF!</v>
      </c>
      <c r="G68" s="261"/>
      <c r="H68" s="262"/>
      <c r="I68" s="260" t="e">
        <f>SUM(I42:I66)</f>
        <v>#REF!</v>
      </c>
      <c r="J68" s="261"/>
      <c r="K68" s="262"/>
      <c r="L68" s="260" t="e">
        <f>SUM(L42:L66)</f>
        <v>#REF!</v>
      </c>
      <c r="M68" s="261"/>
      <c r="N68" s="262"/>
      <c r="O68" s="260" t="e">
        <f>SUM(O42:O66)</f>
        <v>#REF!</v>
      </c>
      <c r="P68" s="261"/>
      <c r="Q68" s="262"/>
      <c r="R68" s="260" t="e">
        <f>SUM(R42:R66)</f>
        <v>#REF!</v>
      </c>
      <c r="S68" s="261"/>
      <c r="T68" s="262"/>
      <c r="U68" s="260" t="e">
        <f>SUM(U42:U66)</f>
        <v>#REF!</v>
      </c>
      <c r="V68" s="261"/>
      <c r="W68" s="262"/>
      <c r="X68" s="259"/>
    </row>
    <row r="69" spans="1:24" x14ac:dyDescent="0.25">
      <c r="A69" s="5"/>
      <c r="B69" s="1185" t="s">
        <v>9</v>
      </c>
      <c r="C69" s="1185"/>
      <c r="D69" s="1185"/>
      <c r="E69" s="1186"/>
      <c r="F69" s="277" t="e">
        <f>F68+U38</f>
        <v>#REF!</v>
      </c>
      <c r="G69" s="278" t="e">
        <f>F68/$E$67</f>
        <v>#REF!</v>
      </c>
      <c r="H69" s="279" t="e">
        <f>G69+W38</f>
        <v>#REF!</v>
      </c>
      <c r="I69" s="277" t="e">
        <f>I68+F69</f>
        <v>#REF!</v>
      </c>
      <c r="J69" s="278" t="e">
        <f>I68/$E$67</f>
        <v>#REF!</v>
      </c>
      <c r="K69" s="279" t="e">
        <f>J69+H69</f>
        <v>#REF!</v>
      </c>
      <c r="L69" s="277" t="e">
        <f>L68+I69</f>
        <v>#REF!</v>
      </c>
      <c r="M69" s="278" t="e">
        <f>L68/$E$67</f>
        <v>#REF!</v>
      </c>
      <c r="N69" s="279" t="e">
        <f>M69+K69</f>
        <v>#REF!</v>
      </c>
      <c r="O69" s="277" t="e">
        <f>O68+L69</f>
        <v>#REF!</v>
      </c>
      <c r="P69" s="278" t="e">
        <f>O68/$E$67</f>
        <v>#REF!</v>
      </c>
      <c r="Q69" s="279" t="e">
        <f>P69+N69</f>
        <v>#REF!</v>
      </c>
      <c r="R69" s="277" t="e">
        <f>R68+O69</f>
        <v>#REF!</v>
      </c>
      <c r="S69" s="278" t="e">
        <f>R68/$E$67</f>
        <v>#REF!</v>
      </c>
      <c r="T69" s="279" t="e">
        <f>S69+Q69</f>
        <v>#REF!</v>
      </c>
      <c r="U69" s="277" t="e">
        <f>U68+R69</f>
        <v>#REF!</v>
      </c>
      <c r="V69" s="278" t="e">
        <f>U68/$E$67</f>
        <v>#REF!</v>
      </c>
      <c r="W69" s="279" t="e">
        <f>V69+T69</f>
        <v>#REF!</v>
      </c>
      <c r="X69" s="236"/>
    </row>
  </sheetData>
  <mergeCells count="33">
    <mergeCell ref="B69:E69"/>
    <mergeCell ref="I40:K40"/>
    <mergeCell ref="L40:N40"/>
    <mergeCell ref="O40:Q40"/>
    <mergeCell ref="R40:T40"/>
    <mergeCell ref="U40:W40"/>
    <mergeCell ref="B68:E68"/>
    <mergeCell ref="O9:Q9"/>
    <mergeCell ref="R9:T9"/>
    <mergeCell ref="U9:W9"/>
    <mergeCell ref="B37:E37"/>
    <mergeCell ref="B38:E38"/>
    <mergeCell ref="A40:A41"/>
    <mergeCell ref="B40:C41"/>
    <mergeCell ref="D40:D41"/>
    <mergeCell ref="E40:E41"/>
    <mergeCell ref="F40:H40"/>
    <mergeCell ref="B7:T7"/>
    <mergeCell ref="U7:X8"/>
    <mergeCell ref="B8:T8"/>
    <mergeCell ref="A9:A10"/>
    <mergeCell ref="B9:C10"/>
    <mergeCell ref="D9:D10"/>
    <mergeCell ref="E9:E10"/>
    <mergeCell ref="F9:H9"/>
    <mergeCell ref="I9:K9"/>
    <mergeCell ref="L9:N9"/>
    <mergeCell ref="B6:T6"/>
    <mergeCell ref="C1:X1"/>
    <mergeCell ref="C2:X2"/>
    <mergeCell ref="C3:X3"/>
    <mergeCell ref="A4:X4"/>
    <mergeCell ref="B5:T5"/>
  </mergeCells>
  <pageMargins left="0.23622047244094491" right="0.23622047244094491" top="0.35433070866141736" bottom="0.55118110236220474" header="0.31496062992125984" footer="0.31496062992125984"/>
  <pageSetup paperSize="9" scale="44" fitToHeight="0" orientation="landscape" horizontalDpi="4294967292" verticalDpi="300" r:id="rId1"/>
  <headerFooter>
    <oddFooter>Página &amp;P de &amp;N</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79998168889431442"/>
    <pageSetUpPr fitToPage="1"/>
  </sheetPr>
  <dimension ref="A1:F58"/>
  <sheetViews>
    <sheetView workbookViewId="0">
      <selection activeCell="D58" sqref="D58"/>
    </sheetView>
  </sheetViews>
  <sheetFormatPr defaultColWidth="8.85546875" defaultRowHeight="12.75" x14ac:dyDescent="0.2"/>
  <cols>
    <col min="1" max="1" width="21.28515625" style="9" customWidth="1"/>
    <col min="2" max="2" width="21.85546875" style="9" customWidth="1"/>
    <col min="3" max="3" width="18.28515625" style="9" customWidth="1"/>
    <col min="4" max="4" width="23.5703125" style="9" customWidth="1"/>
    <col min="5" max="5" width="16.140625" style="9" customWidth="1"/>
    <col min="6" max="6" width="9.5703125" style="9" customWidth="1"/>
    <col min="7" max="16384" width="8.85546875" style="9"/>
  </cols>
  <sheetData>
    <row r="1" spans="1:6" ht="13.15" customHeight="1" x14ac:dyDescent="0.2">
      <c r="A1" s="18"/>
      <c r="B1" s="1206" t="s">
        <v>1</v>
      </c>
      <c r="C1" s="1207"/>
      <c r="D1" s="1207"/>
      <c r="E1" s="1207"/>
      <c r="F1" s="1208"/>
    </row>
    <row r="2" spans="1:6" ht="13.9" customHeight="1" x14ac:dyDescent="0.2">
      <c r="A2" s="10"/>
      <c r="B2" s="1209" t="s">
        <v>435</v>
      </c>
      <c r="C2" s="1210"/>
      <c r="D2" s="1210"/>
      <c r="E2" s="1210"/>
      <c r="F2" s="1211"/>
    </row>
    <row r="3" spans="1:6" ht="13.15" customHeight="1" x14ac:dyDescent="0.2">
      <c r="A3" s="10"/>
      <c r="B3" s="1212" t="s">
        <v>35</v>
      </c>
      <c r="C3" s="1213"/>
      <c r="D3" s="1213"/>
      <c r="E3" s="1213"/>
      <c r="F3" s="1214"/>
    </row>
    <row r="4" spans="1:6" ht="20.25" x14ac:dyDescent="0.2">
      <c r="A4" s="1197" t="s">
        <v>448</v>
      </c>
      <c r="B4" s="1197"/>
      <c r="C4" s="1197"/>
      <c r="D4" s="1197"/>
      <c r="E4" s="1197"/>
      <c r="F4" s="1197"/>
    </row>
    <row r="5" spans="1:6" ht="24" customHeight="1" x14ac:dyDescent="0.2">
      <c r="A5" s="32" t="s">
        <v>70</v>
      </c>
      <c r="B5" s="1215" t="s">
        <v>1933</v>
      </c>
      <c r="C5" s="1216"/>
      <c r="D5" s="1217"/>
      <c r="E5" s="219" t="s">
        <v>50</v>
      </c>
      <c r="F5" s="29"/>
    </row>
    <row r="6" spans="1:6" ht="12.6" customHeight="1" x14ac:dyDescent="0.2">
      <c r="A6" s="32" t="s">
        <v>2</v>
      </c>
      <c r="B6" s="1218" t="s">
        <v>446</v>
      </c>
      <c r="C6" s="1219"/>
      <c r="D6" s="1220"/>
      <c r="E6" s="1200"/>
      <c r="F6" s="1201"/>
    </row>
    <row r="7" spans="1:6" ht="12.6" customHeight="1" x14ac:dyDescent="0.2">
      <c r="A7" s="32" t="s">
        <v>3</v>
      </c>
      <c r="B7" s="1218" t="s">
        <v>1932</v>
      </c>
      <c r="C7" s="1219"/>
      <c r="D7" s="1220"/>
      <c r="E7" s="1221" t="s">
        <v>797</v>
      </c>
      <c r="F7" s="1222"/>
    </row>
    <row r="8" spans="1:6" ht="18" customHeight="1" x14ac:dyDescent="0.2">
      <c r="A8" s="32" t="s">
        <v>73</v>
      </c>
      <c r="B8" s="1225" t="s">
        <v>1934</v>
      </c>
      <c r="C8" s="1225"/>
      <c r="D8" s="1226"/>
      <c r="E8" s="1223"/>
      <c r="F8" s="1224"/>
    </row>
    <row r="9" spans="1:6" ht="4.1500000000000004" customHeight="1" x14ac:dyDescent="0.2">
      <c r="A9" s="1187"/>
      <c r="B9" s="1188"/>
      <c r="C9" s="1188"/>
      <c r="D9" s="1188"/>
      <c r="E9" s="1188"/>
      <c r="F9" s="12"/>
    </row>
    <row r="10" spans="1:6" ht="24" customHeight="1" x14ac:dyDescent="0.2">
      <c r="A10" s="11" t="s">
        <v>25</v>
      </c>
      <c r="B10" s="1189" t="s">
        <v>449</v>
      </c>
      <c r="C10" s="1190"/>
      <c r="D10" s="1190"/>
      <c r="E10" s="1190"/>
      <c r="F10" s="1191"/>
    </row>
    <row r="11" spans="1:6" x14ac:dyDescent="0.2">
      <c r="A11" s="13"/>
      <c r="B11" s="297"/>
      <c r="C11" s="297"/>
      <c r="D11" s="297"/>
      <c r="E11" s="297"/>
      <c r="F11" s="12"/>
    </row>
    <row r="12" spans="1:6" x14ac:dyDescent="0.2">
      <c r="A12" s="16" t="s">
        <v>26</v>
      </c>
      <c r="B12" s="297"/>
      <c r="C12" s="297"/>
      <c r="D12" s="298"/>
      <c r="E12" s="298"/>
      <c r="F12" s="14"/>
    </row>
    <row r="13" spans="1:6" x14ac:dyDescent="0.2">
      <c r="A13" s="13"/>
      <c r="B13" s="297" t="s">
        <v>27</v>
      </c>
      <c r="C13" s="299">
        <v>3.65</v>
      </c>
      <c r="D13" s="300" t="s">
        <v>0</v>
      </c>
      <c r="E13" s="298"/>
      <c r="F13" s="14"/>
    </row>
    <row r="14" spans="1:6" x14ac:dyDescent="0.2">
      <c r="A14" s="13"/>
      <c r="B14" s="297" t="s">
        <v>28</v>
      </c>
      <c r="C14" s="301">
        <v>5</v>
      </c>
      <c r="D14" s="300" t="s">
        <v>0</v>
      </c>
      <c r="E14" s="298"/>
      <c r="F14" s="14"/>
    </row>
    <row r="15" spans="1:6" x14ac:dyDescent="0.2">
      <c r="A15" s="13"/>
      <c r="B15" s="297" t="s">
        <v>29</v>
      </c>
      <c r="C15" s="17">
        <v>100</v>
      </c>
      <c r="D15" s="300" t="s">
        <v>0</v>
      </c>
      <c r="E15" s="298"/>
      <c r="F15" s="14"/>
    </row>
    <row r="16" spans="1:6" x14ac:dyDescent="0.2">
      <c r="A16" s="13"/>
      <c r="B16" s="297" t="s">
        <v>33</v>
      </c>
      <c r="C16" s="17">
        <v>4.5</v>
      </c>
      <c r="D16" s="300" t="s">
        <v>0</v>
      </c>
      <c r="E16" s="298"/>
      <c r="F16" s="14"/>
    </row>
    <row r="17" spans="1:6" x14ac:dyDescent="0.2">
      <c r="A17" s="13"/>
      <c r="B17" s="302" t="s">
        <v>30</v>
      </c>
      <c r="C17" s="303">
        <v>13.15</v>
      </c>
      <c r="D17" s="304" t="s">
        <v>0</v>
      </c>
      <c r="E17" s="305"/>
      <c r="F17" s="14"/>
    </row>
    <row r="18" spans="1:6" x14ac:dyDescent="0.2">
      <c r="A18" s="13"/>
      <c r="B18" s="297"/>
      <c r="C18" s="297"/>
      <c r="D18" s="305"/>
      <c r="E18" s="1192" t="s">
        <v>31</v>
      </c>
      <c r="F18" s="14"/>
    </row>
    <row r="19" spans="1:6" x14ac:dyDescent="0.2">
      <c r="A19" s="13"/>
      <c r="B19" s="306" t="s">
        <v>450</v>
      </c>
      <c r="C19" s="306" t="s">
        <v>451</v>
      </c>
      <c r="D19" s="305" t="s">
        <v>452</v>
      </c>
      <c r="E19" s="1193"/>
      <c r="F19" s="14"/>
    </row>
    <row r="20" spans="1:6" x14ac:dyDescent="0.2">
      <c r="A20" s="13" t="s">
        <v>453</v>
      </c>
      <c r="B20" s="307">
        <v>0.03</v>
      </c>
      <c r="C20" s="307">
        <v>0.04</v>
      </c>
      <c r="D20" s="307">
        <v>5.5E-2</v>
      </c>
      <c r="E20" s="72">
        <v>3</v>
      </c>
      <c r="F20" s="14"/>
    </row>
    <row r="21" spans="1:6" x14ac:dyDescent="0.2">
      <c r="A21" s="13" t="s">
        <v>454</v>
      </c>
      <c r="B21" s="307">
        <v>8.0000000000000002E-3</v>
      </c>
      <c r="C21" s="307">
        <v>8.0000000000000002E-3</v>
      </c>
      <c r="D21" s="307">
        <v>0.01</v>
      </c>
      <c r="E21" s="72">
        <v>0.8</v>
      </c>
      <c r="F21" s="14"/>
    </row>
    <row r="22" spans="1:6" x14ac:dyDescent="0.2">
      <c r="A22" s="13" t="s">
        <v>455</v>
      </c>
      <c r="B22" s="307">
        <v>9.7000000000000003E-3</v>
      </c>
      <c r="C22" s="307">
        <v>1.2699999999999999E-2</v>
      </c>
      <c r="D22" s="307">
        <v>1.2699999999999999E-2</v>
      </c>
      <c r="E22" s="72">
        <v>0.97</v>
      </c>
      <c r="F22" s="14"/>
    </row>
    <row r="23" spans="1:6" x14ac:dyDescent="0.2">
      <c r="A23" s="13" t="s">
        <v>456</v>
      </c>
      <c r="B23" s="307">
        <v>5.8999999999999999E-3</v>
      </c>
      <c r="C23" s="307">
        <v>1.23E-2</v>
      </c>
      <c r="D23" s="307">
        <v>1.3899999999999999E-2</v>
      </c>
      <c r="E23" s="72">
        <v>0.59</v>
      </c>
      <c r="F23" s="14"/>
    </row>
    <row r="24" spans="1:6" x14ac:dyDescent="0.2">
      <c r="A24" s="13" t="s">
        <v>457</v>
      </c>
      <c r="B24" s="307">
        <v>6.1600000000000002E-2</v>
      </c>
      <c r="C24" s="307">
        <v>7.3999999999999996E-2</v>
      </c>
      <c r="D24" s="307">
        <v>8.9599999999999999E-2</v>
      </c>
      <c r="E24" s="72">
        <v>6.16</v>
      </c>
      <c r="F24" s="14"/>
    </row>
    <row r="25" spans="1:6" x14ac:dyDescent="0.2">
      <c r="A25" s="13"/>
      <c r="B25" s="297"/>
      <c r="C25" s="297"/>
      <c r="D25" s="305"/>
      <c r="E25" s="305"/>
      <c r="F25" s="14"/>
    </row>
    <row r="26" spans="1:6" x14ac:dyDescent="0.2">
      <c r="A26" s="13"/>
      <c r="B26" s="297"/>
      <c r="C26" s="297"/>
      <c r="D26" s="305"/>
      <c r="E26" s="305"/>
      <c r="F26" s="14"/>
    </row>
    <row r="27" spans="1:6" x14ac:dyDescent="0.2">
      <c r="A27" s="1194" t="s">
        <v>32</v>
      </c>
      <c r="B27" s="1195"/>
      <c r="C27" s="1195"/>
      <c r="D27" s="1196"/>
      <c r="E27" s="15">
        <v>0.2881986483454233</v>
      </c>
      <c r="F27" s="308"/>
    </row>
    <row r="28" spans="1:6" ht="5.25" hidden="1" customHeight="1" x14ac:dyDescent="0.2">
      <c r="A28" s="13"/>
      <c r="B28" s="297"/>
      <c r="C28" s="297"/>
      <c r="D28" s="305"/>
      <c r="E28" s="305"/>
      <c r="F28" s="298"/>
    </row>
    <row r="29" spans="1:6" ht="20.25" hidden="1" x14ac:dyDescent="0.2">
      <c r="A29" s="1197" t="s">
        <v>458</v>
      </c>
      <c r="B29" s="1197"/>
      <c r="C29" s="1197"/>
      <c r="D29" s="1197"/>
      <c r="E29" s="1197"/>
      <c r="F29" s="1197"/>
    </row>
    <row r="30" spans="1:6" hidden="1" x14ac:dyDescent="0.2">
      <c r="A30" s="32" t="s">
        <v>70</v>
      </c>
      <c r="B30" s="1198" t="s">
        <v>1933</v>
      </c>
      <c r="C30" s="1198"/>
      <c r="D30" s="1199"/>
      <c r="E30" s="296"/>
      <c r="F30" s="29"/>
    </row>
    <row r="31" spans="1:6" hidden="1" x14ac:dyDescent="0.2">
      <c r="A31" s="32" t="s">
        <v>2</v>
      </c>
      <c r="B31" s="1198" t="s">
        <v>446</v>
      </c>
      <c r="C31" s="1198"/>
      <c r="D31" s="1199"/>
      <c r="E31" s="1200"/>
      <c r="F31" s="1201"/>
    </row>
    <row r="32" spans="1:6" ht="12.75" hidden="1" customHeight="1" x14ac:dyDescent="0.2">
      <c r="A32" s="32" t="s">
        <v>3</v>
      </c>
      <c r="B32" s="1198" t="s">
        <v>1932</v>
      </c>
      <c r="C32" s="1198"/>
      <c r="D32" s="1199"/>
      <c r="E32" s="1202" t="s">
        <v>120</v>
      </c>
      <c r="F32" s="1203"/>
    </row>
    <row r="33" spans="1:6" hidden="1" x14ac:dyDescent="0.2">
      <c r="A33" s="32" t="s">
        <v>73</v>
      </c>
      <c r="B33" s="1198" t="s">
        <v>1934</v>
      </c>
      <c r="C33" s="1198"/>
      <c r="D33" s="1199"/>
      <c r="E33" s="1204"/>
      <c r="F33" s="1205"/>
    </row>
    <row r="34" spans="1:6" hidden="1" x14ac:dyDescent="0.2">
      <c r="A34" s="1187"/>
      <c r="B34" s="1188"/>
      <c r="C34" s="1188"/>
      <c r="D34" s="1188"/>
      <c r="E34" s="1188"/>
      <c r="F34" s="12"/>
    </row>
    <row r="35" spans="1:6" hidden="1" x14ac:dyDescent="0.2">
      <c r="A35" s="11" t="s">
        <v>25</v>
      </c>
      <c r="B35" s="1189" t="s">
        <v>373</v>
      </c>
      <c r="C35" s="1190"/>
      <c r="D35" s="1190"/>
      <c r="E35" s="1190"/>
      <c r="F35" s="1191"/>
    </row>
    <row r="36" spans="1:6" hidden="1" x14ac:dyDescent="0.2">
      <c r="A36" s="13"/>
      <c r="B36" s="297"/>
      <c r="C36" s="297"/>
      <c r="D36" s="297"/>
      <c r="E36" s="297"/>
      <c r="F36" s="12"/>
    </row>
    <row r="37" spans="1:6" hidden="1" x14ac:dyDescent="0.2">
      <c r="A37" s="16" t="s">
        <v>26</v>
      </c>
      <c r="B37" s="297"/>
      <c r="C37" s="297"/>
      <c r="D37" s="298"/>
      <c r="E37" s="298"/>
      <c r="F37" s="14"/>
    </row>
    <row r="38" spans="1:6" hidden="1" x14ac:dyDescent="0.2">
      <c r="A38" s="13"/>
      <c r="B38" s="297" t="s">
        <v>27</v>
      </c>
      <c r="C38" s="299">
        <v>3.65</v>
      </c>
      <c r="D38" s="300" t="s">
        <v>0</v>
      </c>
      <c r="E38" s="298"/>
      <c r="F38" s="14"/>
    </row>
    <row r="39" spans="1:6" hidden="1" x14ac:dyDescent="0.2">
      <c r="A39" s="13"/>
      <c r="B39" s="297" t="s">
        <v>28</v>
      </c>
      <c r="C39" s="301">
        <v>0</v>
      </c>
      <c r="D39" s="300" t="s">
        <v>0</v>
      </c>
      <c r="E39" s="298"/>
      <c r="F39" s="14"/>
    </row>
    <row r="40" spans="1:6" hidden="1" x14ac:dyDescent="0.2">
      <c r="A40" s="13"/>
      <c r="B40" s="297" t="s">
        <v>29</v>
      </c>
      <c r="C40" s="17">
        <v>60</v>
      </c>
      <c r="D40" s="300" t="s">
        <v>0</v>
      </c>
      <c r="E40" s="298"/>
      <c r="F40" s="14"/>
    </row>
    <row r="41" spans="1:6" hidden="1" x14ac:dyDescent="0.2">
      <c r="A41" s="13"/>
      <c r="B41" s="297" t="s">
        <v>33</v>
      </c>
      <c r="C41" s="17">
        <v>4.5</v>
      </c>
      <c r="D41" s="300" t="s">
        <v>0</v>
      </c>
      <c r="E41" s="298"/>
      <c r="F41" s="14"/>
    </row>
    <row r="42" spans="1:6" hidden="1" x14ac:dyDescent="0.2">
      <c r="A42" s="13"/>
      <c r="B42" s="302" t="s">
        <v>30</v>
      </c>
      <c r="C42" s="303">
        <v>8.15</v>
      </c>
      <c r="D42" s="304" t="s">
        <v>0</v>
      </c>
      <c r="E42" s="305"/>
      <c r="F42" s="14"/>
    </row>
    <row r="43" spans="1:6" hidden="1" x14ac:dyDescent="0.2">
      <c r="A43" s="13"/>
      <c r="B43" s="297"/>
      <c r="C43" s="297"/>
      <c r="D43" s="305"/>
      <c r="E43" s="1192" t="s">
        <v>31</v>
      </c>
      <c r="F43" s="14"/>
    </row>
    <row r="44" spans="1:6" hidden="1" x14ac:dyDescent="0.2">
      <c r="A44" s="13"/>
      <c r="B44" s="306" t="s">
        <v>450</v>
      </c>
      <c r="C44" s="306" t="s">
        <v>451</v>
      </c>
      <c r="D44" s="305" t="s">
        <v>452</v>
      </c>
      <c r="E44" s="1193"/>
      <c r="F44" s="14"/>
    </row>
    <row r="45" spans="1:6" hidden="1" x14ac:dyDescent="0.2">
      <c r="A45" s="13" t="s">
        <v>453</v>
      </c>
      <c r="B45" s="307">
        <v>1.4999999999999999E-2</v>
      </c>
      <c r="C45" s="307">
        <v>3.4500000000000003E-2</v>
      </c>
      <c r="D45" s="307">
        <v>4.4900000000000002E-2</v>
      </c>
      <c r="E45" s="72">
        <v>1.5</v>
      </c>
      <c r="F45" s="14"/>
    </row>
    <row r="46" spans="1:6" hidden="1" x14ac:dyDescent="0.2">
      <c r="A46" s="13" t="s">
        <v>454</v>
      </c>
      <c r="B46" s="307">
        <v>3.0000000000000001E-3</v>
      </c>
      <c r="C46" s="307">
        <v>4.7999999999999996E-3</v>
      </c>
      <c r="D46" s="307">
        <v>8.2000000000000007E-3</v>
      </c>
      <c r="E46" s="72">
        <v>0.3</v>
      </c>
      <c r="F46" s="14"/>
    </row>
    <row r="47" spans="1:6" hidden="1" x14ac:dyDescent="0.2">
      <c r="A47" s="13" t="s">
        <v>455</v>
      </c>
      <c r="B47" s="307">
        <v>5.5999999999999999E-3</v>
      </c>
      <c r="C47" s="307">
        <v>8.5000000000000006E-3</v>
      </c>
      <c r="D47" s="307">
        <v>8.8999999999999999E-3</v>
      </c>
      <c r="E47" s="72">
        <v>0.85</v>
      </c>
      <c r="F47" s="14"/>
    </row>
    <row r="48" spans="1:6" hidden="1" x14ac:dyDescent="0.2">
      <c r="A48" s="13" t="s">
        <v>456</v>
      </c>
      <c r="B48" s="307">
        <v>8.5000000000000006E-3</v>
      </c>
      <c r="C48" s="307">
        <v>8.5000000000000006E-3</v>
      </c>
      <c r="D48" s="307">
        <v>1.11E-2</v>
      </c>
      <c r="E48" s="72">
        <v>0.85</v>
      </c>
      <c r="F48" s="14"/>
    </row>
    <row r="49" spans="1:6" hidden="1" x14ac:dyDescent="0.2">
      <c r="A49" s="13" t="s">
        <v>457</v>
      </c>
      <c r="B49" s="307">
        <v>3.5000000000000003E-2</v>
      </c>
      <c r="C49" s="307">
        <v>5.11E-2</v>
      </c>
      <c r="D49" s="307">
        <v>6.2199999999999998E-2</v>
      </c>
      <c r="E49" s="72">
        <v>3.5</v>
      </c>
      <c r="F49" s="14"/>
    </row>
    <row r="50" spans="1:6" hidden="1" x14ac:dyDescent="0.2">
      <c r="A50" s="13"/>
      <c r="B50" s="297"/>
      <c r="C50" s="297"/>
      <c r="D50" s="305"/>
      <c r="E50" s="305"/>
      <c r="F50" s="14"/>
    </row>
    <row r="51" spans="1:6" hidden="1" x14ac:dyDescent="0.2">
      <c r="A51" s="13"/>
      <c r="B51" s="297"/>
      <c r="C51" s="297"/>
      <c r="D51" s="305"/>
      <c r="E51" s="305"/>
      <c r="F51" s="14"/>
    </row>
    <row r="52" spans="1:6" hidden="1" x14ac:dyDescent="0.2">
      <c r="A52" s="1194" t="s">
        <v>32</v>
      </c>
      <c r="B52" s="1195"/>
      <c r="C52" s="1195"/>
      <c r="D52" s="1196"/>
      <c r="E52" s="15">
        <v>0.1665303579205224</v>
      </c>
      <c r="F52" s="308"/>
    </row>
    <row r="58" spans="1:6" ht="11.25" customHeight="1" x14ac:dyDescent="0.2"/>
  </sheetData>
  <mergeCells count="25">
    <mergeCell ref="E18:E19"/>
    <mergeCell ref="B1:F1"/>
    <mergeCell ref="B2:F2"/>
    <mergeCell ref="B3:F3"/>
    <mergeCell ref="A4:F4"/>
    <mergeCell ref="B5:D5"/>
    <mergeCell ref="B6:D6"/>
    <mergeCell ref="E6:F6"/>
    <mergeCell ref="B7:D7"/>
    <mergeCell ref="E7:F8"/>
    <mergeCell ref="B8:D8"/>
    <mergeCell ref="A9:E9"/>
    <mergeCell ref="B10:F10"/>
    <mergeCell ref="A34:E34"/>
    <mergeCell ref="B35:F35"/>
    <mergeCell ref="E43:E44"/>
    <mergeCell ref="A52:D52"/>
    <mergeCell ref="A27:D27"/>
    <mergeCell ref="A29:F29"/>
    <mergeCell ref="B30:D30"/>
    <mergeCell ref="B31:D31"/>
    <mergeCell ref="E31:F31"/>
    <mergeCell ref="B32:D32"/>
    <mergeCell ref="E32:F33"/>
    <mergeCell ref="B33:D33"/>
  </mergeCells>
  <pageMargins left="0.23622047244094491" right="0.23622047244094491" top="0.39370078740157483" bottom="0.39370078740157483" header="0.31496062992125984" footer="0.31496062992125984"/>
  <pageSetup paperSize="9" scale="89" fitToHeight="0" orientation="portrait" r:id="rId1"/>
  <headerFooter differentFirst="1" scaleWithDoc="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fitToPage="1"/>
  </sheetPr>
  <dimension ref="A1:F56"/>
  <sheetViews>
    <sheetView workbookViewId="0"/>
  </sheetViews>
  <sheetFormatPr defaultColWidth="8.85546875" defaultRowHeight="12.75" x14ac:dyDescent="0.2"/>
  <cols>
    <col min="1" max="1" width="21.28515625" style="9" customWidth="1"/>
    <col min="2" max="2" width="21.85546875" style="9" customWidth="1"/>
    <col min="3" max="3" width="18.28515625" style="9" customWidth="1"/>
    <col min="4" max="4" width="23.5703125" style="9" customWidth="1"/>
    <col min="5" max="5" width="16.140625" style="9" customWidth="1"/>
    <col min="6" max="6" width="9.5703125" style="9" customWidth="1"/>
    <col min="7" max="16384" width="8.85546875" style="9"/>
  </cols>
  <sheetData>
    <row r="1" spans="1:6" ht="13.15" customHeight="1" x14ac:dyDescent="0.2">
      <c r="A1" s="18"/>
      <c r="B1" s="1206" t="str">
        <f>ORÇAMENTO_DES!D2</f>
        <v>GOVERNO DO ESTADO DE MATO GROSSO DO SUL</v>
      </c>
      <c r="C1" s="1207"/>
      <c r="D1" s="1207"/>
      <c r="E1" s="1207"/>
      <c r="F1" s="1208"/>
    </row>
    <row r="2" spans="1:6" ht="13.9" customHeight="1" x14ac:dyDescent="0.2">
      <c r="A2" s="10"/>
      <c r="B2" s="1209" t="str">
        <f>ORÇAMENTO_DES!D3</f>
        <v>PREFEITURA MUNICIPAL DE RIBAS DO RIO PARDO</v>
      </c>
      <c r="C2" s="1210"/>
      <c r="D2" s="1210"/>
      <c r="E2" s="1210"/>
      <c r="F2" s="1211"/>
    </row>
    <row r="3" spans="1:6" ht="13.15" customHeight="1" x14ac:dyDescent="0.2">
      <c r="A3" s="10"/>
      <c r="B3" s="1212" t="str">
        <f>ORÇAMENTO_DES!D4</f>
        <v>SECRETARIA DE OBRAS</v>
      </c>
      <c r="C3" s="1213"/>
      <c r="D3" s="1213"/>
      <c r="E3" s="1213"/>
      <c r="F3" s="1214"/>
    </row>
    <row r="4" spans="1:6" ht="20.25" x14ac:dyDescent="0.2">
      <c r="A4" s="1197" t="s">
        <v>798</v>
      </c>
      <c r="B4" s="1197"/>
      <c r="C4" s="1197"/>
      <c r="D4" s="1197"/>
      <c r="E4" s="1197"/>
      <c r="F4" s="1197"/>
    </row>
    <row r="5" spans="1:6" ht="21.75" customHeight="1" x14ac:dyDescent="0.2">
      <c r="A5" s="32" t="str">
        <f>[1]CRONOGRAMA!A5</f>
        <v>OBJETO:</v>
      </c>
      <c r="B5" s="1215" t="str">
        <f>ORÇAMENTO_DES!C6</f>
        <v>CONSTRUÇÃO DO EMEI AQUARELA</v>
      </c>
      <c r="C5" s="1216"/>
      <c r="D5" s="1217"/>
      <c r="E5" s="219" t="s">
        <v>50</v>
      </c>
      <c r="F5" s="29"/>
    </row>
    <row r="6" spans="1:6" ht="12.6" customHeight="1" x14ac:dyDescent="0.2">
      <c r="A6" s="32" t="s">
        <v>2</v>
      </c>
      <c r="B6" s="1218" t="str">
        <f>ORÇAMENTO_DES!C7</f>
        <v>RIBAS DO RIO PARDO - MS</v>
      </c>
      <c r="C6" s="1219"/>
      <c r="D6" s="1220"/>
      <c r="E6" s="1200"/>
      <c r="F6" s="1201"/>
    </row>
    <row r="7" spans="1:6" ht="12.6" customHeight="1" x14ac:dyDescent="0.2">
      <c r="A7" s="32" t="s">
        <v>3</v>
      </c>
      <c r="B7" s="1218" t="str">
        <f>ORÇAMENTO_DES!C8</f>
        <v>RUA EUCLIDES LERIANO MEDEIROS ESQUINA COM RUA ILMA MESTRE OLIVEIRA , SN,RESIDENCIAL ALVORADA, RIBAS DO RIO PARDO - MS</v>
      </c>
      <c r="C7" s="1219"/>
      <c r="D7" s="1220"/>
      <c r="E7" s="1221" t="str">
        <f>ORÇAMENTO_DES!L8</f>
        <v>____________________________________  
Jacquicelle Gomes Feitosa
CREA - 63.733 D / MS</v>
      </c>
      <c r="F7" s="1222"/>
    </row>
    <row r="8" spans="1:6" ht="18" customHeight="1" x14ac:dyDescent="0.2">
      <c r="A8" s="32" t="str">
        <f>[1]COMPOSIÇÃO!A8</f>
        <v>SIST./REF.:</v>
      </c>
      <c r="B8" s="1225" t="str">
        <f>ORÇAMENTO_DES!C11</f>
        <v>AGESUL(JANEIRO/2023) SINAPI (ABRIL/2023) SBC (ABRIL/2023)</v>
      </c>
      <c r="C8" s="1225"/>
      <c r="D8" s="1226"/>
      <c r="E8" s="1223"/>
      <c r="F8" s="1224"/>
    </row>
    <row r="9" spans="1:6" ht="4.1500000000000004" customHeight="1" x14ac:dyDescent="0.2">
      <c r="A9" s="1187"/>
      <c r="B9" s="1188"/>
      <c r="C9" s="1188"/>
      <c r="D9" s="1188"/>
      <c r="E9" s="1188"/>
      <c r="F9" s="12"/>
    </row>
    <row r="10" spans="1:6" ht="24" customHeight="1" x14ac:dyDescent="0.2">
      <c r="A10" s="11" t="s">
        <v>25</v>
      </c>
      <c r="B10" s="1189" t="s">
        <v>449</v>
      </c>
      <c r="C10" s="1190"/>
      <c r="D10" s="1190"/>
      <c r="E10" s="1190"/>
      <c r="F10" s="1191"/>
    </row>
    <row r="11" spans="1:6" x14ac:dyDescent="0.2">
      <c r="A11" s="13"/>
      <c r="B11" s="297"/>
      <c r="C11" s="297"/>
      <c r="D11" s="297"/>
      <c r="E11" s="297"/>
      <c r="F11" s="12"/>
    </row>
    <row r="12" spans="1:6" x14ac:dyDescent="0.2">
      <c r="A12" s="16" t="s">
        <v>26</v>
      </c>
      <c r="B12" s="297"/>
      <c r="C12" s="297"/>
      <c r="D12" s="298"/>
      <c r="E12" s="298"/>
      <c r="F12" s="14"/>
    </row>
    <row r="13" spans="1:6" x14ac:dyDescent="0.2">
      <c r="A13" s="13"/>
      <c r="B13" s="297" t="s">
        <v>27</v>
      </c>
      <c r="C13" s="299">
        <v>3.65</v>
      </c>
      <c r="D13" s="300" t="s">
        <v>0</v>
      </c>
      <c r="E13" s="298"/>
      <c r="F13" s="14"/>
    </row>
    <row r="14" spans="1:6" x14ac:dyDescent="0.2">
      <c r="A14" s="13"/>
      <c r="B14" s="297" t="s">
        <v>28</v>
      </c>
      <c r="C14" s="301">
        <v>5</v>
      </c>
      <c r="D14" s="300" t="s">
        <v>0</v>
      </c>
      <c r="E14" s="298"/>
      <c r="F14" s="14"/>
    </row>
    <row r="15" spans="1:6" x14ac:dyDescent="0.2">
      <c r="A15" s="13"/>
      <c r="B15" s="297" t="s">
        <v>29</v>
      </c>
      <c r="C15" s="17">
        <v>100</v>
      </c>
      <c r="D15" s="300" t="s">
        <v>0</v>
      </c>
      <c r="E15" s="298"/>
      <c r="F15" s="14"/>
    </row>
    <row r="16" spans="1:6" x14ac:dyDescent="0.2">
      <c r="A16" s="13"/>
      <c r="B16" s="302" t="s">
        <v>30</v>
      </c>
      <c r="C16" s="303">
        <f>C13+(C14*C15/100)</f>
        <v>8.65</v>
      </c>
      <c r="D16" s="304" t="s">
        <v>0</v>
      </c>
      <c r="E16" s="305"/>
      <c r="F16" s="14"/>
    </row>
    <row r="17" spans="1:6" x14ac:dyDescent="0.2">
      <c r="A17" s="13"/>
      <c r="B17" s="297"/>
      <c r="C17" s="297"/>
      <c r="D17" s="305"/>
      <c r="E17" s="1192" t="s">
        <v>31</v>
      </c>
      <c r="F17" s="14"/>
    </row>
    <row r="18" spans="1:6" x14ac:dyDescent="0.2">
      <c r="A18" s="13"/>
      <c r="B18" s="306" t="s">
        <v>450</v>
      </c>
      <c r="C18" s="306" t="s">
        <v>451</v>
      </c>
      <c r="D18" s="305" t="s">
        <v>452</v>
      </c>
      <c r="E18" s="1193"/>
      <c r="F18" s="14"/>
    </row>
    <row r="19" spans="1:6" x14ac:dyDescent="0.2">
      <c r="A19" s="13" t="s">
        <v>453</v>
      </c>
      <c r="B19" s="307">
        <v>0.03</v>
      </c>
      <c r="C19" s="307">
        <v>0.04</v>
      </c>
      <c r="D19" s="307">
        <v>5.5E-2</v>
      </c>
      <c r="E19" s="72">
        <v>3</v>
      </c>
      <c r="F19" s="14"/>
    </row>
    <row r="20" spans="1:6" x14ac:dyDescent="0.2">
      <c r="A20" s="13" t="s">
        <v>454</v>
      </c>
      <c r="B20" s="307">
        <v>8.0000000000000002E-3</v>
      </c>
      <c r="C20" s="307">
        <v>8.0000000000000002E-3</v>
      </c>
      <c r="D20" s="307">
        <v>0.01</v>
      </c>
      <c r="E20" s="72">
        <v>0.8</v>
      </c>
      <c r="F20" s="14"/>
    </row>
    <row r="21" spans="1:6" x14ac:dyDescent="0.2">
      <c r="A21" s="13" t="s">
        <v>455</v>
      </c>
      <c r="B21" s="307">
        <v>9.7000000000000003E-3</v>
      </c>
      <c r="C21" s="307">
        <v>1.2699999999999999E-2</v>
      </c>
      <c r="D21" s="307">
        <v>1.2699999999999999E-2</v>
      </c>
      <c r="E21" s="72">
        <v>0.97</v>
      </c>
      <c r="F21" s="14"/>
    </row>
    <row r="22" spans="1:6" x14ac:dyDescent="0.2">
      <c r="A22" s="13" t="s">
        <v>456</v>
      </c>
      <c r="B22" s="307">
        <v>5.8999999999999999E-3</v>
      </c>
      <c r="C22" s="307">
        <v>1.23E-2</v>
      </c>
      <c r="D22" s="307">
        <v>1.3899999999999999E-2</v>
      </c>
      <c r="E22" s="72">
        <v>0.59</v>
      </c>
      <c r="F22" s="14"/>
    </row>
    <row r="23" spans="1:6" x14ac:dyDescent="0.2">
      <c r="A23" s="13" t="s">
        <v>457</v>
      </c>
      <c r="B23" s="307">
        <v>6.1600000000000002E-2</v>
      </c>
      <c r="C23" s="307">
        <v>7.3999999999999996E-2</v>
      </c>
      <c r="D23" s="307">
        <v>8.9599999999999999E-2</v>
      </c>
      <c r="E23" s="72">
        <v>6.16</v>
      </c>
      <c r="F23" s="14"/>
    </row>
    <row r="24" spans="1:6" x14ac:dyDescent="0.2">
      <c r="A24" s="13"/>
      <c r="B24" s="297"/>
      <c r="C24" s="297"/>
      <c r="D24" s="305"/>
      <c r="E24" s="305"/>
      <c r="F24" s="14"/>
    </row>
    <row r="25" spans="1:6" x14ac:dyDescent="0.2">
      <c r="A25" s="13"/>
      <c r="B25" s="297"/>
      <c r="C25" s="297"/>
      <c r="D25" s="305"/>
      <c r="E25" s="305"/>
      <c r="F25" s="14"/>
    </row>
    <row r="26" spans="1:6" x14ac:dyDescent="0.2">
      <c r="A26" s="1194" t="s">
        <v>32</v>
      </c>
      <c r="B26" s="1195"/>
      <c r="C26" s="1195"/>
      <c r="D26" s="1196"/>
      <c r="E26" s="15">
        <f>((((1+(E19+E20+E21)/100))*(1+E22/100)*(1+E23/100))/(1-C16/100))-1</f>
        <v>0.22474058685057496</v>
      </c>
      <c r="F26" s="308"/>
    </row>
    <row r="27" spans="1:6" ht="5.45" hidden="1" customHeight="1" x14ac:dyDescent="0.2">
      <c r="A27" s="13"/>
      <c r="B27" s="297"/>
      <c r="C27" s="297"/>
      <c r="D27" s="305"/>
      <c r="E27" s="305"/>
      <c r="F27" s="298"/>
    </row>
    <row r="28" spans="1:6" ht="20.25" hidden="1" x14ac:dyDescent="0.2">
      <c r="A28" s="1197" t="s">
        <v>458</v>
      </c>
      <c r="B28" s="1197"/>
      <c r="C28" s="1197"/>
      <c r="D28" s="1197"/>
      <c r="E28" s="1197"/>
      <c r="F28" s="1197"/>
    </row>
    <row r="29" spans="1:6" hidden="1" x14ac:dyDescent="0.2">
      <c r="A29" s="32" t="str">
        <f>A5</f>
        <v>OBJETO:</v>
      </c>
      <c r="B29" s="1198" t="str">
        <f>B5</f>
        <v>CONSTRUÇÃO DO EMEI AQUARELA</v>
      </c>
      <c r="C29" s="1198"/>
      <c r="D29" s="1199"/>
      <c r="E29" s="219" t="s">
        <v>50</v>
      </c>
      <c r="F29" s="29"/>
    </row>
    <row r="30" spans="1:6" hidden="1" x14ac:dyDescent="0.2">
      <c r="A30" s="32" t="str">
        <f t="shared" ref="A30:B32" si="0">A6</f>
        <v>Município:</v>
      </c>
      <c r="B30" s="1198" t="str">
        <f t="shared" si="0"/>
        <v>RIBAS DO RIO PARDO - MS</v>
      </c>
      <c r="C30" s="1198"/>
      <c r="D30" s="1199"/>
      <c r="E30" s="1200"/>
      <c r="F30" s="1201"/>
    </row>
    <row r="31" spans="1:6" ht="12.75" hidden="1" customHeight="1" x14ac:dyDescent="0.2">
      <c r="A31" s="32" t="str">
        <f t="shared" si="0"/>
        <v>Local:</v>
      </c>
      <c r="B31" s="1198" t="str">
        <f t="shared" si="0"/>
        <v>RUA EUCLIDES LERIANO MEDEIROS ESQUINA COM RUA ILMA MESTRE OLIVEIRA , SN,RESIDENCIAL ALVORADA, RIBAS DO RIO PARDO - MS</v>
      </c>
      <c r="C31" s="1198"/>
      <c r="D31" s="1199"/>
      <c r="E31" s="1221" t="s">
        <v>706</v>
      </c>
      <c r="F31" s="1222"/>
    </row>
    <row r="32" spans="1:6" ht="18" hidden="1" customHeight="1" x14ac:dyDescent="0.2">
      <c r="A32" s="32" t="str">
        <f t="shared" si="0"/>
        <v>SIST./REF.:</v>
      </c>
      <c r="B32" s="1198" t="str">
        <f t="shared" si="0"/>
        <v>AGESUL(JANEIRO/2023) SINAPI (ABRIL/2023) SBC (ABRIL/2023)</v>
      </c>
      <c r="C32" s="1198"/>
      <c r="D32" s="1199"/>
      <c r="E32" s="1223"/>
      <c r="F32" s="1224"/>
    </row>
    <row r="33" spans="1:6" hidden="1" x14ac:dyDescent="0.2">
      <c r="A33" s="1187"/>
      <c r="B33" s="1188"/>
      <c r="C33" s="1188"/>
      <c r="D33" s="1188"/>
      <c r="E33" s="1188"/>
      <c r="F33" s="12"/>
    </row>
    <row r="34" spans="1:6" hidden="1" x14ac:dyDescent="0.2">
      <c r="A34" s="11" t="s">
        <v>25</v>
      </c>
      <c r="B34" s="1189" t="s">
        <v>373</v>
      </c>
      <c r="C34" s="1190"/>
      <c r="D34" s="1190"/>
      <c r="E34" s="1190"/>
      <c r="F34" s="1191"/>
    </row>
    <row r="35" spans="1:6" hidden="1" x14ac:dyDescent="0.2">
      <c r="A35" s="13"/>
      <c r="B35" s="297"/>
      <c r="C35" s="297"/>
      <c r="D35" s="297"/>
      <c r="E35" s="297"/>
      <c r="F35" s="12"/>
    </row>
    <row r="36" spans="1:6" hidden="1" x14ac:dyDescent="0.2">
      <c r="A36" s="16" t="s">
        <v>26</v>
      </c>
      <c r="B36" s="297"/>
      <c r="C36" s="297"/>
      <c r="D36" s="298"/>
      <c r="E36" s="298"/>
      <c r="F36" s="14"/>
    </row>
    <row r="37" spans="1:6" hidden="1" x14ac:dyDescent="0.2">
      <c r="A37" s="13"/>
      <c r="B37" s="297" t="s">
        <v>27</v>
      </c>
      <c r="C37" s="299">
        <v>3.65</v>
      </c>
      <c r="D37" s="300" t="s">
        <v>0</v>
      </c>
      <c r="E37" s="298"/>
      <c r="F37" s="14"/>
    </row>
    <row r="38" spans="1:6" hidden="1" x14ac:dyDescent="0.2">
      <c r="A38" s="13"/>
      <c r="B38" s="297" t="s">
        <v>28</v>
      </c>
      <c r="C38" s="301">
        <v>0</v>
      </c>
      <c r="D38" s="300" t="s">
        <v>0</v>
      </c>
      <c r="E38" s="298"/>
      <c r="F38" s="14"/>
    </row>
    <row r="39" spans="1:6" hidden="1" x14ac:dyDescent="0.2">
      <c r="A39" s="13"/>
      <c r="B39" s="297" t="s">
        <v>29</v>
      </c>
      <c r="C39" s="17">
        <v>100</v>
      </c>
      <c r="D39" s="300" t="s">
        <v>0</v>
      </c>
      <c r="E39" s="298"/>
      <c r="F39" s="14"/>
    </row>
    <row r="40" spans="1:6" hidden="1" x14ac:dyDescent="0.2">
      <c r="A40" s="13"/>
      <c r="B40" s="302" t="s">
        <v>30</v>
      </c>
      <c r="C40" s="303">
        <f>C37+(C38*C39/100)</f>
        <v>3.65</v>
      </c>
      <c r="D40" s="304" t="s">
        <v>0</v>
      </c>
      <c r="E40" s="305"/>
      <c r="F40" s="14"/>
    </row>
    <row r="41" spans="1:6" hidden="1" x14ac:dyDescent="0.2">
      <c r="A41" s="13"/>
      <c r="B41" s="297"/>
      <c r="C41" s="297"/>
      <c r="D41" s="305"/>
      <c r="E41" s="1192" t="s">
        <v>31</v>
      </c>
      <c r="F41" s="14"/>
    </row>
    <row r="42" spans="1:6" hidden="1" x14ac:dyDescent="0.2">
      <c r="A42" s="13"/>
      <c r="B42" s="306" t="s">
        <v>450</v>
      </c>
      <c r="C42" s="306" t="s">
        <v>451</v>
      </c>
      <c r="D42" s="305" t="s">
        <v>452</v>
      </c>
      <c r="E42" s="1193"/>
      <c r="F42" s="14"/>
    </row>
    <row r="43" spans="1:6" hidden="1" x14ac:dyDescent="0.2">
      <c r="A43" s="13" t="s">
        <v>453</v>
      </c>
      <c r="B43" s="307">
        <v>1.4999999999999999E-2</v>
      </c>
      <c r="C43" s="307">
        <v>3.4500000000000003E-2</v>
      </c>
      <c r="D43" s="307">
        <v>4.4900000000000002E-2</v>
      </c>
      <c r="E43" s="72">
        <v>3.45</v>
      </c>
      <c r="F43" s="14"/>
    </row>
    <row r="44" spans="1:6" hidden="1" x14ac:dyDescent="0.2">
      <c r="A44" s="13" t="s">
        <v>454</v>
      </c>
      <c r="B44" s="307">
        <v>3.0000000000000001E-3</v>
      </c>
      <c r="C44" s="307">
        <v>4.7999999999999996E-3</v>
      </c>
      <c r="D44" s="307">
        <v>8.2000000000000007E-3</v>
      </c>
      <c r="E44" s="72">
        <v>0.48</v>
      </c>
      <c r="F44" s="14"/>
    </row>
    <row r="45" spans="1:6" hidden="1" x14ac:dyDescent="0.2">
      <c r="A45" s="13" t="s">
        <v>455</v>
      </c>
      <c r="B45" s="307">
        <v>5.5999999999999999E-3</v>
      </c>
      <c r="C45" s="307">
        <v>8.5000000000000006E-3</v>
      </c>
      <c r="D45" s="307">
        <v>8.8999999999999999E-3</v>
      </c>
      <c r="E45" s="72">
        <v>0.85</v>
      </c>
      <c r="F45" s="14"/>
    </row>
    <row r="46" spans="1:6" hidden="1" x14ac:dyDescent="0.2">
      <c r="A46" s="13" t="s">
        <v>456</v>
      </c>
      <c r="B46" s="307">
        <v>8.5000000000000006E-3</v>
      </c>
      <c r="C46" s="307">
        <v>8.5000000000000006E-3</v>
      </c>
      <c r="D46" s="307">
        <v>1.11E-2</v>
      </c>
      <c r="E46" s="72">
        <v>0.85</v>
      </c>
      <c r="F46" s="14"/>
    </row>
    <row r="47" spans="1:6" hidden="1" x14ac:dyDescent="0.2">
      <c r="A47" s="13" t="s">
        <v>457</v>
      </c>
      <c r="B47" s="307">
        <v>3.5000000000000003E-2</v>
      </c>
      <c r="C47" s="307">
        <v>5.11E-2</v>
      </c>
      <c r="D47" s="307">
        <v>6.2199999999999998E-2</v>
      </c>
      <c r="E47" s="72">
        <v>5.1100000000000003</v>
      </c>
      <c r="F47" s="14"/>
    </row>
    <row r="48" spans="1:6" hidden="1" x14ac:dyDescent="0.2">
      <c r="A48" s="13"/>
      <c r="B48" s="297"/>
      <c r="C48" s="297"/>
      <c r="D48" s="305"/>
      <c r="E48" s="305"/>
      <c r="F48" s="14"/>
    </row>
    <row r="49" spans="1:6" hidden="1" x14ac:dyDescent="0.2">
      <c r="A49" s="13"/>
      <c r="B49" s="297"/>
      <c r="C49" s="297"/>
      <c r="D49" s="305"/>
      <c r="E49" s="305"/>
      <c r="F49" s="14"/>
    </row>
    <row r="50" spans="1:6" hidden="1" x14ac:dyDescent="0.2">
      <c r="A50" s="1194" t="s">
        <v>32</v>
      </c>
      <c r="B50" s="1195"/>
      <c r="C50" s="1195"/>
      <c r="D50" s="1196"/>
      <c r="E50" s="15">
        <f>((((1+(E43+E44+E45)/100))*(1+E46/100)*(1+E47/100))/(1-C40/100))-1</f>
        <v>0.15278047942916428</v>
      </c>
      <c r="F50" s="308"/>
    </row>
    <row r="56" spans="1:6" ht="12" customHeight="1" x14ac:dyDescent="0.2"/>
  </sheetData>
  <mergeCells count="25">
    <mergeCell ref="E17:E18"/>
    <mergeCell ref="B1:F1"/>
    <mergeCell ref="B2:F2"/>
    <mergeCell ref="B3:F3"/>
    <mergeCell ref="A4:F4"/>
    <mergeCell ref="B5:D5"/>
    <mergeCell ref="B6:D6"/>
    <mergeCell ref="E6:F6"/>
    <mergeCell ref="B7:D7"/>
    <mergeCell ref="E7:F8"/>
    <mergeCell ref="B8:D8"/>
    <mergeCell ref="A9:E9"/>
    <mergeCell ref="B10:F10"/>
    <mergeCell ref="A33:E33"/>
    <mergeCell ref="B34:F34"/>
    <mergeCell ref="E41:E42"/>
    <mergeCell ref="A50:D50"/>
    <mergeCell ref="A26:D26"/>
    <mergeCell ref="A28:F28"/>
    <mergeCell ref="B29:D29"/>
    <mergeCell ref="B30:D30"/>
    <mergeCell ref="E30:F30"/>
    <mergeCell ref="B31:D31"/>
    <mergeCell ref="E31:F32"/>
    <mergeCell ref="B32:D32"/>
  </mergeCells>
  <pageMargins left="0.23622047244094491" right="0.23622047244094491" top="0.39370078740157483" bottom="0.39370078740157483" header="0.31496062992125984" footer="0.31496062992125984"/>
  <pageSetup paperSize="9" scale="90" fitToHeight="0" orientation="portrait" r:id="rId1"/>
  <headerFooter differentFirst="1" scaleWithDoc="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dimension ref="A3:B39"/>
  <sheetViews>
    <sheetView workbookViewId="0"/>
  </sheetViews>
  <sheetFormatPr defaultColWidth="9.140625" defaultRowHeight="12.75" x14ac:dyDescent="0.2"/>
  <cols>
    <col min="1" max="1" width="57.85546875" style="50" customWidth="1"/>
    <col min="2" max="16384" width="9.140625" style="50"/>
  </cols>
  <sheetData>
    <row r="3" spans="1:2" x14ac:dyDescent="0.2">
      <c r="A3" s="49" t="s">
        <v>95</v>
      </c>
      <c r="B3" s="50" t="s">
        <v>96</v>
      </c>
    </row>
    <row r="4" spans="1:2" x14ac:dyDescent="0.2">
      <c r="A4" s="49" t="s">
        <v>97</v>
      </c>
      <c r="B4" s="50" t="s">
        <v>430</v>
      </c>
    </row>
    <row r="5" spans="1:2" x14ac:dyDescent="0.2">
      <c r="A5" s="49" t="s">
        <v>98</v>
      </c>
      <c r="B5" s="50" t="s">
        <v>99</v>
      </c>
    </row>
    <row r="6" spans="1:2" x14ac:dyDescent="0.2">
      <c r="A6" s="49" t="s">
        <v>100</v>
      </c>
      <c r="B6" s="50" t="s">
        <v>101</v>
      </c>
    </row>
    <row r="7" spans="1:2" x14ac:dyDescent="0.2">
      <c r="A7" s="49" t="s">
        <v>79</v>
      </c>
      <c r="B7" s="50" t="s">
        <v>429</v>
      </c>
    </row>
    <row r="8" spans="1:2" x14ac:dyDescent="0.2">
      <c r="A8" s="49" t="s">
        <v>102</v>
      </c>
      <c r="B8" s="50" t="s">
        <v>185</v>
      </c>
    </row>
    <row r="9" spans="1:2" x14ac:dyDescent="0.2">
      <c r="A9" s="49" t="s">
        <v>107</v>
      </c>
      <c r="B9" s="50" t="s">
        <v>118</v>
      </c>
    </row>
    <row r="10" spans="1:2" x14ac:dyDescent="0.2">
      <c r="A10" s="49" t="s">
        <v>431</v>
      </c>
      <c r="B10" s="50" t="s">
        <v>437</v>
      </c>
    </row>
    <row r="11" spans="1:2" x14ac:dyDescent="0.2">
      <c r="A11" s="49" t="s">
        <v>432</v>
      </c>
      <c r="B11" s="50" t="s">
        <v>438</v>
      </c>
    </row>
    <row r="12" spans="1:2" x14ac:dyDescent="0.2">
      <c r="A12" s="49" t="s">
        <v>433</v>
      </c>
    </row>
    <row r="13" spans="1:2" x14ac:dyDescent="0.2">
      <c r="A13" s="49" t="s">
        <v>434</v>
      </c>
      <c r="B13" s="50" t="s">
        <v>439</v>
      </c>
    </row>
    <row r="14" spans="1:2" x14ac:dyDescent="0.2">
      <c r="A14" s="49" t="s">
        <v>435</v>
      </c>
      <c r="B14" s="50" t="s">
        <v>440</v>
      </c>
    </row>
    <row r="15" spans="1:2" x14ac:dyDescent="0.2">
      <c r="A15" s="49" t="s">
        <v>436</v>
      </c>
      <c r="B15" s="50" t="s">
        <v>441</v>
      </c>
    </row>
    <row r="16" spans="1:2" x14ac:dyDescent="0.2">
      <c r="A16" s="50" t="s">
        <v>800</v>
      </c>
      <c r="B16" s="50" t="s">
        <v>802</v>
      </c>
    </row>
    <row r="18" spans="1:1" x14ac:dyDescent="0.2">
      <c r="A18" s="51" t="s">
        <v>57</v>
      </c>
    </row>
    <row r="19" spans="1:1" x14ac:dyDescent="0.2">
      <c r="A19" s="51" t="s">
        <v>58</v>
      </c>
    </row>
    <row r="20" spans="1:1" x14ac:dyDescent="0.2">
      <c r="A20" s="51" t="s">
        <v>103</v>
      </c>
    </row>
    <row r="21" spans="1:1" x14ac:dyDescent="0.2">
      <c r="A21" s="51" t="s">
        <v>104</v>
      </c>
    </row>
    <row r="22" spans="1:1" x14ac:dyDescent="0.2">
      <c r="A22" s="51" t="s">
        <v>105</v>
      </c>
    </row>
    <row r="23" spans="1:1" x14ac:dyDescent="0.2">
      <c r="A23" s="51" t="s">
        <v>59</v>
      </c>
    </row>
    <row r="24" spans="1:1" x14ac:dyDescent="0.2">
      <c r="A24" s="51" t="s">
        <v>106</v>
      </c>
    </row>
    <row r="26" spans="1:1" x14ac:dyDescent="0.2">
      <c r="A26" s="49" t="s">
        <v>110</v>
      </c>
    </row>
    <row r="27" spans="1:1" x14ac:dyDescent="0.2">
      <c r="A27" s="49" t="s">
        <v>111</v>
      </c>
    </row>
    <row r="28" spans="1:1" x14ac:dyDescent="0.2">
      <c r="A28" s="49" t="s">
        <v>112</v>
      </c>
    </row>
    <row r="29" spans="1:1" x14ac:dyDescent="0.2">
      <c r="A29" s="49" t="s">
        <v>113</v>
      </c>
    </row>
    <row r="30" spans="1:1" x14ac:dyDescent="0.2">
      <c r="A30" s="49" t="s">
        <v>114</v>
      </c>
    </row>
    <row r="31" spans="1:1" x14ac:dyDescent="0.2">
      <c r="A31" s="49" t="s">
        <v>115</v>
      </c>
    </row>
    <row r="32" spans="1:1" x14ac:dyDescent="0.2">
      <c r="A32" s="49" t="s">
        <v>109</v>
      </c>
    </row>
    <row r="33" spans="1:1" x14ac:dyDescent="0.2">
      <c r="A33" s="50" t="s">
        <v>442</v>
      </c>
    </row>
    <row r="34" spans="1:1" x14ac:dyDescent="0.2">
      <c r="A34" s="50" t="s">
        <v>443</v>
      </c>
    </row>
    <row r="35" spans="1:1" x14ac:dyDescent="0.2">
      <c r="A35" s="50" t="s">
        <v>444</v>
      </c>
    </row>
    <row r="36" spans="1:1" x14ac:dyDescent="0.2">
      <c r="A36" s="50" t="s">
        <v>445</v>
      </c>
    </row>
    <row r="37" spans="1:1" x14ac:dyDescent="0.2">
      <c r="A37" s="50" t="s">
        <v>446</v>
      </c>
    </row>
    <row r="38" spans="1:1" x14ac:dyDescent="0.2">
      <c r="A38" s="50" t="s">
        <v>447</v>
      </c>
    </row>
    <row r="39" spans="1:1" x14ac:dyDescent="0.2">
      <c r="A39" s="50" t="s">
        <v>801</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theme="4" tint="0.79998168889431442"/>
  </sheetPr>
  <dimension ref="A1:H32"/>
  <sheetViews>
    <sheetView workbookViewId="0">
      <selection activeCell="D23" sqref="D23"/>
    </sheetView>
  </sheetViews>
  <sheetFormatPr defaultColWidth="0" defaultRowHeight="12.75" customHeight="1" zeroHeight="1" x14ac:dyDescent="0.2"/>
  <cols>
    <col min="1" max="2" width="9.140625" style="44" customWidth="1"/>
    <col min="3" max="3" width="55.7109375" style="44" customWidth="1"/>
    <col min="4" max="4" width="54.7109375" style="44" customWidth="1"/>
    <col min="5" max="8" width="9.140625" style="44" hidden="1" customWidth="1"/>
    <col min="9" max="9" width="0" style="44" hidden="1" customWidth="1"/>
    <col min="10" max="16384" width="0" style="44" hidden="1"/>
  </cols>
  <sheetData>
    <row r="1" spans="1:4" ht="12.75" customHeight="1" x14ac:dyDescent="0.2">
      <c r="A1" s="48"/>
      <c r="B1" s="48"/>
      <c r="C1" s="48"/>
      <c r="D1" s="48"/>
    </row>
    <row r="2" spans="1:4" x14ac:dyDescent="0.2">
      <c r="A2" s="48"/>
      <c r="B2" s="48"/>
      <c r="C2" s="48"/>
      <c r="D2" s="48"/>
    </row>
    <row r="3" spans="1:4" x14ac:dyDescent="0.2">
      <c r="A3" s="48"/>
      <c r="B3" s="48"/>
      <c r="C3" s="48"/>
      <c r="D3" s="48"/>
    </row>
    <row r="4" spans="1:4" x14ac:dyDescent="0.2">
      <c r="A4" s="48"/>
      <c r="B4" s="48"/>
      <c r="C4" s="48"/>
      <c r="D4" s="48"/>
    </row>
    <row r="5" spans="1:4" x14ac:dyDescent="0.2">
      <c r="A5" s="48"/>
      <c r="B5" s="48"/>
      <c r="C5" s="48"/>
      <c r="D5" s="48"/>
    </row>
    <row r="6" spans="1:4" ht="13.5" thickBot="1" x14ac:dyDescent="0.25">
      <c r="A6" s="48"/>
      <c r="B6" s="48"/>
      <c r="C6" s="48"/>
      <c r="D6" s="48"/>
    </row>
    <row r="7" spans="1:4" ht="16.5" thickBot="1" x14ac:dyDescent="0.25">
      <c r="A7" s="48"/>
      <c r="B7" s="48"/>
      <c r="C7" s="754" t="s">
        <v>77</v>
      </c>
      <c r="D7" s="755"/>
    </row>
    <row r="8" spans="1:4" x14ac:dyDescent="0.2">
      <c r="A8" s="48"/>
      <c r="B8" s="48"/>
      <c r="C8" s="53" t="s">
        <v>78</v>
      </c>
      <c r="D8" s="54" t="s">
        <v>435</v>
      </c>
    </row>
    <row r="9" spans="1:4" ht="36" x14ac:dyDescent="0.2">
      <c r="A9" s="48"/>
      <c r="B9" s="48"/>
      <c r="C9" s="55" t="s">
        <v>72</v>
      </c>
      <c r="D9" s="538" t="s">
        <v>1932</v>
      </c>
    </row>
    <row r="10" spans="1:4" ht="12.75" customHeight="1" thickBot="1" x14ac:dyDescent="0.25">
      <c r="A10" s="48"/>
      <c r="B10" s="48"/>
      <c r="C10" s="57" t="s">
        <v>108</v>
      </c>
      <c r="D10" s="58" t="s">
        <v>446</v>
      </c>
    </row>
    <row r="11" spans="1:4" ht="14.25" thickBot="1" x14ac:dyDescent="0.25">
      <c r="A11" s="48"/>
      <c r="B11" s="48"/>
      <c r="C11" s="539"/>
      <c r="D11" s="540"/>
    </row>
    <row r="12" spans="1:4" ht="14.25" thickBot="1" x14ac:dyDescent="0.25">
      <c r="A12" s="48"/>
      <c r="B12" s="48"/>
      <c r="C12" s="756" t="s">
        <v>80</v>
      </c>
      <c r="D12" s="757"/>
    </row>
    <row r="13" spans="1:4" x14ac:dyDescent="0.2">
      <c r="A13" s="48"/>
      <c r="B13" s="48"/>
      <c r="C13" s="53" t="s">
        <v>81</v>
      </c>
      <c r="D13" s="54" t="s">
        <v>1933</v>
      </c>
    </row>
    <row r="14" spans="1:4" x14ac:dyDescent="0.2">
      <c r="A14" s="48"/>
      <c r="B14" s="48"/>
      <c r="C14" s="55" t="s">
        <v>82</v>
      </c>
      <c r="D14" s="82" t="s">
        <v>1902</v>
      </c>
    </row>
    <row r="15" spans="1:4" x14ac:dyDescent="0.2">
      <c r="A15" s="48"/>
      <c r="B15" s="48"/>
      <c r="C15" s="55" t="s">
        <v>83</v>
      </c>
      <c r="D15" s="56" t="s">
        <v>84</v>
      </c>
    </row>
    <row r="16" spans="1:4" x14ac:dyDescent="0.2">
      <c r="A16" s="48"/>
      <c r="B16" s="48"/>
      <c r="C16" s="59" t="s">
        <v>425</v>
      </c>
      <c r="D16" s="56" t="s">
        <v>1389</v>
      </c>
    </row>
    <row r="17" spans="1:4" x14ac:dyDescent="0.2">
      <c r="A17" s="48"/>
      <c r="B17" s="48"/>
      <c r="C17" s="59" t="s">
        <v>117</v>
      </c>
      <c r="D17" s="56" t="s">
        <v>1389</v>
      </c>
    </row>
    <row r="18" spans="1:4" ht="13.5" thickBot="1" x14ac:dyDescent="0.25">
      <c r="A18" s="48"/>
      <c r="B18" s="48"/>
      <c r="C18" s="57" t="s">
        <v>116</v>
      </c>
      <c r="D18" s="63" t="s">
        <v>852</v>
      </c>
    </row>
    <row r="19" spans="1:4" ht="14.25" thickBot="1" x14ac:dyDescent="0.25">
      <c r="A19" s="48"/>
      <c r="B19" s="48"/>
      <c r="C19" s="539"/>
      <c r="D19" s="541"/>
    </row>
    <row r="20" spans="1:4" ht="14.25" thickBot="1" x14ac:dyDescent="0.25">
      <c r="A20" s="48"/>
      <c r="B20" s="48"/>
      <c r="C20" s="756" t="s">
        <v>85</v>
      </c>
      <c r="D20" s="757"/>
    </row>
    <row r="21" spans="1:4" x14ac:dyDescent="0.2">
      <c r="A21" s="48"/>
      <c r="B21" s="48"/>
      <c r="C21" s="60" t="s">
        <v>86</v>
      </c>
      <c r="D21" s="61" t="s">
        <v>87</v>
      </c>
    </row>
    <row r="22" spans="1:4" x14ac:dyDescent="0.2">
      <c r="A22" s="48"/>
      <c r="B22" s="48"/>
      <c r="C22" s="55" t="s">
        <v>88</v>
      </c>
      <c r="D22" s="62" t="s">
        <v>89</v>
      </c>
    </row>
    <row r="23" spans="1:4" x14ac:dyDescent="0.2">
      <c r="A23" s="48"/>
      <c r="B23" s="48"/>
      <c r="C23" s="55" t="s">
        <v>76</v>
      </c>
      <c r="D23" s="56" t="s">
        <v>90</v>
      </c>
    </row>
    <row r="24" spans="1:4" ht="13.5" thickBot="1" x14ac:dyDescent="0.25">
      <c r="A24" s="48"/>
      <c r="B24" s="48"/>
      <c r="C24" s="57" t="s">
        <v>91</v>
      </c>
      <c r="D24" s="63">
        <f ca="1">TODAY()</f>
        <v>45140</v>
      </c>
    </row>
    <row r="25" spans="1:4" ht="14.25" thickBot="1" x14ac:dyDescent="0.25">
      <c r="A25" s="48"/>
      <c r="B25" s="48"/>
      <c r="C25" s="539"/>
      <c r="D25" s="542"/>
    </row>
    <row r="26" spans="1:4" ht="14.25" thickBot="1" x14ac:dyDescent="0.25">
      <c r="A26" s="48"/>
      <c r="B26" s="48"/>
      <c r="C26" s="756" t="s">
        <v>92</v>
      </c>
      <c r="D26" s="757"/>
    </row>
    <row r="27" spans="1:4" x14ac:dyDescent="0.2">
      <c r="A27" s="48"/>
      <c r="B27" s="48"/>
      <c r="C27" s="60" t="s">
        <v>86</v>
      </c>
      <c r="D27" s="61" t="str">
        <f>VLOOKUP(D8,REFERENCIA!A3:B16,2,FALSE)</f>
        <v>JOÃO ALFREDO DANIEZE</v>
      </c>
    </row>
    <row r="28" spans="1:4" ht="13.5" thickBot="1" x14ac:dyDescent="0.25">
      <c r="A28" s="48"/>
      <c r="B28" s="48"/>
      <c r="C28" s="57" t="s">
        <v>93</v>
      </c>
      <c r="D28" s="64" t="s">
        <v>94</v>
      </c>
    </row>
    <row r="29" spans="1:4" ht="15.75" hidden="1" x14ac:dyDescent="0.2">
      <c r="C29" s="45"/>
      <c r="D29" s="46"/>
    </row>
    <row r="30" spans="1:4" ht="15.75" hidden="1" x14ac:dyDescent="0.2">
      <c r="C30" s="45"/>
      <c r="D30" s="46"/>
    </row>
    <row r="32" spans="1:4" hidden="1" x14ac:dyDescent="0.2">
      <c r="D32" s="47"/>
    </row>
  </sheetData>
  <sheetProtection selectLockedCells="1"/>
  <dataConsolidate/>
  <mergeCells count="4">
    <mergeCell ref="C7:D7"/>
    <mergeCell ref="C12:D12"/>
    <mergeCell ref="C20:D20"/>
    <mergeCell ref="C26:D26"/>
  </mergeCells>
  <dataValidations count="1">
    <dataValidation type="decimal" allowBlank="1" showErrorMessage="1" error="Digite um valor em percentual._x000a__x000a_Ou seja um valor de 0% (zero) até 100% (cem). " sqref="D11" xr:uid="{00000000-0002-0000-0200-000000000000}">
      <formula1>0</formula1>
      <formula2>1</formula2>
    </dataValidation>
  </dataValidation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REFERENCIA!$A$3:$A$16</xm:f>
          </x14:formula1>
          <xm:sqref>D8</xm:sqref>
        </x14:dataValidation>
        <x14:dataValidation type="list" allowBlank="1" showInputMessage="1" showErrorMessage="1" xr:uid="{00000000-0002-0000-0200-000002000000}">
          <x14:formula1>
            <xm:f>REFERENCIA!$A$26:$A$50</xm:f>
          </x14:formula1>
          <xm:sqref>D10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tabColor theme="4" tint="0.79998168889431442"/>
    <pageSetUpPr fitToPage="1"/>
  </sheetPr>
  <dimension ref="A1:AD887"/>
  <sheetViews>
    <sheetView tabSelected="1" view="pageBreakPreview" zoomScale="115" zoomScaleNormal="115" zoomScaleSheetLayoutView="115" workbookViewId="0"/>
  </sheetViews>
  <sheetFormatPr defaultColWidth="9.140625" defaultRowHeight="15" x14ac:dyDescent="0.25"/>
  <cols>
    <col min="1" max="1" width="9.140625" style="104"/>
    <col min="2" max="2" width="10" style="501" customWidth="1"/>
    <col min="3" max="3" width="15.28515625" style="501" customWidth="1"/>
    <col min="4" max="4" width="13" style="501" customWidth="1"/>
    <col min="5" max="5" width="12.28515625" style="501" hidden="1" customWidth="1"/>
    <col min="6" max="6" width="12.140625" style="517" customWidth="1"/>
    <col min="7" max="7" width="62.5703125" style="518" customWidth="1"/>
    <col min="8" max="8" width="11.5703125" style="501" customWidth="1"/>
    <col min="9" max="9" width="13.5703125" style="519" customWidth="1"/>
    <col min="10" max="10" width="15.7109375" style="520" customWidth="1"/>
    <col min="11" max="11" width="15.85546875" style="520" hidden="1" customWidth="1"/>
    <col min="12" max="12" width="17.7109375" style="519" customWidth="1"/>
    <col min="13" max="13" width="17.28515625" style="519" hidden="1" customWidth="1"/>
    <col min="14" max="14" width="17.28515625" style="519" customWidth="1"/>
    <col min="15" max="15" width="16.42578125" style="519" hidden="1" customWidth="1"/>
    <col min="16" max="16" width="16.42578125" style="624" customWidth="1"/>
    <col min="17" max="18" width="14" style="2" bestFit="1" customWidth="1"/>
    <col min="19" max="19" width="9.140625" style="2" customWidth="1"/>
    <col min="20" max="20" width="9.140625" style="2"/>
    <col min="21" max="21" width="10.140625" style="2" bestFit="1" customWidth="1"/>
    <col min="22" max="16384" width="9.140625" style="2"/>
  </cols>
  <sheetData>
    <row r="1" spans="1:30" x14ac:dyDescent="0.25">
      <c r="B1" s="103"/>
      <c r="C1" s="103"/>
      <c r="D1" s="103"/>
      <c r="E1" s="103"/>
      <c r="F1" s="502"/>
      <c r="G1" s="503"/>
      <c r="H1" s="103"/>
      <c r="I1" s="504"/>
      <c r="J1" s="505"/>
      <c r="K1" s="505"/>
      <c r="L1" s="504"/>
      <c r="M1" s="504"/>
      <c r="N1" s="504"/>
      <c r="O1" s="504"/>
    </row>
    <row r="2" spans="1:30" x14ac:dyDescent="0.25">
      <c r="B2" s="506"/>
      <c r="C2" s="506"/>
      <c r="D2" s="392" t="s">
        <v>1</v>
      </c>
      <c r="E2" s="393"/>
      <c r="F2" s="477"/>
      <c r="G2" s="507"/>
      <c r="H2" s="394"/>
      <c r="I2" s="395"/>
      <c r="J2" s="396"/>
      <c r="K2" s="396"/>
      <c r="L2" s="395"/>
      <c r="M2" s="395"/>
      <c r="N2" s="395"/>
      <c r="O2" s="395"/>
      <c r="P2" s="625"/>
      <c r="Q2" s="3"/>
      <c r="R2" s="3"/>
      <c r="S2" s="3"/>
    </row>
    <row r="3" spans="1:30" ht="15.75" x14ac:dyDescent="0.25">
      <c r="B3" s="103"/>
      <c r="C3" s="103"/>
      <c r="D3" s="397" t="s">
        <v>435</v>
      </c>
      <c r="E3" s="398"/>
      <c r="F3" s="478"/>
      <c r="G3" s="508"/>
      <c r="H3" s="399"/>
      <c r="I3" s="400"/>
      <c r="J3" s="401"/>
      <c r="K3" s="401"/>
      <c r="L3" s="400"/>
      <c r="M3" s="400"/>
      <c r="N3" s="400"/>
      <c r="O3" s="400"/>
      <c r="P3" s="625"/>
      <c r="Q3" s="3"/>
      <c r="R3" s="3"/>
      <c r="S3" s="3"/>
    </row>
    <row r="4" spans="1:30" x14ac:dyDescent="0.2">
      <c r="B4" s="509"/>
      <c r="C4" s="509"/>
      <c r="D4" s="392" t="s">
        <v>35</v>
      </c>
      <c r="E4" s="393"/>
      <c r="F4" s="510"/>
      <c r="G4" s="507"/>
      <c r="H4" s="394"/>
      <c r="I4" s="395"/>
      <c r="J4" s="396"/>
      <c r="K4" s="396"/>
      <c r="L4" s="395"/>
      <c r="M4" s="395"/>
      <c r="N4" s="395"/>
      <c r="O4" s="395"/>
      <c r="P4" s="625"/>
      <c r="Q4" s="3"/>
      <c r="R4" s="3"/>
      <c r="S4" s="3"/>
    </row>
    <row r="5" spans="1:30" ht="18" x14ac:dyDescent="0.25">
      <c r="B5" s="764" t="s">
        <v>21</v>
      </c>
      <c r="C5" s="764"/>
      <c r="D5" s="764"/>
      <c r="E5" s="764"/>
      <c r="F5" s="764"/>
      <c r="G5" s="764"/>
      <c r="H5" s="764"/>
      <c r="I5" s="764"/>
      <c r="J5" s="764"/>
      <c r="K5" s="764"/>
      <c r="L5" s="764"/>
      <c r="M5" s="765"/>
      <c r="N5" s="765"/>
      <c r="O5" s="765"/>
      <c r="P5" s="625"/>
      <c r="Q5" s="3"/>
      <c r="R5" s="3"/>
      <c r="S5" s="3"/>
    </row>
    <row r="6" spans="1:30" x14ac:dyDescent="0.25">
      <c r="B6" s="402" t="s">
        <v>70</v>
      </c>
      <c r="C6" s="52" t="s">
        <v>1933</v>
      </c>
      <c r="D6" s="403"/>
      <c r="E6" s="403"/>
      <c r="F6" s="511"/>
      <c r="G6" s="41"/>
      <c r="H6" s="41"/>
      <c r="I6" s="83"/>
      <c r="J6" s="512"/>
      <c r="K6" s="404"/>
      <c r="L6" s="768" t="s">
        <v>50</v>
      </c>
      <c r="M6" s="769"/>
      <c r="N6" s="770"/>
      <c r="P6" s="625"/>
      <c r="Q6" s="3"/>
      <c r="R6" s="3"/>
      <c r="S6" s="3"/>
    </row>
    <row r="7" spans="1:30" x14ac:dyDescent="0.15">
      <c r="B7" s="402" t="s">
        <v>71</v>
      </c>
      <c r="C7" s="52" t="s">
        <v>446</v>
      </c>
      <c r="D7" s="403"/>
      <c r="E7" s="403"/>
      <c r="F7" s="511"/>
      <c r="G7" s="41"/>
      <c r="H7" s="41"/>
      <c r="I7" s="83"/>
      <c r="J7" s="512"/>
      <c r="K7" s="512"/>
      <c r="L7" s="406"/>
      <c r="M7" s="407"/>
      <c r="N7" s="408"/>
      <c r="P7" s="625"/>
    </row>
    <row r="8" spans="1:30" x14ac:dyDescent="0.15">
      <c r="B8" s="409" t="s">
        <v>72</v>
      </c>
      <c r="C8" s="410" t="s">
        <v>1932</v>
      </c>
      <c r="D8" s="411"/>
      <c r="E8" s="411"/>
      <c r="F8" s="513"/>
      <c r="G8" s="412"/>
      <c r="H8" s="412"/>
      <c r="I8" s="413"/>
      <c r="J8" s="514"/>
      <c r="K8" s="414"/>
      <c r="L8" s="758" t="s">
        <v>797</v>
      </c>
      <c r="M8" s="759"/>
      <c r="N8" s="760"/>
      <c r="P8" s="625"/>
      <c r="Q8" s="758" t="s">
        <v>797</v>
      </c>
      <c r="R8" s="759"/>
      <c r="S8" s="760"/>
    </row>
    <row r="9" spans="1:30" x14ac:dyDescent="0.15">
      <c r="B9" s="402" t="s">
        <v>39</v>
      </c>
      <c r="C9" s="415">
        <v>0.2881986483454233</v>
      </c>
      <c r="D9" s="480" t="s">
        <v>727</v>
      </c>
      <c r="E9" s="481">
        <v>0.1665303579205224</v>
      </c>
      <c r="F9" s="515"/>
      <c r="G9" s="41"/>
      <c r="H9" s="402"/>
      <c r="I9" s="83"/>
      <c r="J9" s="515"/>
      <c r="K9" s="405"/>
      <c r="L9" s="761"/>
      <c r="M9" s="762"/>
      <c r="N9" s="763"/>
      <c r="P9" s="625"/>
      <c r="Q9" s="761"/>
      <c r="R9" s="762"/>
      <c r="S9" s="763"/>
    </row>
    <row r="10" spans="1:30" hidden="1" x14ac:dyDescent="0.15">
      <c r="B10" s="402" t="s">
        <v>707</v>
      </c>
      <c r="C10" s="416">
        <v>0.22474058685057496</v>
      </c>
      <c r="D10" s="480" t="s">
        <v>726</v>
      </c>
      <c r="E10" s="482">
        <v>0.15278047942916428</v>
      </c>
      <c r="F10" s="509"/>
      <c r="G10" s="412"/>
      <c r="H10" s="409"/>
      <c r="I10" s="413"/>
      <c r="J10" s="509"/>
      <c r="K10" s="414"/>
      <c r="L10" s="414"/>
      <c r="M10" s="500"/>
      <c r="N10" s="500"/>
      <c r="O10" s="500"/>
      <c r="P10" s="625"/>
    </row>
    <row r="11" spans="1:30" x14ac:dyDescent="0.25">
      <c r="B11" s="409" t="s">
        <v>73</v>
      </c>
      <c r="C11" s="417" t="s">
        <v>1934</v>
      </c>
      <c r="D11" s="418"/>
      <c r="E11" s="418"/>
      <c r="F11" s="479"/>
      <c r="G11" s="419"/>
      <c r="H11" s="509"/>
      <c r="I11" s="420"/>
      <c r="J11" s="766" t="s">
        <v>49</v>
      </c>
      <c r="K11" s="766"/>
      <c r="L11" s="766"/>
      <c r="M11" s="421">
        <v>45124</v>
      </c>
      <c r="N11" s="658">
        <v>45099</v>
      </c>
      <c r="O11" s="504"/>
      <c r="P11" s="625"/>
      <c r="Q11" s="3"/>
      <c r="R11" s="3"/>
      <c r="S11" s="3"/>
    </row>
    <row r="12" spans="1:30" x14ac:dyDescent="0.25">
      <c r="B12" s="422" t="s">
        <v>74</v>
      </c>
      <c r="C12" s="423" t="s">
        <v>1902</v>
      </c>
      <c r="D12" s="424"/>
      <c r="E12" s="424"/>
      <c r="F12" s="516"/>
      <c r="H12" s="738" t="s">
        <v>75</v>
      </c>
      <c r="I12" s="425">
        <v>360</v>
      </c>
      <c r="J12" s="426" t="s">
        <v>10</v>
      </c>
      <c r="K12" s="426"/>
      <c r="L12" s="767"/>
      <c r="M12" s="767"/>
      <c r="N12" s="767"/>
      <c r="O12" s="767"/>
      <c r="P12" s="625"/>
      <c r="Q12" s="3"/>
      <c r="R12" s="3"/>
      <c r="S12" s="3"/>
    </row>
    <row r="13" spans="1:30" ht="21" x14ac:dyDescent="0.25">
      <c r="B13" s="427" t="s">
        <v>46</v>
      </c>
      <c r="C13" s="427" t="s">
        <v>55</v>
      </c>
      <c r="D13" s="427" t="s">
        <v>53</v>
      </c>
      <c r="E13" s="427" t="s">
        <v>302</v>
      </c>
      <c r="F13" s="427" t="s">
        <v>41</v>
      </c>
      <c r="G13" s="427" t="s">
        <v>54</v>
      </c>
      <c r="H13" s="427" t="s">
        <v>42</v>
      </c>
      <c r="I13" s="429" t="s">
        <v>43</v>
      </c>
      <c r="J13" s="428" t="s">
        <v>678</v>
      </c>
      <c r="K13" s="428" t="s">
        <v>679</v>
      </c>
      <c r="L13" s="429" t="s">
        <v>676</v>
      </c>
      <c r="M13" s="429" t="s">
        <v>677</v>
      </c>
      <c r="N13" s="429" t="s">
        <v>680</v>
      </c>
      <c r="O13" s="429" t="s">
        <v>681</v>
      </c>
      <c r="P13" s="626"/>
      <c r="Q13" s="3"/>
      <c r="R13" s="3"/>
    </row>
    <row r="14" spans="1:30" s="599" customFormat="1" ht="12.75" x14ac:dyDescent="0.25">
      <c r="A14" s="594"/>
      <c r="B14" s="595"/>
      <c r="C14" s="657" t="s">
        <v>56</v>
      </c>
      <c r="D14" s="595"/>
      <c r="E14" s="595"/>
      <c r="F14" s="595"/>
      <c r="G14" s="550" t="s">
        <v>1933</v>
      </c>
      <c r="H14" s="595"/>
      <c r="I14" s="596"/>
      <c r="J14" s="597"/>
      <c r="K14" s="597"/>
      <c r="L14" s="596"/>
      <c r="M14" s="596"/>
      <c r="N14" s="596">
        <v>5878577.419999999</v>
      </c>
      <c r="O14" s="596" t="e">
        <v>#REF!</v>
      </c>
      <c r="P14" s="627"/>
      <c r="Q14" s="598"/>
      <c r="R14" s="598"/>
    </row>
    <row r="15" spans="1:30" x14ac:dyDescent="0.25">
      <c r="B15" s="65" t="s">
        <v>12</v>
      </c>
      <c r="C15" s="65"/>
      <c r="D15" s="65"/>
      <c r="E15" s="65"/>
      <c r="F15" s="65"/>
      <c r="G15" s="213" t="s">
        <v>4</v>
      </c>
      <c r="H15" s="552"/>
      <c r="I15" s="553"/>
      <c r="J15" s="554"/>
      <c r="K15" s="554"/>
      <c r="L15" s="553"/>
      <c r="M15" s="553"/>
      <c r="N15" s="555">
        <v>134151.76</v>
      </c>
      <c r="O15" s="555">
        <v>0</v>
      </c>
      <c r="P15" s="623"/>
      <c r="Q15" s="435"/>
      <c r="R15" s="435"/>
      <c r="S15" s="104"/>
      <c r="T15" s="104"/>
      <c r="U15" s="104"/>
      <c r="V15" s="104"/>
      <c r="W15" s="104"/>
      <c r="X15" s="104"/>
      <c r="Y15" s="104"/>
      <c r="Z15" s="104"/>
      <c r="AA15" s="104"/>
      <c r="AB15" s="104"/>
      <c r="AC15" s="104"/>
      <c r="AD15" s="104"/>
    </row>
    <row r="16" spans="1:30" x14ac:dyDescent="0.25">
      <c r="B16" s="102" t="s">
        <v>13</v>
      </c>
      <c r="C16" s="102" t="s">
        <v>56</v>
      </c>
      <c r="D16" s="102" t="s">
        <v>58</v>
      </c>
      <c r="E16" s="102" t="s">
        <v>13</v>
      </c>
      <c r="F16" s="42">
        <v>101000101</v>
      </c>
      <c r="G16" s="430" t="s">
        <v>1935</v>
      </c>
      <c r="H16" s="102" t="s">
        <v>48</v>
      </c>
      <c r="I16" s="37">
        <v>8</v>
      </c>
      <c r="J16" s="641">
        <v>402.18</v>
      </c>
      <c r="K16" s="431"/>
      <c r="L16" s="641">
        <v>518.08000000000004</v>
      </c>
      <c r="M16" s="37">
        <v>0</v>
      </c>
      <c r="N16" s="37">
        <v>4144.6400000000003</v>
      </c>
      <c r="O16" s="37">
        <v>0</v>
      </c>
      <c r="P16" s="623"/>
      <c r="Q16" s="435"/>
      <c r="R16" s="435"/>
      <c r="S16" s="104"/>
      <c r="T16" s="104"/>
      <c r="U16" s="104"/>
      <c r="V16" s="104"/>
      <c r="W16" s="104"/>
      <c r="X16" s="104"/>
      <c r="Y16" s="104"/>
      <c r="Z16" s="104"/>
      <c r="AA16" s="104"/>
      <c r="AB16" s="104"/>
      <c r="AC16" s="104"/>
      <c r="AD16" s="104"/>
    </row>
    <row r="17" spans="2:30" ht="24" x14ac:dyDescent="0.25">
      <c r="B17" s="102" t="s">
        <v>14</v>
      </c>
      <c r="C17" s="102" t="s">
        <v>56</v>
      </c>
      <c r="D17" s="102" t="s">
        <v>57</v>
      </c>
      <c r="E17" s="102" t="s">
        <v>14</v>
      </c>
      <c r="F17" s="42">
        <v>99059</v>
      </c>
      <c r="G17" s="430" t="s">
        <v>1936</v>
      </c>
      <c r="H17" s="102" t="s">
        <v>160</v>
      </c>
      <c r="I17" s="37">
        <v>236.25</v>
      </c>
      <c r="J17" s="431" t="s">
        <v>1937</v>
      </c>
      <c r="K17" s="431"/>
      <c r="L17" s="551">
        <v>67.2</v>
      </c>
      <c r="M17" s="37">
        <v>0</v>
      </c>
      <c r="N17" s="37">
        <v>15876</v>
      </c>
      <c r="O17" s="37">
        <v>0</v>
      </c>
      <c r="P17" s="623"/>
      <c r="Q17" s="435"/>
      <c r="R17" s="435"/>
      <c r="S17" s="104"/>
      <c r="T17" s="104"/>
      <c r="U17" s="104"/>
      <c r="V17" s="104"/>
      <c r="W17" s="104"/>
      <c r="X17" s="104"/>
      <c r="Y17" s="104"/>
      <c r="Z17" s="104"/>
      <c r="AA17" s="104"/>
      <c r="AB17" s="104"/>
      <c r="AC17" s="104"/>
      <c r="AD17" s="104"/>
    </row>
    <row r="18" spans="2:30" x14ac:dyDescent="0.25">
      <c r="B18" s="102" t="s">
        <v>15</v>
      </c>
      <c r="C18" s="102" t="s">
        <v>56</v>
      </c>
      <c r="D18" s="102" t="s">
        <v>57</v>
      </c>
      <c r="E18" s="102" t="s">
        <v>15</v>
      </c>
      <c r="F18" s="42">
        <v>98459</v>
      </c>
      <c r="G18" s="430" t="s">
        <v>1938</v>
      </c>
      <c r="H18" s="102" t="s">
        <v>48</v>
      </c>
      <c r="I18" s="37">
        <v>677.6</v>
      </c>
      <c r="J18" s="431" t="s">
        <v>1939</v>
      </c>
      <c r="K18" s="431"/>
      <c r="L18" s="551">
        <v>155.47999999999999</v>
      </c>
      <c r="M18" s="37">
        <v>0</v>
      </c>
      <c r="N18" s="37">
        <v>105353.24</v>
      </c>
      <c r="O18" s="37">
        <v>0</v>
      </c>
      <c r="P18" s="623"/>
      <c r="Q18" s="435"/>
      <c r="R18" s="435"/>
      <c r="S18" s="104"/>
      <c r="T18" s="104"/>
      <c r="U18" s="104"/>
      <c r="V18" s="104"/>
      <c r="W18" s="104"/>
      <c r="X18" s="104"/>
      <c r="Y18" s="104"/>
      <c r="Z18" s="104"/>
      <c r="AA18" s="104"/>
      <c r="AB18" s="104"/>
      <c r="AC18" s="104"/>
      <c r="AD18" s="104"/>
    </row>
    <row r="19" spans="2:30" x14ac:dyDescent="0.25">
      <c r="B19" s="102" t="s">
        <v>16</v>
      </c>
      <c r="C19" s="102" t="s">
        <v>56</v>
      </c>
      <c r="D19" s="102" t="s">
        <v>58</v>
      </c>
      <c r="E19" s="102" t="s">
        <v>16</v>
      </c>
      <c r="F19" s="42">
        <v>101000114</v>
      </c>
      <c r="G19" s="430" t="s">
        <v>1940</v>
      </c>
      <c r="H19" s="102" t="s">
        <v>121</v>
      </c>
      <c r="I19" s="37">
        <v>1</v>
      </c>
      <c r="J19" s="431">
        <v>1425.43</v>
      </c>
      <c r="K19" s="431"/>
      <c r="L19" s="551">
        <v>1836.23</v>
      </c>
      <c r="M19" s="37">
        <v>0</v>
      </c>
      <c r="N19" s="37">
        <v>1836.23</v>
      </c>
      <c r="O19" s="37">
        <v>0</v>
      </c>
      <c r="P19" s="623"/>
      <c r="Q19" s="435"/>
      <c r="R19" s="435"/>
      <c r="S19" s="104"/>
      <c r="T19" s="104"/>
      <c r="U19" s="104"/>
      <c r="V19" s="104"/>
      <c r="W19" s="104"/>
      <c r="X19" s="104"/>
      <c r="Y19" s="104"/>
      <c r="Z19" s="104"/>
      <c r="AA19" s="104"/>
      <c r="AB19" s="104"/>
      <c r="AC19" s="104"/>
      <c r="AD19" s="104"/>
    </row>
    <row r="20" spans="2:30" x14ac:dyDescent="0.25">
      <c r="B20" s="102" t="s">
        <v>1897</v>
      </c>
      <c r="C20" s="102" t="s">
        <v>56</v>
      </c>
      <c r="D20" s="102" t="s">
        <v>58</v>
      </c>
      <c r="E20" s="102" t="s">
        <v>1897</v>
      </c>
      <c r="F20" s="42">
        <v>101000115</v>
      </c>
      <c r="G20" s="430" t="s">
        <v>1941</v>
      </c>
      <c r="H20" s="102" t="s">
        <v>121</v>
      </c>
      <c r="I20" s="37">
        <v>1</v>
      </c>
      <c r="J20" s="431">
        <v>5388.65</v>
      </c>
      <c r="K20" s="431"/>
      <c r="L20" s="551">
        <v>6941.65</v>
      </c>
      <c r="M20" s="37">
        <v>0</v>
      </c>
      <c r="N20" s="37">
        <v>6941.65</v>
      </c>
      <c r="O20" s="37"/>
      <c r="P20" s="623"/>
      <c r="Q20" s="435"/>
      <c r="R20" s="435"/>
      <c r="S20" s="104"/>
      <c r="T20" s="104"/>
      <c r="U20" s="104"/>
      <c r="V20" s="104"/>
      <c r="W20" s="104"/>
      <c r="X20" s="104"/>
      <c r="Y20" s="104"/>
      <c r="Z20" s="104"/>
      <c r="AA20" s="104"/>
      <c r="AB20" s="104"/>
      <c r="AC20" s="104"/>
      <c r="AD20" s="104"/>
    </row>
    <row r="21" spans="2:30" x14ac:dyDescent="0.25">
      <c r="B21" s="102"/>
      <c r="C21" s="102"/>
      <c r="D21" s="102"/>
      <c r="E21" s="102"/>
      <c r="F21" s="42"/>
      <c r="G21" s="430"/>
      <c r="H21" s="102"/>
      <c r="I21" s="37"/>
      <c r="J21" s="431"/>
      <c r="K21" s="431"/>
      <c r="L21" s="551"/>
      <c r="M21" s="37">
        <v>0</v>
      </c>
      <c r="N21" s="37"/>
      <c r="O21" s="37"/>
      <c r="P21" s="623"/>
      <c r="Q21" s="435"/>
      <c r="R21" s="435"/>
      <c r="S21" s="104"/>
      <c r="T21" s="104"/>
      <c r="U21" s="104"/>
      <c r="V21" s="104"/>
      <c r="W21" s="104"/>
      <c r="X21" s="104"/>
      <c r="Y21" s="104"/>
      <c r="Z21" s="104"/>
      <c r="AA21" s="104"/>
      <c r="AB21" s="104"/>
      <c r="AC21" s="104"/>
      <c r="AD21" s="104"/>
    </row>
    <row r="22" spans="2:30" x14ac:dyDescent="0.25">
      <c r="B22" s="65" t="s">
        <v>11</v>
      </c>
      <c r="C22" s="65"/>
      <c r="D22" s="65"/>
      <c r="E22" s="65"/>
      <c r="F22" s="65"/>
      <c r="G22" s="213" t="s">
        <v>1814</v>
      </c>
      <c r="H22" s="552"/>
      <c r="I22" s="553"/>
      <c r="J22" s="554"/>
      <c r="K22" s="554"/>
      <c r="L22" s="553"/>
      <c r="M22" s="553"/>
      <c r="N22" s="555">
        <v>48723.159999999996</v>
      </c>
      <c r="O22" s="37"/>
      <c r="P22" s="623"/>
      <c r="Q22" s="435"/>
      <c r="R22" s="435"/>
      <c r="S22" s="104"/>
      <c r="T22" s="104"/>
      <c r="U22" s="104"/>
      <c r="V22" s="104"/>
      <c r="W22" s="104"/>
      <c r="X22" s="104"/>
      <c r="Y22" s="104"/>
      <c r="Z22" s="104"/>
      <c r="AA22" s="104"/>
      <c r="AB22" s="104"/>
      <c r="AC22" s="104"/>
      <c r="AD22" s="104"/>
    </row>
    <row r="23" spans="2:30" ht="24" x14ac:dyDescent="0.25">
      <c r="B23" s="102" t="s">
        <v>17</v>
      </c>
      <c r="C23" s="102" t="s">
        <v>56</v>
      </c>
      <c r="D23" s="102" t="s">
        <v>57</v>
      </c>
      <c r="E23" s="102" t="s">
        <v>17</v>
      </c>
      <c r="F23" s="42">
        <v>93207</v>
      </c>
      <c r="G23" s="430" t="s">
        <v>1942</v>
      </c>
      <c r="H23" s="102" t="s">
        <v>48</v>
      </c>
      <c r="I23" s="37">
        <v>6</v>
      </c>
      <c r="J23" s="431" t="s">
        <v>1943</v>
      </c>
      <c r="K23" s="431"/>
      <c r="L23" s="641">
        <v>1496.91</v>
      </c>
      <c r="M23" s="37">
        <v>0</v>
      </c>
      <c r="N23" s="37">
        <v>8981.4599999999991</v>
      </c>
      <c r="O23" s="37"/>
      <c r="P23" s="623"/>
      <c r="Q23" s="435"/>
      <c r="R23" s="435"/>
      <c r="S23" s="104"/>
      <c r="T23" s="104"/>
      <c r="U23" s="104"/>
      <c r="V23" s="104"/>
      <c r="W23" s="104"/>
      <c r="X23" s="104"/>
      <c r="Y23" s="104"/>
      <c r="Z23" s="104"/>
      <c r="AA23" s="104"/>
      <c r="AB23" s="104"/>
      <c r="AC23" s="104"/>
      <c r="AD23" s="104"/>
    </row>
    <row r="24" spans="2:30" ht="24" x14ac:dyDescent="0.25">
      <c r="B24" s="102" t="s">
        <v>1435</v>
      </c>
      <c r="C24" s="102" t="s">
        <v>56</v>
      </c>
      <c r="D24" s="102" t="s">
        <v>57</v>
      </c>
      <c r="E24" s="102" t="s">
        <v>1435</v>
      </c>
      <c r="F24" s="42">
        <v>93210</v>
      </c>
      <c r="G24" s="430" t="s">
        <v>1944</v>
      </c>
      <c r="H24" s="102" t="s">
        <v>48</v>
      </c>
      <c r="I24" s="37">
        <v>18</v>
      </c>
      <c r="J24" s="431" t="s">
        <v>1945</v>
      </c>
      <c r="K24" s="431"/>
      <c r="L24" s="551">
        <v>787.14</v>
      </c>
      <c r="M24" s="37">
        <v>0</v>
      </c>
      <c r="N24" s="37">
        <v>14168.52</v>
      </c>
      <c r="O24" s="37"/>
      <c r="P24" s="623"/>
      <c r="Q24" s="435"/>
      <c r="R24" s="435"/>
      <c r="S24" s="104"/>
      <c r="T24" s="104"/>
      <c r="U24" s="104"/>
      <c r="V24" s="104"/>
      <c r="W24" s="104"/>
      <c r="X24" s="104"/>
      <c r="Y24" s="104"/>
      <c r="Z24" s="104"/>
      <c r="AA24" s="104"/>
      <c r="AB24" s="104"/>
      <c r="AC24" s="104"/>
      <c r="AD24" s="104"/>
    </row>
    <row r="25" spans="2:30" ht="36" x14ac:dyDescent="0.25">
      <c r="B25" s="102" t="s">
        <v>1436</v>
      </c>
      <c r="C25" s="102" t="s">
        <v>56</v>
      </c>
      <c r="D25" s="102" t="s">
        <v>57</v>
      </c>
      <c r="E25" s="102" t="s">
        <v>1436</v>
      </c>
      <c r="F25" s="42">
        <v>93583</v>
      </c>
      <c r="G25" s="430" t="s">
        <v>1946</v>
      </c>
      <c r="H25" s="102" t="s">
        <v>48</v>
      </c>
      <c r="I25" s="37">
        <v>24</v>
      </c>
      <c r="J25" s="431" t="s">
        <v>1947</v>
      </c>
      <c r="K25" s="431"/>
      <c r="L25" s="551">
        <v>582.02</v>
      </c>
      <c r="M25" s="37">
        <v>0</v>
      </c>
      <c r="N25" s="37">
        <v>13968.48</v>
      </c>
      <c r="O25" s="37"/>
      <c r="P25" s="623"/>
      <c r="Q25" s="435"/>
      <c r="R25" s="435"/>
      <c r="S25" s="104"/>
      <c r="T25" s="104"/>
      <c r="U25" s="104"/>
      <c r="V25" s="104"/>
      <c r="W25" s="104"/>
      <c r="X25" s="104"/>
      <c r="Y25" s="104"/>
      <c r="Z25" s="104"/>
      <c r="AA25" s="104"/>
      <c r="AB25" s="104"/>
      <c r="AC25" s="104"/>
      <c r="AD25" s="104"/>
    </row>
    <row r="26" spans="2:30" ht="24" x14ac:dyDescent="0.25">
      <c r="B26" s="102" t="s">
        <v>1437</v>
      </c>
      <c r="C26" s="102" t="s">
        <v>56</v>
      </c>
      <c r="D26" s="102" t="s">
        <v>57</v>
      </c>
      <c r="E26" s="102" t="s">
        <v>1437</v>
      </c>
      <c r="F26" s="42">
        <v>93582</v>
      </c>
      <c r="G26" s="430" t="s">
        <v>1948</v>
      </c>
      <c r="H26" s="102" t="s">
        <v>48</v>
      </c>
      <c r="I26" s="37">
        <v>8</v>
      </c>
      <c r="J26" s="431" t="s">
        <v>1949</v>
      </c>
      <c r="K26" s="431"/>
      <c r="L26" s="551">
        <v>357.08</v>
      </c>
      <c r="M26" s="37">
        <v>0</v>
      </c>
      <c r="N26" s="37">
        <v>2856.64</v>
      </c>
      <c r="O26" s="37"/>
      <c r="P26" s="623"/>
      <c r="Q26" s="435"/>
      <c r="R26" s="435"/>
      <c r="S26" s="104"/>
      <c r="T26" s="104"/>
      <c r="U26" s="104"/>
      <c r="V26" s="104"/>
      <c r="W26" s="104"/>
      <c r="X26" s="104"/>
      <c r="Y26" s="104"/>
      <c r="Z26" s="104"/>
      <c r="AA26" s="104"/>
      <c r="AB26" s="104"/>
      <c r="AC26" s="104"/>
      <c r="AD26" s="104"/>
    </row>
    <row r="27" spans="2:30" ht="24" x14ac:dyDescent="0.25">
      <c r="B27" s="102" t="s">
        <v>1815</v>
      </c>
      <c r="C27" s="102" t="s">
        <v>56</v>
      </c>
      <c r="D27" s="102" t="s">
        <v>57</v>
      </c>
      <c r="E27" s="102" t="s">
        <v>1815</v>
      </c>
      <c r="F27" s="42">
        <v>93214</v>
      </c>
      <c r="G27" s="430" t="s">
        <v>1950</v>
      </c>
      <c r="H27" s="102" t="s">
        <v>121</v>
      </c>
      <c r="I27" s="37">
        <v>1</v>
      </c>
      <c r="J27" s="431" t="s">
        <v>1951</v>
      </c>
      <c r="K27" s="431"/>
      <c r="L27" s="551">
        <v>8748.06</v>
      </c>
      <c r="M27" s="37">
        <v>0</v>
      </c>
      <c r="N27" s="37">
        <v>8748.06</v>
      </c>
      <c r="O27" s="37"/>
      <c r="P27" s="623"/>
      <c r="Q27" s="435"/>
      <c r="R27" s="435"/>
      <c r="S27" s="104"/>
      <c r="T27" s="104"/>
      <c r="U27" s="104"/>
      <c r="V27" s="104"/>
      <c r="W27" s="104"/>
      <c r="X27" s="104"/>
      <c r="Y27" s="104"/>
      <c r="Z27" s="104"/>
      <c r="AA27" s="104"/>
      <c r="AB27" s="104"/>
      <c r="AC27" s="104"/>
      <c r="AD27" s="104"/>
    </row>
    <row r="28" spans="2:30" x14ac:dyDescent="0.25">
      <c r="B28" s="102"/>
      <c r="C28" s="102"/>
      <c r="D28" s="102"/>
      <c r="E28" s="102"/>
      <c r="F28" s="42"/>
      <c r="G28" s="495"/>
      <c r="H28" s="496"/>
      <c r="I28" s="497"/>
      <c r="J28" s="432"/>
      <c r="K28" s="432"/>
      <c r="L28" s="498"/>
      <c r="M28" s="498"/>
      <c r="N28" s="562"/>
      <c r="O28" s="593"/>
      <c r="P28" s="623"/>
      <c r="Q28" s="435"/>
      <c r="R28" s="435"/>
      <c r="S28" s="104"/>
      <c r="T28" s="536"/>
      <c r="U28" s="104"/>
      <c r="V28" s="104"/>
      <c r="W28" s="104"/>
      <c r="X28" s="104"/>
      <c r="Y28" s="104"/>
      <c r="Z28" s="104"/>
      <c r="AA28" s="104"/>
      <c r="AB28" s="104"/>
      <c r="AC28" s="104"/>
      <c r="AD28" s="104"/>
    </row>
    <row r="29" spans="2:30" x14ac:dyDescent="0.25">
      <c r="B29" s="314" t="s">
        <v>18</v>
      </c>
      <c r="C29" s="314"/>
      <c r="D29" s="314"/>
      <c r="E29" s="314"/>
      <c r="F29" s="314"/>
      <c r="G29" s="67" t="s">
        <v>125</v>
      </c>
      <c r="H29" s="556"/>
      <c r="I29" s="557"/>
      <c r="J29" s="315"/>
      <c r="K29" s="315"/>
      <c r="L29" s="557"/>
      <c r="M29" s="557"/>
      <c r="N29" s="558">
        <v>178243.30000000002</v>
      </c>
      <c r="O29" s="558">
        <v>0</v>
      </c>
      <c r="P29" s="623"/>
      <c r="Q29" s="435"/>
      <c r="R29" s="435"/>
      <c r="S29" s="104"/>
      <c r="T29" s="536"/>
      <c r="U29" s="104"/>
      <c r="V29" s="104"/>
      <c r="W29" s="104"/>
      <c r="X29" s="104"/>
      <c r="Y29" s="104"/>
      <c r="Z29" s="104"/>
      <c r="AA29" s="104"/>
      <c r="AB29" s="104"/>
      <c r="AC29" s="104"/>
      <c r="AD29" s="104"/>
    </row>
    <row r="30" spans="2:30" ht="24" x14ac:dyDescent="0.25">
      <c r="B30" s="102" t="s">
        <v>19</v>
      </c>
      <c r="C30" s="102" t="s">
        <v>56</v>
      </c>
      <c r="D30" s="102" t="s">
        <v>58</v>
      </c>
      <c r="E30" s="102" t="s">
        <v>19</v>
      </c>
      <c r="F30" s="42">
        <v>401001126</v>
      </c>
      <c r="G30" s="430" t="s">
        <v>1952</v>
      </c>
      <c r="H30" s="102" t="s">
        <v>1953</v>
      </c>
      <c r="I30" s="37">
        <v>1447.25</v>
      </c>
      <c r="J30" s="431">
        <v>88.8</v>
      </c>
      <c r="K30" s="431"/>
      <c r="L30" s="551">
        <v>114.39</v>
      </c>
      <c r="M30" s="37">
        <v>0</v>
      </c>
      <c r="N30" s="37">
        <v>165550.92000000001</v>
      </c>
      <c r="O30" s="37">
        <v>0</v>
      </c>
      <c r="P30" s="623"/>
      <c r="Q30" s="435"/>
      <c r="R30" s="435"/>
      <c r="S30" s="104"/>
      <c r="T30" s="536"/>
      <c r="U30" s="104"/>
      <c r="V30" s="104"/>
      <c r="W30" s="104"/>
      <c r="X30" s="104"/>
      <c r="Y30" s="104"/>
      <c r="Z30" s="104"/>
      <c r="AA30" s="104"/>
      <c r="AB30" s="104"/>
      <c r="AC30" s="104"/>
      <c r="AD30" s="104"/>
    </row>
    <row r="31" spans="2:30" x14ac:dyDescent="0.25">
      <c r="B31" s="102" t="s">
        <v>799</v>
      </c>
      <c r="C31" s="102" t="s">
        <v>56</v>
      </c>
      <c r="D31" s="102" t="s">
        <v>58</v>
      </c>
      <c r="E31" s="102" t="s">
        <v>799</v>
      </c>
      <c r="F31" s="42">
        <v>101000110</v>
      </c>
      <c r="G31" s="430" t="s">
        <v>1954</v>
      </c>
      <c r="H31" s="102" t="s">
        <v>48</v>
      </c>
      <c r="I31" s="37">
        <v>1447.25</v>
      </c>
      <c r="J31" s="431">
        <v>6.81</v>
      </c>
      <c r="K31" s="431"/>
      <c r="L31" s="551">
        <v>8.77</v>
      </c>
      <c r="M31" s="37">
        <v>0</v>
      </c>
      <c r="N31" s="37">
        <v>12692.38</v>
      </c>
      <c r="O31" s="37">
        <v>0</v>
      </c>
      <c r="P31" s="623"/>
      <c r="Q31" s="435"/>
      <c r="R31" s="435"/>
      <c r="S31" s="104"/>
      <c r="T31" s="536"/>
      <c r="U31" s="104"/>
      <c r="V31" s="104"/>
      <c r="W31" s="104"/>
      <c r="X31" s="104"/>
      <c r="Y31" s="104"/>
      <c r="Z31" s="104"/>
      <c r="AA31" s="104"/>
      <c r="AB31" s="104"/>
      <c r="AC31" s="104"/>
      <c r="AD31" s="104"/>
    </row>
    <row r="32" spans="2:30" x14ac:dyDescent="0.25">
      <c r="B32" s="559"/>
      <c r="C32" s="559"/>
      <c r="D32" s="559"/>
      <c r="E32" s="559"/>
      <c r="F32" s="560"/>
      <c r="G32" s="561"/>
      <c r="H32" s="393"/>
      <c r="I32" s="562"/>
      <c r="J32" s="432"/>
      <c r="K32" s="432"/>
      <c r="L32" s="562"/>
      <c r="M32" s="562"/>
      <c r="N32" s="562"/>
      <c r="O32" s="593"/>
      <c r="P32" s="623"/>
      <c r="Q32" s="435"/>
      <c r="R32" s="435"/>
      <c r="S32" s="104"/>
      <c r="T32" s="536"/>
      <c r="U32" s="104"/>
      <c r="V32" s="104"/>
      <c r="W32" s="104"/>
      <c r="X32" s="104"/>
      <c r="Y32" s="104"/>
      <c r="Z32" s="104"/>
      <c r="AA32" s="104"/>
      <c r="AB32" s="104"/>
      <c r="AC32" s="104"/>
      <c r="AD32" s="104"/>
    </row>
    <row r="33" spans="2:30" x14ac:dyDescent="0.25">
      <c r="B33" s="66" t="s">
        <v>36</v>
      </c>
      <c r="C33" s="66"/>
      <c r="D33" s="66"/>
      <c r="E33" s="66"/>
      <c r="F33" s="66"/>
      <c r="G33" s="67" t="s">
        <v>337</v>
      </c>
      <c r="H33" s="563"/>
      <c r="I33" s="564"/>
      <c r="J33" s="78"/>
      <c r="K33" s="78"/>
      <c r="L33" s="564"/>
      <c r="M33" s="564"/>
      <c r="N33" s="569">
        <v>1332161.3299999998</v>
      </c>
      <c r="O33" s="569">
        <v>0</v>
      </c>
      <c r="P33" s="623"/>
      <c r="Q33" s="435"/>
      <c r="R33" s="435"/>
      <c r="S33" s="104"/>
      <c r="T33" s="536"/>
      <c r="U33" s="104"/>
      <c r="V33" s="104"/>
      <c r="W33" s="104"/>
      <c r="X33" s="104"/>
      <c r="Y33" s="104"/>
      <c r="Z33" s="104"/>
      <c r="AA33" s="104"/>
      <c r="AB33" s="104"/>
      <c r="AC33" s="104"/>
      <c r="AD33" s="104"/>
    </row>
    <row r="34" spans="2:30" x14ac:dyDescent="0.25">
      <c r="B34" s="492" t="s">
        <v>37</v>
      </c>
      <c r="C34" s="492"/>
      <c r="D34" s="492"/>
      <c r="E34" s="492"/>
      <c r="F34" s="492"/>
      <c r="G34" s="493" t="s">
        <v>122</v>
      </c>
      <c r="H34" s="565"/>
      <c r="I34" s="566"/>
      <c r="J34" s="494"/>
      <c r="K34" s="494"/>
      <c r="L34" s="566"/>
      <c r="M34" s="566"/>
      <c r="N34" s="570">
        <v>479985.26</v>
      </c>
      <c r="O34" s="570">
        <v>0</v>
      </c>
      <c r="P34" s="623"/>
      <c r="Q34" s="435"/>
      <c r="R34" s="435"/>
      <c r="S34" s="104"/>
      <c r="T34" s="536"/>
      <c r="U34" s="104"/>
      <c r="V34" s="104"/>
      <c r="W34" s="104"/>
      <c r="X34" s="104"/>
      <c r="Y34" s="104"/>
      <c r="Z34" s="104"/>
      <c r="AA34" s="104"/>
      <c r="AB34" s="104"/>
      <c r="AC34" s="104"/>
      <c r="AD34" s="104"/>
    </row>
    <row r="35" spans="2:30" x14ac:dyDescent="0.25">
      <c r="B35" s="76" t="s">
        <v>128</v>
      </c>
      <c r="C35" s="76"/>
      <c r="D35" s="76"/>
      <c r="E35" s="76"/>
      <c r="F35" s="76"/>
      <c r="G35" s="77" t="s">
        <v>777</v>
      </c>
      <c r="H35" s="567"/>
      <c r="I35" s="568"/>
      <c r="J35" s="81"/>
      <c r="K35" s="81"/>
      <c r="L35" s="568"/>
      <c r="M35" s="568"/>
      <c r="N35" s="571">
        <v>168501.71000000002</v>
      </c>
      <c r="O35" s="571">
        <v>0</v>
      </c>
      <c r="P35" s="623"/>
      <c r="Q35" s="435"/>
      <c r="R35" s="435"/>
      <c r="S35" s="104"/>
      <c r="T35" s="536"/>
      <c r="U35" s="104"/>
      <c r="V35" s="104"/>
      <c r="W35" s="104"/>
      <c r="X35" s="104"/>
      <c r="Y35" s="104"/>
      <c r="Z35" s="104"/>
      <c r="AA35" s="104"/>
      <c r="AB35" s="104"/>
      <c r="AC35" s="104"/>
      <c r="AD35" s="104"/>
    </row>
    <row r="36" spans="2:30" ht="36" x14ac:dyDescent="0.25">
      <c r="B36" s="102" t="s">
        <v>1438</v>
      </c>
      <c r="C36" s="102" t="s">
        <v>56</v>
      </c>
      <c r="D36" s="102" t="s">
        <v>57</v>
      </c>
      <c r="E36" s="102" t="s">
        <v>1438</v>
      </c>
      <c r="F36" s="42">
        <v>100896</v>
      </c>
      <c r="G36" s="430" t="s">
        <v>1955</v>
      </c>
      <c r="H36" s="102" t="s">
        <v>160</v>
      </c>
      <c r="I36" s="37">
        <v>1308</v>
      </c>
      <c r="J36" s="431" t="s">
        <v>1956</v>
      </c>
      <c r="K36" s="431"/>
      <c r="L36" s="551">
        <v>82.47</v>
      </c>
      <c r="M36" s="37">
        <v>0</v>
      </c>
      <c r="N36" s="37">
        <v>107870.76</v>
      </c>
      <c r="O36" s="37">
        <v>0</v>
      </c>
      <c r="P36" s="623"/>
      <c r="Q36" s="435"/>
      <c r="R36" s="435"/>
      <c r="S36" s="104"/>
      <c r="T36" s="536"/>
      <c r="U36" s="104"/>
      <c r="V36" s="104"/>
      <c r="W36" s="104"/>
      <c r="X36" s="104"/>
      <c r="Y36" s="104"/>
      <c r="Z36" s="104"/>
      <c r="AA36" s="104"/>
      <c r="AB36" s="104"/>
      <c r="AC36" s="104"/>
      <c r="AD36" s="104"/>
    </row>
    <row r="37" spans="2:30" x14ac:dyDescent="0.25">
      <c r="B37" s="102" t="s">
        <v>1439</v>
      </c>
      <c r="C37" s="102" t="s">
        <v>56</v>
      </c>
      <c r="D37" s="102" t="s">
        <v>57</v>
      </c>
      <c r="E37" s="102" t="s">
        <v>1439</v>
      </c>
      <c r="F37" s="43">
        <v>95576</v>
      </c>
      <c r="G37" s="430" t="s">
        <v>1957</v>
      </c>
      <c r="H37" s="102" t="s">
        <v>228</v>
      </c>
      <c r="I37" s="37">
        <v>894.28</v>
      </c>
      <c r="J37" s="431" t="s">
        <v>1958</v>
      </c>
      <c r="K37" s="431"/>
      <c r="L37" s="551">
        <v>19.45</v>
      </c>
      <c r="M37" s="37">
        <v>0</v>
      </c>
      <c r="N37" s="37">
        <v>17393.740000000002</v>
      </c>
      <c r="O37" s="37">
        <v>0</v>
      </c>
      <c r="P37" s="623"/>
      <c r="Q37" s="435"/>
      <c r="R37" s="435"/>
      <c r="S37" s="104"/>
      <c r="T37" s="536"/>
      <c r="U37" s="104"/>
      <c r="V37" s="104"/>
      <c r="W37" s="104"/>
      <c r="X37" s="104"/>
      <c r="Y37" s="104"/>
      <c r="Z37" s="104"/>
      <c r="AA37" s="104"/>
      <c r="AB37" s="104"/>
      <c r="AC37" s="104"/>
      <c r="AD37" s="104"/>
    </row>
    <row r="38" spans="2:30" ht="24" x14ac:dyDescent="0.25">
      <c r="B38" s="102" t="s">
        <v>1440</v>
      </c>
      <c r="C38" s="102" t="s">
        <v>56</v>
      </c>
      <c r="D38" s="102" t="s">
        <v>57</v>
      </c>
      <c r="E38" s="102" t="s">
        <v>1440</v>
      </c>
      <c r="F38" s="43">
        <v>95583</v>
      </c>
      <c r="G38" s="430" t="s">
        <v>1959</v>
      </c>
      <c r="H38" s="102" t="s">
        <v>228</v>
      </c>
      <c r="I38" s="37">
        <v>104.72</v>
      </c>
      <c r="J38" s="431" t="s">
        <v>1960</v>
      </c>
      <c r="K38" s="431"/>
      <c r="L38" s="551">
        <v>21.74</v>
      </c>
      <c r="M38" s="37">
        <v>0</v>
      </c>
      <c r="N38" s="37">
        <v>2276.61</v>
      </c>
      <c r="O38" s="37">
        <v>0</v>
      </c>
      <c r="P38" s="623"/>
      <c r="Q38" s="435"/>
      <c r="R38" s="435"/>
      <c r="S38" s="104"/>
      <c r="T38" s="536"/>
      <c r="U38" s="104"/>
      <c r="V38" s="104"/>
      <c r="W38" s="104"/>
      <c r="X38" s="104"/>
      <c r="Y38" s="104"/>
      <c r="Z38" s="104"/>
      <c r="AA38" s="104"/>
      <c r="AB38" s="104"/>
      <c r="AC38" s="104"/>
      <c r="AD38" s="104"/>
    </row>
    <row r="39" spans="2:30" ht="24" x14ac:dyDescent="0.25">
      <c r="B39" s="102" t="s">
        <v>1441</v>
      </c>
      <c r="C39" s="102" t="s">
        <v>56</v>
      </c>
      <c r="D39" s="102" t="s">
        <v>57</v>
      </c>
      <c r="E39" s="102" t="s">
        <v>1441</v>
      </c>
      <c r="F39" s="42">
        <v>103670</v>
      </c>
      <c r="G39" s="430" t="s">
        <v>1961</v>
      </c>
      <c r="H39" s="102" t="s">
        <v>1953</v>
      </c>
      <c r="I39" s="37">
        <v>64.206299857741399</v>
      </c>
      <c r="J39" s="431" t="s">
        <v>1962</v>
      </c>
      <c r="K39" s="431"/>
      <c r="L39" s="551">
        <v>297.61</v>
      </c>
      <c r="M39" s="37">
        <v>0</v>
      </c>
      <c r="N39" s="37">
        <v>19108.43</v>
      </c>
      <c r="O39" s="37">
        <v>0</v>
      </c>
      <c r="P39" s="623"/>
      <c r="Q39" s="435"/>
      <c r="R39" s="435"/>
      <c r="S39" s="104"/>
      <c r="T39" s="536"/>
      <c r="U39" s="104"/>
      <c r="V39" s="104"/>
      <c r="W39" s="104"/>
      <c r="X39" s="104"/>
      <c r="Y39" s="104"/>
      <c r="Z39" s="104"/>
      <c r="AA39" s="104"/>
      <c r="AB39" s="104"/>
      <c r="AC39" s="104"/>
      <c r="AD39" s="104"/>
    </row>
    <row r="40" spans="2:30" ht="24" x14ac:dyDescent="0.25">
      <c r="B40" s="102" t="s">
        <v>1442</v>
      </c>
      <c r="C40" s="102" t="s">
        <v>56</v>
      </c>
      <c r="D40" s="102" t="s">
        <v>57</v>
      </c>
      <c r="E40" s="102" t="s">
        <v>1442</v>
      </c>
      <c r="F40" s="42">
        <v>95601</v>
      </c>
      <c r="G40" s="430" t="s">
        <v>1963</v>
      </c>
      <c r="H40" s="102" t="s">
        <v>121</v>
      </c>
      <c r="I40" s="37">
        <v>299</v>
      </c>
      <c r="J40" s="431" t="s">
        <v>1964</v>
      </c>
      <c r="K40" s="431"/>
      <c r="L40" s="551">
        <v>20.36</v>
      </c>
      <c r="M40" s="37">
        <v>0</v>
      </c>
      <c r="N40" s="37">
        <v>6087.64</v>
      </c>
      <c r="O40" s="37">
        <v>0</v>
      </c>
      <c r="P40" s="623"/>
      <c r="Q40" s="435"/>
      <c r="R40" s="435"/>
      <c r="S40" s="104"/>
      <c r="T40" s="536"/>
      <c r="U40" s="104"/>
      <c r="V40" s="104"/>
      <c r="W40" s="104"/>
      <c r="X40" s="104"/>
      <c r="Y40" s="104"/>
      <c r="Z40" s="104"/>
      <c r="AA40" s="104"/>
      <c r="AB40" s="104"/>
      <c r="AC40" s="104"/>
      <c r="AD40" s="104"/>
    </row>
    <row r="41" spans="2:30" x14ac:dyDescent="0.25">
      <c r="B41" s="102" t="s">
        <v>1443</v>
      </c>
      <c r="C41" s="102" t="s">
        <v>56</v>
      </c>
      <c r="D41" s="102" t="s">
        <v>105</v>
      </c>
      <c r="E41" s="102" t="s">
        <v>336</v>
      </c>
      <c r="F41" s="42">
        <v>31008</v>
      </c>
      <c r="G41" s="430" t="s">
        <v>1410</v>
      </c>
      <c r="H41" s="102" t="s">
        <v>121</v>
      </c>
      <c r="I41" s="37">
        <v>1</v>
      </c>
      <c r="J41" s="431">
        <v>12237.66</v>
      </c>
      <c r="K41" s="431"/>
      <c r="L41" s="551">
        <v>15764.53</v>
      </c>
      <c r="M41" s="37">
        <v>0</v>
      </c>
      <c r="N41" s="37">
        <v>15764.53</v>
      </c>
      <c r="O41" s="37"/>
      <c r="P41" s="623"/>
      <c r="Q41" s="435"/>
      <c r="R41" s="435"/>
      <c r="S41" s="104"/>
      <c r="T41" s="536"/>
      <c r="U41" s="104"/>
      <c r="V41" s="104"/>
      <c r="W41" s="104"/>
      <c r="X41" s="104"/>
      <c r="Y41" s="104"/>
      <c r="Z41" s="104"/>
      <c r="AA41" s="104"/>
      <c r="AB41" s="104"/>
      <c r="AC41" s="104"/>
      <c r="AD41" s="104"/>
    </row>
    <row r="42" spans="2:30" x14ac:dyDescent="0.25">
      <c r="B42" s="76" t="s">
        <v>704</v>
      </c>
      <c r="C42" s="76"/>
      <c r="D42" s="76"/>
      <c r="E42" s="76"/>
      <c r="F42" s="76"/>
      <c r="G42" s="77" t="s">
        <v>778</v>
      </c>
      <c r="H42" s="567"/>
      <c r="I42" s="568"/>
      <c r="J42" s="81"/>
      <c r="K42" s="81"/>
      <c r="L42" s="568"/>
      <c r="M42" s="568"/>
      <c r="N42" s="571">
        <v>167113.45000000001</v>
      </c>
      <c r="O42" s="571">
        <v>0</v>
      </c>
      <c r="P42" s="623"/>
      <c r="Q42" s="435"/>
      <c r="R42" s="435"/>
      <c r="S42" s="104"/>
      <c r="T42" s="536"/>
      <c r="U42" s="104"/>
      <c r="V42" s="104"/>
      <c r="W42" s="104"/>
      <c r="X42" s="104"/>
      <c r="Y42" s="104"/>
      <c r="Z42" s="104"/>
      <c r="AA42" s="104"/>
      <c r="AB42" s="104"/>
      <c r="AC42" s="104"/>
      <c r="AD42" s="104"/>
    </row>
    <row r="43" spans="2:30" ht="24" x14ac:dyDescent="0.25">
      <c r="B43" s="38" t="s">
        <v>1444</v>
      </c>
      <c r="C43" s="102" t="s">
        <v>56</v>
      </c>
      <c r="D43" s="102" t="s">
        <v>57</v>
      </c>
      <c r="E43" s="102" t="s">
        <v>1444</v>
      </c>
      <c r="F43" s="470">
        <v>96523</v>
      </c>
      <c r="G43" s="430" t="s">
        <v>1965</v>
      </c>
      <c r="H43" s="102" t="s">
        <v>1953</v>
      </c>
      <c r="I43" s="37">
        <v>71.135999999999981</v>
      </c>
      <c r="J43" s="431" t="s">
        <v>1966</v>
      </c>
      <c r="K43" s="431"/>
      <c r="L43" s="551">
        <v>99.39</v>
      </c>
      <c r="M43" s="37">
        <v>0</v>
      </c>
      <c r="N43" s="37">
        <v>7070.2</v>
      </c>
      <c r="O43" s="37">
        <v>0</v>
      </c>
      <c r="P43" s="623"/>
      <c r="Q43" s="435"/>
      <c r="R43" s="435"/>
      <c r="S43" s="104"/>
      <c r="T43" s="536"/>
      <c r="U43" s="104"/>
      <c r="V43" s="104"/>
      <c r="W43" s="104"/>
      <c r="X43" s="104"/>
      <c r="Y43" s="104"/>
      <c r="Z43" s="104"/>
      <c r="AA43" s="104"/>
      <c r="AB43" s="104"/>
      <c r="AC43" s="104"/>
      <c r="AD43" s="104"/>
    </row>
    <row r="44" spans="2:30" ht="24" x14ac:dyDescent="0.25">
      <c r="B44" s="38" t="s">
        <v>1445</v>
      </c>
      <c r="C44" s="102" t="s">
        <v>56</v>
      </c>
      <c r="D44" s="102" t="s">
        <v>57</v>
      </c>
      <c r="E44" s="102" t="s">
        <v>1445</v>
      </c>
      <c r="F44" s="528">
        <v>96617</v>
      </c>
      <c r="G44" s="430" t="s">
        <v>1967</v>
      </c>
      <c r="H44" s="102" t="s">
        <v>48</v>
      </c>
      <c r="I44" s="37">
        <v>97.828500000000005</v>
      </c>
      <c r="J44" s="431" t="s">
        <v>1968</v>
      </c>
      <c r="K44" s="431"/>
      <c r="L44" s="551">
        <v>22.64</v>
      </c>
      <c r="M44" s="37">
        <v>0</v>
      </c>
      <c r="N44" s="37">
        <v>2214.83</v>
      </c>
      <c r="O44" s="37">
        <v>0</v>
      </c>
      <c r="P44" s="623"/>
      <c r="Q44" s="435"/>
      <c r="R44" s="435"/>
      <c r="S44" s="104"/>
      <c r="T44" s="536"/>
      <c r="U44" s="104"/>
      <c r="V44" s="104"/>
      <c r="W44" s="104"/>
      <c r="X44" s="104"/>
      <c r="Y44" s="104"/>
      <c r="Z44" s="104"/>
      <c r="AA44" s="104"/>
      <c r="AB44" s="104"/>
      <c r="AC44" s="104"/>
      <c r="AD44" s="104"/>
    </row>
    <row r="45" spans="2:30" ht="36" x14ac:dyDescent="0.25">
      <c r="B45" s="38" t="s">
        <v>1446</v>
      </c>
      <c r="C45" s="102" t="s">
        <v>56</v>
      </c>
      <c r="D45" s="102" t="s">
        <v>57</v>
      </c>
      <c r="E45" s="102" t="s">
        <v>1446</v>
      </c>
      <c r="F45" s="528">
        <v>96540</v>
      </c>
      <c r="G45" s="430" t="s">
        <v>1969</v>
      </c>
      <c r="H45" s="102" t="s">
        <v>48</v>
      </c>
      <c r="I45" s="37">
        <v>329.96</v>
      </c>
      <c r="J45" s="431" t="s">
        <v>1970</v>
      </c>
      <c r="K45" s="431"/>
      <c r="L45" s="551">
        <v>153.12</v>
      </c>
      <c r="M45" s="37">
        <v>0</v>
      </c>
      <c r="N45" s="37">
        <v>50523.47</v>
      </c>
      <c r="O45" s="37">
        <v>0</v>
      </c>
      <c r="P45" s="623"/>
      <c r="Q45" s="435"/>
      <c r="R45" s="435"/>
      <c r="S45" s="104"/>
      <c r="T45" s="536"/>
      <c r="U45" s="104"/>
      <c r="V45" s="104"/>
      <c r="W45" s="104"/>
      <c r="X45" s="104"/>
      <c r="Y45" s="104"/>
      <c r="Z45" s="104"/>
      <c r="AA45" s="104"/>
      <c r="AB45" s="104"/>
      <c r="AC45" s="104"/>
      <c r="AD45" s="104"/>
    </row>
    <row r="46" spans="2:30" ht="24" x14ac:dyDescent="0.25">
      <c r="B46" s="38" t="s">
        <v>1447</v>
      </c>
      <c r="C46" s="102" t="s">
        <v>56</v>
      </c>
      <c r="D46" s="102" t="s">
        <v>57</v>
      </c>
      <c r="E46" s="102" t="s">
        <v>1447</v>
      </c>
      <c r="F46" s="470">
        <v>96543</v>
      </c>
      <c r="G46" s="430" t="s">
        <v>1971</v>
      </c>
      <c r="H46" s="102" t="s">
        <v>228</v>
      </c>
      <c r="I46" s="37">
        <v>944.5</v>
      </c>
      <c r="J46" s="431" t="s">
        <v>1972</v>
      </c>
      <c r="K46" s="431"/>
      <c r="L46" s="551">
        <v>23.56</v>
      </c>
      <c r="M46" s="37">
        <v>0</v>
      </c>
      <c r="N46" s="37">
        <v>22252.42</v>
      </c>
      <c r="O46" s="37">
        <v>0</v>
      </c>
      <c r="P46" s="623"/>
      <c r="Q46" s="435"/>
      <c r="R46" s="435"/>
      <c r="S46" s="104"/>
      <c r="T46" s="536"/>
      <c r="U46" s="104"/>
      <c r="V46" s="104"/>
      <c r="W46" s="104"/>
      <c r="X46" s="104"/>
      <c r="Y46" s="104"/>
      <c r="Z46" s="104"/>
      <c r="AA46" s="104"/>
      <c r="AB46" s="104"/>
      <c r="AC46" s="104"/>
      <c r="AD46" s="104"/>
    </row>
    <row r="47" spans="2:30" ht="24" x14ac:dyDescent="0.25">
      <c r="B47" s="38" t="s">
        <v>1448</v>
      </c>
      <c r="C47" s="102" t="s">
        <v>56</v>
      </c>
      <c r="D47" s="102" t="s">
        <v>57</v>
      </c>
      <c r="E47" s="102" t="s">
        <v>1448</v>
      </c>
      <c r="F47" s="470">
        <v>96545</v>
      </c>
      <c r="G47" s="430" t="s">
        <v>1973</v>
      </c>
      <c r="H47" s="102" t="s">
        <v>228</v>
      </c>
      <c r="I47" s="37">
        <v>272.8</v>
      </c>
      <c r="J47" s="431" t="s">
        <v>1974</v>
      </c>
      <c r="K47" s="431"/>
      <c r="L47" s="551">
        <v>21.48</v>
      </c>
      <c r="M47" s="37">
        <v>0</v>
      </c>
      <c r="N47" s="37">
        <v>5859.74</v>
      </c>
      <c r="O47" s="37">
        <v>0</v>
      </c>
      <c r="P47" s="623"/>
      <c r="Q47" s="435"/>
      <c r="R47" s="435"/>
      <c r="S47" s="104"/>
      <c r="T47" s="536"/>
      <c r="U47" s="104"/>
      <c r="V47" s="104"/>
      <c r="W47" s="104"/>
      <c r="X47" s="104"/>
      <c r="Y47" s="104"/>
      <c r="Z47" s="104"/>
      <c r="AA47" s="104"/>
      <c r="AB47" s="104"/>
      <c r="AC47" s="104"/>
      <c r="AD47" s="104"/>
    </row>
    <row r="48" spans="2:30" ht="24" x14ac:dyDescent="0.25">
      <c r="B48" s="38" t="s">
        <v>1449</v>
      </c>
      <c r="C48" s="102" t="s">
        <v>56</v>
      </c>
      <c r="D48" s="102" t="s">
        <v>57</v>
      </c>
      <c r="E48" s="102" t="s">
        <v>1449</v>
      </c>
      <c r="F48" s="470">
        <v>96546</v>
      </c>
      <c r="G48" s="430" t="s">
        <v>1975</v>
      </c>
      <c r="H48" s="102" t="s">
        <v>228</v>
      </c>
      <c r="I48" s="37">
        <v>781.1</v>
      </c>
      <c r="J48" s="431" t="s">
        <v>1976</v>
      </c>
      <c r="K48" s="431"/>
      <c r="L48" s="551">
        <v>19.34</v>
      </c>
      <c r="M48" s="37">
        <v>0</v>
      </c>
      <c r="N48" s="37">
        <v>15106.47</v>
      </c>
      <c r="O48" s="37">
        <v>0</v>
      </c>
      <c r="P48" s="623"/>
      <c r="Q48" s="435"/>
      <c r="R48" s="435"/>
      <c r="S48" s="104"/>
      <c r="T48" s="536"/>
      <c r="U48" s="104"/>
      <c r="V48" s="104"/>
      <c r="W48" s="104"/>
      <c r="X48" s="104"/>
      <c r="Y48" s="104"/>
      <c r="Z48" s="104"/>
      <c r="AA48" s="104"/>
      <c r="AB48" s="104"/>
      <c r="AC48" s="104"/>
      <c r="AD48" s="104"/>
    </row>
    <row r="49" spans="2:30" ht="24" x14ac:dyDescent="0.25">
      <c r="B49" s="38" t="s">
        <v>1450</v>
      </c>
      <c r="C49" s="102" t="s">
        <v>56</v>
      </c>
      <c r="D49" s="102" t="s">
        <v>57</v>
      </c>
      <c r="E49" s="102" t="s">
        <v>1450</v>
      </c>
      <c r="F49" s="470">
        <v>96547</v>
      </c>
      <c r="G49" s="430" t="s">
        <v>1977</v>
      </c>
      <c r="H49" s="102" t="s">
        <v>228</v>
      </c>
      <c r="I49" s="37">
        <v>32.6</v>
      </c>
      <c r="J49" s="431" t="s">
        <v>1978</v>
      </c>
      <c r="K49" s="431"/>
      <c r="L49" s="551">
        <v>16.41</v>
      </c>
      <c r="M49" s="37">
        <v>0</v>
      </c>
      <c r="N49" s="37">
        <v>534.96</v>
      </c>
      <c r="O49" s="37">
        <v>0</v>
      </c>
      <c r="P49" s="623"/>
      <c r="Q49" s="435"/>
      <c r="R49" s="435"/>
      <c r="S49" s="104"/>
      <c r="T49" s="536"/>
      <c r="U49" s="104"/>
      <c r="V49" s="104"/>
      <c r="W49" s="104"/>
      <c r="X49" s="104"/>
      <c r="Y49" s="104"/>
      <c r="Z49" s="104"/>
      <c r="AA49" s="104"/>
      <c r="AB49" s="104"/>
      <c r="AC49" s="104"/>
      <c r="AD49" s="104"/>
    </row>
    <row r="50" spans="2:30" ht="36" x14ac:dyDescent="0.25">
      <c r="B50" s="38" t="s">
        <v>1451</v>
      </c>
      <c r="C50" s="102" t="s">
        <v>56</v>
      </c>
      <c r="D50" s="102" t="s">
        <v>57</v>
      </c>
      <c r="E50" s="102" t="s">
        <v>1451</v>
      </c>
      <c r="F50" s="470">
        <v>94965</v>
      </c>
      <c r="G50" s="430" t="s">
        <v>1979</v>
      </c>
      <c r="H50" s="102" t="s">
        <v>1953</v>
      </c>
      <c r="I50" s="37">
        <v>47.22999999999999</v>
      </c>
      <c r="J50" s="431" t="s">
        <v>1980</v>
      </c>
      <c r="K50" s="431"/>
      <c r="L50" s="551">
        <v>640.11</v>
      </c>
      <c r="M50" s="37">
        <v>0</v>
      </c>
      <c r="N50" s="37">
        <v>30232.39</v>
      </c>
      <c r="O50" s="37">
        <v>0</v>
      </c>
      <c r="P50" s="623"/>
      <c r="Q50" s="435"/>
      <c r="R50" s="435"/>
      <c r="S50" s="104"/>
      <c r="T50" s="536"/>
      <c r="U50" s="104"/>
      <c r="V50" s="104"/>
      <c r="W50" s="104"/>
      <c r="X50" s="104"/>
      <c r="Y50" s="104"/>
      <c r="Z50" s="104"/>
      <c r="AA50" s="104"/>
      <c r="AB50" s="104"/>
      <c r="AC50" s="104"/>
      <c r="AD50" s="104"/>
    </row>
    <row r="51" spans="2:30" ht="24" x14ac:dyDescent="0.25">
      <c r="B51" s="38" t="s">
        <v>1452</v>
      </c>
      <c r="C51" s="102" t="s">
        <v>56</v>
      </c>
      <c r="D51" s="102" t="s">
        <v>57</v>
      </c>
      <c r="E51" s="102" t="s">
        <v>1452</v>
      </c>
      <c r="F51" s="470">
        <v>103670</v>
      </c>
      <c r="G51" s="430" t="s">
        <v>1961</v>
      </c>
      <c r="H51" s="102" t="s">
        <v>1953</v>
      </c>
      <c r="I51" s="37">
        <v>47.22999999999999</v>
      </c>
      <c r="J51" s="431" t="s">
        <v>1962</v>
      </c>
      <c r="K51" s="431"/>
      <c r="L51" s="551">
        <v>297.61</v>
      </c>
      <c r="M51" s="37">
        <v>0</v>
      </c>
      <c r="N51" s="37">
        <v>14056.12</v>
      </c>
      <c r="O51" s="37">
        <v>0</v>
      </c>
      <c r="P51" s="623"/>
      <c r="Q51" s="435"/>
      <c r="R51" s="435"/>
      <c r="S51" s="104"/>
      <c r="T51" s="536"/>
      <c r="U51" s="104"/>
      <c r="V51" s="104"/>
      <c r="W51" s="104"/>
      <c r="X51" s="104"/>
      <c r="Y51" s="104"/>
      <c r="Z51" s="104"/>
      <c r="AA51" s="104"/>
      <c r="AB51" s="104"/>
      <c r="AC51" s="104"/>
      <c r="AD51" s="104"/>
    </row>
    <row r="52" spans="2:30" ht="24" x14ac:dyDescent="0.25">
      <c r="B52" s="38" t="s">
        <v>1453</v>
      </c>
      <c r="C52" s="102" t="s">
        <v>56</v>
      </c>
      <c r="D52" s="102" t="s">
        <v>57</v>
      </c>
      <c r="E52" s="102" t="s">
        <v>1453</v>
      </c>
      <c r="F52" s="470">
        <v>98557</v>
      </c>
      <c r="G52" s="430" t="s">
        <v>1981</v>
      </c>
      <c r="H52" s="102" t="s">
        <v>48</v>
      </c>
      <c r="I52" s="37">
        <v>314.57</v>
      </c>
      <c r="J52" s="431" t="s">
        <v>1982</v>
      </c>
      <c r="K52" s="431"/>
      <c r="L52" s="551">
        <v>58.22</v>
      </c>
      <c r="M52" s="37">
        <v>0</v>
      </c>
      <c r="N52" s="37">
        <v>18314.259999999998</v>
      </c>
      <c r="O52" s="37">
        <v>0</v>
      </c>
      <c r="P52" s="623"/>
      <c r="Q52" s="435"/>
      <c r="R52" s="435"/>
      <c r="S52" s="104"/>
      <c r="T52" s="536"/>
      <c r="U52" s="104"/>
      <c r="V52" s="104"/>
      <c r="W52" s="104"/>
      <c r="X52" s="104"/>
      <c r="Y52" s="104"/>
      <c r="Z52" s="104"/>
      <c r="AA52" s="104"/>
      <c r="AB52" s="104"/>
      <c r="AC52" s="104"/>
      <c r="AD52" s="104"/>
    </row>
    <row r="53" spans="2:30" x14ac:dyDescent="0.25">
      <c r="B53" s="38" t="s">
        <v>1454</v>
      </c>
      <c r="C53" s="102" t="s">
        <v>56</v>
      </c>
      <c r="D53" s="102" t="s">
        <v>57</v>
      </c>
      <c r="E53" s="102" t="s">
        <v>1454</v>
      </c>
      <c r="F53" s="470">
        <v>93382</v>
      </c>
      <c r="G53" s="430" t="s">
        <v>1983</v>
      </c>
      <c r="H53" s="102" t="s">
        <v>1953</v>
      </c>
      <c r="I53" s="37">
        <v>26.675999999999995</v>
      </c>
      <c r="J53" s="431" t="s">
        <v>1984</v>
      </c>
      <c r="K53" s="431"/>
      <c r="L53" s="551">
        <v>35.56</v>
      </c>
      <c r="M53" s="37">
        <v>0</v>
      </c>
      <c r="N53" s="37">
        <v>948.59</v>
      </c>
      <c r="O53" s="37">
        <v>0</v>
      </c>
      <c r="P53" s="623"/>
      <c r="Q53" s="435"/>
      <c r="R53" s="435"/>
      <c r="S53" s="104"/>
      <c r="T53" s="536"/>
      <c r="U53" s="104"/>
      <c r="V53" s="104"/>
      <c r="W53" s="104"/>
      <c r="X53" s="104"/>
      <c r="Y53" s="104"/>
      <c r="Z53" s="104"/>
      <c r="AA53" s="104"/>
      <c r="AB53" s="104"/>
      <c r="AC53" s="104"/>
      <c r="AD53" s="104"/>
    </row>
    <row r="54" spans="2:30" x14ac:dyDescent="0.25">
      <c r="B54" s="76" t="s">
        <v>780</v>
      </c>
      <c r="C54" s="76"/>
      <c r="D54" s="76"/>
      <c r="E54" s="76"/>
      <c r="F54" s="76"/>
      <c r="G54" s="77" t="s">
        <v>779</v>
      </c>
      <c r="H54" s="567"/>
      <c r="I54" s="568"/>
      <c r="J54" s="81"/>
      <c r="K54" s="81"/>
      <c r="L54" s="568"/>
      <c r="M54" s="568"/>
      <c r="N54" s="571">
        <v>144370.1</v>
      </c>
      <c r="O54" s="571">
        <v>0</v>
      </c>
      <c r="P54" s="623"/>
      <c r="Q54" s="435"/>
      <c r="R54" s="435"/>
      <c r="S54" s="104"/>
      <c r="T54" s="536"/>
      <c r="U54" s="104"/>
      <c r="V54" s="104"/>
      <c r="W54" s="104"/>
      <c r="X54" s="104"/>
      <c r="Y54" s="104"/>
      <c r="Z54" s="104"/>
      <c r="AA54" s="104"/>
      <c r="AB54" s="104"/>
      <c r="AC54" s="104"/>
      <c r="AD54" s="104"/>
    </row>
    <row r="55" spans="2:30" ht="24" x14ac:dyDescent="0.25">
      <c r="B55" s="38" t="s">
        <v>1455</v>
      </c>
      <c r="C55" s="102" t="s">
        <v>56</v>
      </c>
      <c r="D55" s="102" t="s">
        <v>57</v>
      </c>
      <c r="E55" s="102" t="s">
        <v>1455</v>
      </c>
      <c r="F55" s="42">
        <v>96527</v>
      </c>
      <c r="G55" s="430" t="s">
        <v>1985</v>
      </c>
      <c r="H55" s="102" t="s">
        <v>1953</v>
      </c>
      <c r="I55" s="37">
        <v>42.352000000000004</v>
      </c>
      <c r="J55" s="431" t="s">
        <v>1986</v>
      </c>
      <c r="K55" s="431"/>
      <c r="L55" s="551">
        <v>130.57</v>
      </c>
      <c r="M55" s="37">
        <v>0</v>
      </c>
      <c r="N55" s="37">
        <v>5529.9</v>
      </c>
      <c r="O55" s="37">
        <v>0</v>
      </c>
      <c r="P55" s="623"/>
      <c r="Q55" s="435"/>
      <c r="R55" s="435"/>
      <c r="S55" s="104"/>
      <c r="T55" s="536"/>
      <c r="U55" s="104"/>
      <c r="V55" s="104"/>
      <c r="W55" s="104"/>
      <c r="X55" s="104"/>
      <c r="Y55" s="104"/>
      <c r="Z55" s="104"/>
      <c r="AA55" s="104"/>
      <c r="AB55" s="104"/>
      <c r="AC55" s="104"/>
      <c r="AD55" s="104"/>
    </row>
    <row r="56" spans="2:30" ht="36" x14ac:dyDescent="0.25">
      <c r="B56" s="38" t="s">
        <v>1456</v>
      </c>
      <c r="C56" s="102" t="s">
        <v>56</v>
      </c>
      <c r="D56" s="102" t="s">
        <v>57</v>
      </c>
      <c r="E56" s="102" t="s">
        <v>1456</v>
      </c>
      <c r="F56" s="42">
        <v>96542</v>
      </c>
      <c r="G56" s="430" t="s">
        <v>1987</v>
      </c>
      <c r="H56" s="102" t="s">
        <v>48</v>
      </c>
      <c r="I56" s="37">
        <v>479.90000000000003</v>
      </c>
      <c r="J56" s="431" t="s">
        <v>1988</v>
      </c>
      <c r="K56" s="431"/>
      <c r="L56" s="551">
        <v>103.39</v>
      </c>
      <c r="M56" s="37">
        <v>0</v>
      </c>
      <c r="N56" s="37">
        <v>49616.86</v>
      </c>
      <c r="O56" s="37">
        <v>0</v>
      </c>
      <c r="P56" s="623"/>
      <c r="Q56" s="435"/>
      <c r="R56" s="435"/>
      <c r="S56" s="104"/>
      <c r="T56" s="536"/>
      <c r="U56" s="104"/>
      <c r="V56" s="104"/>
      <c r="W56" s="104"/>
      <c r="X56" s="104"/>
      <c r="Y56" s="104"/>
      <c r="Z56" s="104"/>
      <c r="AA56" s="104"/>
      <c r="AB56" s="104"/>
      <c r="AC56" s="104"/>
      <c r="AD56" s="104"/>
    </row>
    <row r="57" spans="2:30" ht="24" x14ac:dyDescent="0.25">
      <c r="B57" s="38" t="s">
        <v>1457</v>
      </c>
      <c r="C57" s="102" t="s">
        <v>56</v>
      </c>
      <c r="D57" s="102" t="s">
        <v>57</v>
      </c>
      <c r="E57" s="102" t="s">
        <v>1457</v>
      </c>
      <c r="F57" s="42">
        <v>95241</v>
      </c>
      <c r="G57" s="430" t="s">
        <v>1989</v>
      </c>
      <c r="H57" s="102" t="s">
        <v>48</v>
      </c>
      <c r="I57" s="37">
        <v>119.97499999999999</v>
      </c>
      <c r="J57" s="431" t="s">
        <v>1990</v>
      </c>
      <c r="K57" s="431"/>
      <c r="L57" s="551">
        <v>36.450000000000003</v>
      </c>
      <c r="M57" s="37">
        <v>0</v>
      </c>
      <c r="N57" s="37">
        <v>4373.08</v>
      </c>
      <c r="O57" s="37">
        <v>0</v>
      </c>
      <c r="P57" s="623"/>
      <c r="Q57" s="435"/>
      <c r="R57" s="435"/>
      <c r="S57" s="104"/>
      <c r="T57" s="536"/>
      <c r="U57" s="104"/>
      <c r="V57" s="104"/>
      <c r="W57" s="104"/>
      <c r="X57" s="104"/>
      <c r="Y57" s="104"/>
      <c r="Z57" s="104"/>
      <c r="AA57" s="104"/>
      <c r="AB57" s="104"/>
      <c r="AC57" s="104"/>
      <c r="AD57" s="104"/>
    </row>
    <row r="58" spans="2:30" ht="24" x14ac:dyDescent="0.25">
      <c r="B58" s="38" t="s">
        <v>1458</v>
      </c>
      <c r="C58" s="102" t="s">
        <v>56</v>
      </c>
      <c r="D58" s="102" t="s">
        <v>57</v>
      </c>
      <c r="E58" s="102" t="s">
        <v>1458</v>
      </c>
      <c r="F58" s="42">
        <v>96543</v>
      </c>
      <c r="G58" s="430" t="s">
        <v>1971</v>
      </c>
      <c r="H58" s="102" t="s">
        <v>228</v>
      </c>
      <c r="I58" s="37">
        <v>397.1</v>
      </c>
      <c r="J58" s="431" t="s">
        <v>1972</v>
      </c>
      <c r="K58" s="431"/>
      <c r="L58" s="551">
        <v>23.56</v>
      </c>
      <c r="M58" s="37">
        <v>0</v>
      </c>
      <c r="N58" s="37">
        <v>9355.67</v>
      </c>
      <c r="O58" s="37">
        <v>0</v>
      </c>
      <c r="P58" s="623"/>
      <c r="Q58" s="435"/>
      <c r="R58" s="435"/>
      <c r="S58" s="104"/>
      <c r="T58" s="536"/>
      <c r="U58" s="104"/>
      <c r="V58" s="104"/>
      <c r="W58" s="104"/>
      <c r="X58" s="104"/>
      <c r="Y58" s="104"/>
      <c r="Z58" s="104"/>
      <c r="AA58" s="104"/>
      <c r="AB58" s="104"/>
      <c r="AC58" s="104"/>
      <c r="AD58" s="104"/>
    </row>
    <row r="59" spans="2:30" ht="24" x14ac:dyDescent="0.25">
      <c r="B59" s="38" t="s">
        <v>1459</v>
      </c>
      <c r="C59" s="102" t="s">
        <v>56</v>
      </c>
      <c r="D59" s="102" t="s">
        <v>57</v>
      </c>
      <c r="E59" s="102" t="s">
        <v>1459</v>
      </c>
      <c r="F59" s="42">
        <v>96544</v>
      </c>
      <c r="G59" s="430" t="s">
        <v>1991</v>
      </c>
      <c r="H59" s="102" t="s">
        <v>228</v>
      </c>
      <c r="I59" s="37">
        <v>53.400000000000006</v>
      </c>
      <c r="J59" s="431" t="s">
        <v>1992</v>
      </c>
      <c r="K59" s="431"/>
      <c r="L59" s="551">
        <v>22.6</v>
      </c>
      <c r="M59" s="37">
        <v>0</v>
      </c>
      <c r="N59" s="37">
        <v>1206.8399999999999</v>
      </c>
      <c r="O59" s="37">
        <v>0</v>
      </c>
      <c r="P59" s="623"/>
      <c r="Q59" s="435"/>
      <c r="R59" s="435"/>
      <c r="S59" s="104"/>
      <c r="T59" s="536"/>
      <c r="U59" s="104"/>
      <c r="V59" s="104"/>
      <c r="W59" s="104"/>
      <c r="X59" s="104"/>
      <c r="Y59" s="104"/>
      <c r="Z59" s="104"/>
      <c r="AA59" s="104"/>
      <c r="AB59" s="104"/>
      <c r="AC59" s="104"/>
      <c r="AD59" s="104"/>
    </row>
    <row r="60" spans="2:30" ht="24" x14ac:dyDescent="0.25">
      <c r="B60" s="38" t="s">
        <v>1460</v>
      </c>
      <c r="C60" s="102" t="s">
        <v>56</v>
      </c>
      <c r="D60" s="102" t="s">
        <v>57</v>
      </c>
      <c r="E60" s="102" t="s">
        <v>1460</v>
      </c>
      <c r="F60" s="42">
        <v>96545</v>
      </c>
      <c r="G60" s="430" t="s">
        <v>1973</v>
      </c>
      <c r="H60" s="102" t="s">
        <v>228</v>
      </c>
      <c r="I60" s="37">
        <v>771.4</v>
      </c>
      <c r="J60" s="431" t="s">
        <v>1974</v>
      </c>
      <c r="K60" s="431"/>
      <c r="L60" s="551">
        <v>21.48</v>
      </c>
      <c r="M60" s="37">
        <v>0</v>
      </c>
      <c r="N60" s="37">
        <v>16569.669999999998</v>
      </c>
      <c r="O60" s="37">
        <v>0</v>
      </c>
      <c r="P60" s="623"/>
      <c r="Q60" s="435"/>
      <c r="R60" s="435"/>
      <c r="S60" s="104"/>
      <c r="T60" s="536"/>
      <c r="U60" s="104"/>
      <c r="V60" s="104"/>
      <c r="W60" s="104"/>
      <c r="X60" s="104"/>
      <c r="Y60" s="104"/>
      <c r="Z60" s="104"/>
      <c r="AA60" s="104"/>
      <c r="AB60" s="104"/>
      <c r="AC60" s="104"/>
      <c r="AD60" s="104"/>
    </row>
    <row r="61" spans="2:30" ht="24" x14ac:dyDescent="0.25">
      <c r="B61" s="38" t="s">
        <v>1461</v>
      </c>
      <c r="C61" s="102" t="s">
        <v>56</v>
      </c>
      <c r="D61" s="102" t="s">
        <v>57</v>
      </c>
      <c r="E61" s="102" t="s">
        <v>1461</v>
      </c>
      <c r="F61" s="42">
        <v>96546</v>
      </c>
      <c r="G61" s="430" t="s">
        <v>1975</v>
      </c>
      <c r="H61" s="102" t="s">
        <v>228</v>
      </c>
      <c r="I61" s="37">
        <v>210.3</v>
      </c>
      <c r="J61" s="431" t="s">
        <v>1976</v>
      </c>
      <c r="K61" s="431"/>
      <c r="L61" s="551">
        <v>19.34</v>
      </c>
      <c r="M61" s="37">
        <v>0</v>
      </c>
      <c r="N61" s="37">
        <v>4067.2</v>
      </c>
      <c r="O61" s="37">
        <v>0</v>
      </c>
      <c r="P61" s="623"/>
      <c r="Q61" s="435"/>
      <c r="R61" s="435"/>
      <c r="S61" s="104"/>
      <c r="T61" s="536"/>
      <c r="U61" s="104"/>
      <c r="V61" s="104"/>
      <c r="W61" s="104"/>
      <c r="X61" s="104"/>
      <c r="Y61" s="104"/>
      <c r="Z61" s="104"/>
      <c r="AA61" s="104"/>
      <c r="AB61" s="104"/>
      <c r="AC61" s="104"/>
      <c r="AD61" s="104"/>
    </row>
    <row r="62" spans="2:30" ht="24" x14ac:dyDescent="0.25">
      <c r="B62" s="38" t="s">
        <v>1462</v>
      </c>
      <c r="C62" s="102" t="s">
        <v>56</v>
      </c>
      <c r="D62" s="102" t="s">
        <v>57</v>
      </c>
      <c r="E62" s="102" t="s">
        <v>1462</v>
      </c>
      <c r="F62" s="42">
        <v>96547</v>
      </c>
      <c r="G62" s="430" t="s">
        <v>1977</v>
      </c>
      <c r="H62" s="102" t="s">
        <v>228</v>
      </c>
      <c r="I62" s="37">
        <v>19.8</v>
      </c>
      <c r="J62" s="431" t="s">
        <v>1978</v>
      </c>
      <c r="K62" s="431"/>
      <c r="L62" s="551">
        <v>16.41</v>
      </c>
      <c r="M62" s="37">
        <v>0</v>
      </c>
      <c r="N62" s="37">
        <v>324.91000000000003</v>
      </c>
      <c r="O62" s="37">
        <v>0</v>
      </c>
      <c r="P62" s="623"/>
      <c r="Q62" s="435"/>
      <c r="R62" s="435"/>
      <c r="S62" s="104"/>
      <c r="T62" s="536"/>
      <c r="U62" s="104"/>
      <c r="V62" s="104"/>
      <c r="W62" s="104"/>
      <c r="X62" s="104"/>
      <c r="Y62" s="104"/>
      <c r="Z62" s="104"/>
      <c r="AA62" s="104"/>
      <c r="AB62" s="104"/>
      <c r="AC62" s="104"/>
      <c r="AD62" s="104"/>
    </row>
    <row r="63" spans="2:30" ht="36" x14ac:dyDescent="0.25">
      <c r="B63" s="38" t="s">
        <v>1463</v>
      </c>
      <c r="C63" s="102" t="s">
        <v>56</v>
      </c>
      <c r="D63" s="102" t="s">
        <v>57</v>
      </c>
      <c r="E63" s="102" t="s">
        <v>1463</v>
      </c>
      <c r="F63" s="42">
        <v>94965</v>
      </c>
      <c r="G63" s="430" t="s">
        <v>1979</v>
      </c>
      <c r="H63" s="102" t="s">
        <v>1953</v>
      </c>
      <c r="I63" s="37">
        <v>26.47</v>
      </c>
      <c r="J63" s="431" t="s">
        <v>1980</v>
      </c>
      <c r="K63" s="431"/>
      <c r="L63" s="551">
        <v>640.11</v>
      </c>
      <c r="M63" s="37">
        <v>0</v>
      </c>
      <c r="N63" s="37">
        <v>16943.71</v>
      </c>
      <c r="O63" s="37">
        <v>0</v>
      </c>
      <c r="P63" s="623"/>
      <c r="Q63" s="435"/>
      <c r="R63" s="435"/>
      <c r="S63" s="104"/>
      <c r="T63" s="536"/>
      <c r="U63" s="104"/>
      <c r="V63" s="104"/>
      <c r="W63" s="104"/>
      <c r="X63" s="104"/>
      <c r="Y63" s="104"/>
      <c r="Z63" s="104"/>
      <c r="AA63" s="104"/>
      <c r="AB63" s="104"/>
      <c r="AC63" s="104"/>
      <c r="AD63" s="104"/>
    </row>
    <row r="64" spans="2:30" ht="24" x14ac:dyDescent="0.25">
      <c r="B64" s="38" t="s">
        <v>1464</v>
      </c>
      <c r="C64" s="102" t="s">
        <v>56</v>
      </c>
      <c r="D64" s="102" t="s">
        <v>57</v>
      </c>
      <c r="E64" s="102" t="s">
        <v>1464</v>
      </c>
      <c r="F64" s="42">
        <v>103670</v>
      </c>
      <c r="G64" s="430" t="s">
        <v>1961</v>
      </c>
      <c r="H64" s="102" t="s">
        <v>1953</v>
      </c>
      <c r="I64" s="37">
        <v>26.47</v>
      </c>
      <c r="J64" s="431" t="s">
        <v>1962</v>
      </c>
      <c r="K64" s="431"/>
      <c r="L64" s="551">
        <v>297.61</v>
      </c>
      <c r="M64" s="37">
        <v>0</v>
      </c>
      <c r="N64" s="37">
        <v>7877.73</v>
      </c>
      <c r="O64" s="37">
        <v>0</v>
      </c>
      <c r="P64" s="623"/>
      <c r="Q64" s="435"/>
      <c r="R64" s="435"/>
      <c r="S64" s="104"/>
      <c r="T64" s="536"/>
      <c r="U64" s="104"/>
      <c r="V64" s="104"/>
      <c r="W64" s="104"/>
      <c r="X64" s="104"/>
      <c r="Y64" s="104"/>
      <c r="Z64" s="104"/>
      <c r="AA64" s="104"/>
      <c r="AB64" s="104"/>
      <c r="AC64" s="104"/>
      <c r="AD64" s="104"/>
    </row>
    <row r="65" spans="2:30" ht="24" x14ac:dyDescent="0.25">
      <c r="B65" s="38" t="s">
        <v>1465</v>
      </c>
      <c r="C65" s="102" t="s">
        <v>56</v>
      </c>
      <c r="D65" s="102" t="s">
        <v>57</v>
      </c>
      <c r="E65" s="102" t="s">
        <v>1465</v>
      </c>
      <c r="F65" s="42">
        <v>98557</v>
      </c>
      <c r="G65" s="430" t="s">
        <v>1981</v>
      </c>
      <c r="H65" s="102" t="s">
        <v>48</v>
      </c>
      <c r="I65" s="37">
        <v>479.90000000000003</v>
      </c>
      <c r="J65" s="431" t="s">
        <v>1982</v>
      </c>
      <c r="K65" s="431"/>
      <c r="L65" s="551">
        <v>58.22</v>
      </c>
      <c r="M65" s="37">
        <v>0</v>
      </c>
      <c r="N65" s="37">
        <v>27939.77</v>
      </c>
      <c r="O65" s="37">
        <v>0</v>
      </c>
      <c r="P65" s="623"/>
      <c r="Q65" s="435"/>
      <c r="R65" s="435"/>
      <c r="S65" s="104"/>
      <c r="T65" s="536"/>
      <c r="U65" s="104"/>
      <c r="V65" s="104"/>
      <c r="W65" s="104"/>
      <c r="X65" s="104"/>
      <c r="Y65" s="104"/>
      <c r="Z65" s="104"/>
      <c r="AA65" s="104"/>
      <c r="AB65" s="104"/>
      <c r="AC65" s="104"/>
      <c r="AD65" s="104"/>
    </row>
    <row r="66" spans="2:30" x14ac:dyDescent="0.25">
      <c r="B66" s="38" t="s">
        <v>1466</v>
      </c>
      <c r="C66" s="102" t="s">
        <v>56</v>
      </c>
      <c r="D66" s="102" t="s">
        <v>57</v>
      </c>
      <c r="E66" s="102" t="s">
        <v>1466</v>
      </c>
      <c r="F66" s="42">
        <v>93382</v>
      </c>
      <c r="G66" s="430" t="s">
        <v>1983</v>
      </c>
      <c r="H66" s="102" t="s">
        <v>1953</v>
      </c>
      <c r="I66" s="37">
        <v>15.882000000000005</v>
      </c>
      <c r="J66" s="431" t="s">
        <v>1984</v>
      </c>
      <c r="K66" s="431"/>
      <c r="L66" s="551">
        <v>35.56</v>
      </c>
      <c r="M66" s="37">
        <v>0</v>
      </c>
      <c r="N66" s="37">
        <v>564.76</v>
      </c>
      <c r="O66" s="37">
        <v>0</v>
      </c>
      <c r="P66" s="623"/>
      <c r="Q66" s="435"/>
      <c r="R66" s="435"/>
      <c r="S66" s="104"/>
      <c r="T66" s="536"/>
      <c r="U66" s="104"/>
      <c r="V66" s="104"/>
      <c r="W66" s="104"/>
      <c r="X66" s="104"/>
      <c r="Y66" s="104"/>
      <c r="Z66" s="104"/>
      <c r="AA66" s="104"/>
      <c r="AB66" s="104"/>
      <c r="AC66" s="104"/>
      <c r="AD66" s="104"/>
    </row>
    <row r="67" spans="2:30" x14ac:dyDescent="0.25">
      <c r="B67" s="492" t="s">
        <v>38</v>
      </c>
      <c r="C67" s="492"/>
      <c r="D67" s="492"/>
      <c r="E67" s="492"/>
      <c r="F67" s="492"/>
      <c r="G67" s="493" t="s">
        <v>781</v>
      </c>
      <c r="H67" s="565"/>
      <c r="I67" s="566"/>
      <c r="J67" s="494"/>
      <c r="K67" s="494"/>
      <c r="L67" s="566"/>
      <c r="M67" s="566"/>
      <c r="N67" s="570">
        <v>622325.79999999981</v>
      </c>
      <c r="O67" s="570">
        <v>0</v>
      </c>
      <c r="P67" s="623"/>
      <c r="Q67" s="435"/>
      <c r="R67" s="435"/>
      <c r="S67" s="104"/>
      <c r="T67" s="536"/>
      <c r="U67" s="104"/>
      <c r="V67" s="104"/>
      <c r="W67" s="104"/>
      <c r="X67" s="104"/>
      <c r="Y67" s="104"/>
      <c r="Z67" s="104"/>
      <c r="AA67" s="104"/>
      <c r="AB67" s="104"/>
      <c r="AC67" s="104"/>
      <c r="AD67" s="104"/>
    </row>
    <row r="68" spans="2:30" x14ac:dyDescent="0.25">
      <c r="B68" s="76" t="s">
        <v>854</v>
      </c>
      <c r="C68" s="76"/>
      <c r="D68" s="76"/>
      <c r="E68" s="76"/>
      <c r="F68" s="76"/>
      <c r="G68" s="77" t="s">
        <v>335</v>
      </c>
      <c r="H68" s="567"/>
      <c r="I68" s="568"/>
      <c r="J68" s="81"/>
      <c r="K68" s="81"/>
      <c r="L68" s="568"/>
      <c r="M68" s="568"/>
      <c r="N68" s="571">
        <v>108215.69</v>
      </c>
      <c r="O68" s="571">
        <v>0</v>
      </c>
      <c r="P68" s="623"/>
      <c r="Q68" s="435"/>
      <c r="R68" s="435"/>
      <c r="S68" s="104"/>
      <c r="T68" s="536"/>
      <c r="U68" s="104"/>
      <c r="V68" s="104"/>
      <c r="W68" s="104"/>
      <c r="X68" s="104"/>
      <c r="Y68" s="104"/>
      <c r="Z68" s="104"/>
      <c r="AA68" s="104"/>
      <c r="AB68" s="104"/>
      <c r="AC68" s="104"/>
      <c r="AD68" s="104"/>
    </row>
    <row r="69" spans="2:30" ht="36" x14ac:dyDescent="0.25">
      <c r="B69" s="38" t="s">
        <v>1473</v>
      </c>
      <c r="C69" s="102" t="s">
        <v>56</v>
      </c>
      <c r="D69" s="102" t="s">
        <v>57</v>
      </c>
      <c r="E69" s="102" t="s">
        <v>1473</v>
      </c>
      <c r="F69" s="42">
        <v>92413</v>
      </c>
      <c r="G69" s="430" t="s">
        <v>1993</v>
      </c>
      <c r="H69" s="102" t="s">
        <v>48</v>
      </c>
      <c r="I69" s="37">
        <v>399.02</v>
      </c>
      <c r="J69" s="431" t="s">
        <v>1994</v>
      </c>
      <c r="K69" s="431"/>
      <c r="L69" s="551">
        <v>147.44</v>
      </c>
      <c r="M69" s="37">
        <v>0</v>
      </c>
      <c r="N69" s="37">
        <v>58831.5</v>
      </c>
      <c r="O69" s="37">
        <v>0</v>
      </c>
      <c r="P69" s="623"/>
      <c r="Q69" s="42">
        <v>92431</v>
      </c>
      <c r="R69" s="435"/>
      <c r="S69" s="104"/>
      <c r="T69" s="536"/>
      <c r="U69" s="104"/>
      <c r="V69" s="104"/>
      <c r="W69" s="104"/>
      <c r="X69" s="104"/>
      <c r="Y69" s="104"/>
      <c r="Z69" s="104"/>
      <c r="AA69" s="104"/>
      <c r="AB69" s="104"/>
      <c r="AC69" s="104"/>
      <c r="AD69" s="104"/>
    </row>
    <row r="70" spans="2:30" ht="24" x14ac:dyDescent="0.25">
      <c r="B70" s="38" t="s">
        <v>1474</v>
      </c>
      <c r="C70" s="102" t="s">
        <v>56</v>
      </c>
      <c r="D70" s="102" t="s">
        <v>57</v>
      </c>
      <c r="E70" s="102" t="s">
        <v>1474</v>
      </c>
      <c r="F70" s="42">
        <v>92759</v>
      </c>
      <c r="G70" s="430" t="s">
        <v>1995</v>
      </c>
      <c r="H70" s="102" t="s">
        <v>228</v>
      </c>
      <c r="I70" s="37">
        <v>515.4</v>
      </c>
      <c r="J70" s="431" t="s">
        <v>1996</v>
      </c>
      <c r="K70" s="431"/>
      <c r="L70" s="551">
        <v>19.95</v>
      </c>
      <c r="M70" s="37">
        <v>0</v>
      </c>
      <c r="N70" s="37">
        <v>10282.23</v>
      </c>
      <c r="O70" s="37">
        <v>0</v>
      </c>
      <c r="P70" s="623"/>
      <c r="Q70" s="435"/>
      <c r="R70" s="435"/>
      <c r="S70" s="104"/>
      <c r="T70" s="536"/>
      <c r="U70" s="104"/>
      <c r="V70" s="104"/>
      <c r="W70" s="104"/>
      <c r="X70" s="104"/>
      <c r="Y70" s="104"/>
      <c r="Z70" s="104"/>
      <c r="AA70" s="104"/>
      <c r="AB70" s="104"/>
      <c r="AC70" s="104"/>
      <c r="AD70" s="104"/>
    </row>
    <row r="71" spans="2:30" ht="24" x14ac:dyDescent="0.25">
      <c r="B71" s="38" t="s">
        <v>1475</v>
      </c>
      <c r="C71" s="102" t="s">
        <v>56</v>
      </c>
      <c r="D71" s="102" t="s">
        <v>57</v>
      </c>
      <c r="E71" s="102" t="s">
        <v>1475</v>
      </c>
      <c r="F71" s="42">
        <v>92762</v>
      </c>
      <c r="G71" s="430" t="s">
        <v>1997</v>
      </c>
      <c r="H71" s="102" t="s">
        <v>228</v>
      </c>
      <c r="I71" s="37">
        <v>1240.8</v>
      </c>
      <c r="J71" s="431" t="s">
        <v>1998</v>
      </c>
      <c r="K71" s="431"/>
      <c r="L71" s="551">
        <v>17.510000000000002</v>
      </c>
      <c r="M71" s="37">
        <v>0</v>
      </c>
      <c r="N71" s="37">
        <v>21726.400000000001</v>
      </c>
      <c r="O71" s="37">
        <v>0</v>
      </c>
      <c r="P71" s="623"/>
      <c r="Q71" s="435"/>
      <c r="R71" s="435"/>
      <c r="S71" s="104"/>
      <c r="T71" s="536"/>
      <c r="U71" s="104"/>
      <c r="V71" s="104"/>
      <c r="W71" s="104"/>
      <c r="X71" s="104"/>
      <c r="Y71" s="104"/>
      <c r="Z71" s="104"/>
      <c r="AA71" s="104"/>
      <c r="AB71" s="104"/>
      <c r="AC71" s="104"/>
      <c r="AD71" s="104"/>
    </row>
    <row r="72" spans="2:30" ht="24" x14ac:dyDescent="0.25">
      <c r="B72" s="38" t="s">
        <v>1476</v>
      </c>
      <c r="C72" s="102" t="s">
        <v>56</v>
      </c>
      <c r="D72" s="102" t="s">
        <v>57</v>
      </c>
      <c r="E72" s="102" t="s">
        <v>1476</v>
      </c>
      <c r="F72" s="42">
        <v>92763</v>
      </c>
      <c r="G72" s="430" t="s">
        <v>1999</v>
      </c>
      <c r="H72" s="102" t="s">
        <v>228</v>
      </c>
      <c r="I72" s="37">
        <v>32.700000000000003</v>
      </c>
      <c r="J72" s="431" t="s">
        <v>2000</v>
      </c>
      <c r="K72" s="431"/>
      <c r="L72" s="551">
        <v>14.9</v>
      </c>
      <c r="M72" s="37">
        <v>0</v>
      </c>
      <c r="N72" s="37">
        <v>487.23</v>
      </c>
      <c r="O72" s="37"/>
      <c r="P72" s="623"/>
      <c r="Q72" s="435"/>
      <c r="R72" s="435"/>
      <c r="S72" s="104"/>
      <c r="T72" s="536"/>
      <c r="U72" s="104"/>
      <c r="V72" s="104"/>
      <c r="W72" s="104"/>
      <c r="X72" s="104"/>
      <c r="Y72" s="104"/>
      <c r="Z72" s="104"/>
      <c r="AA72" s="104"/>
      <c r="AB72" s="104"/>
      <c r="AC72" s="104"/>
      <c r="AD72" s="104"/>
    </row>
    <row r="73" spans="2:30" ht="36" x14ac:dyDescent="0.25">
      <c r="B73" s="38" t="s">
        <v>1477</v>
      </c>
      <c r="C73" s="102" t="s">
        <v>56</v>
      </c>
      <c r="D73" s="102" t="s">
        <v>57</v>
      </c>
      <c r="E73" s="102" t="s">
        <v>1477</v>
      </c>
      <c r="F73" s="42">
        <v>94965</v>
      </c>
      <c r="G73" s="430" t="s">
        <v>1979</v>
      </c>
      <c r="H73" s="102" t="s">
        <v>1953</v>
      </c>
      <c r="I73" s="37">
        <v>18.010000000000002</v>
      </c>
      <c r="J73" s="431" t="s">
        <v>1980</v>
      </c>
      <c r="K73" s="431"/>
      <c r="L73" s="551">
        <v>640.11</v>
      </c>
      <c r="M73" s="37">
        <v>0</v>
      </c>
      <c r="N73" s="37">
        <v>11528.38</v>
      </c>
      <c r="O73" s="37">
        <v>0</v>
      </c>
      <c r="P73" s="623"/>
      <c r="Q73" s="435"/>
      <c r="R73" s="435"/>
      <c r="S73" s="104"/>
      <c r="T73" s="536"/>
      <c r="U73" s="104"/>
      <c r="V73" s="104"/>
      <c r="W73" s="104"/>
      <c r="X73" s="104"/>
      <c r="Y73" s="104"/>
      <c r="Z73" s="104"/>
      <c r="AA73" s="104"/>
      <c r="AB73" s="104"/>
      <c r="AC73" s="104"/>
      <c r="AD73" s="104"/>
    </row>
    <row r="74" spans="2:30" ht="24" x14ac:dyDescent="0.25">
      <c r="B74" s="38" t="s">
        <v>1478</v>
      </c>
      <c r="C74" s="102" t="s">
        <v>56</v>
      </c>
      <c r="D74" s="102" t="s">
        <v>57</v>
      </c>
      <c r="E74" s="102" t="s">
        <v>1478</v>
      </c>
      <c r="F74" s="42">
        <v>103670</v>
      </c>
      <c r="G74" s="430" t="s">
        <v>1961</v>
      </c>
      <c r="H74" s="102" t="s">
        <v>1953</v>
      </c>
      <c r="I74" s="37">
        <v>18.010000000000002</v>
      </c>
      <c r="J74" s="431" t="s">
        <v>1962</v>
      </c>
      <c r="K74" s="431"/>
      <c r="L74" s="551">
        <v>297.61</v>
      </c>
      <c r="M74" s="37">
        <v>0</v>
      </c>
      <c r="N74" s="37">
        <v>5359.95</v>
      </c>
      <c r="O74" s="37">
        <v>0</v>
      </c>
      <c r="P74" s="623"/>
      <c r="Q74" s="435"/>
      <c r="R74" s="435"/>
      <c r="S74" s="104"/>
      <c r="T74" s="536"/>
      <c r="U74" s="104"/>
      <c r="V74" s="104"/>
      <c r="W74" s="104"/>
      <c r="X74" s="104"/>
      <c r="Y74" s="104"/>
      <c r="Z74" s="104"/>
      <c r="AA74" s="104"/>
      <c r="AB74" s="104"/>
      <c r="AC74" s="104"/>
      <c r="AD74" s="104"/>
    </row>
    <row r="75" spans="2:30" x14ac:dyDescent="0.25">
      <c r="B75" s="76" t="s">
        <v>129</v>
      </c>
      <c r="C75" s="76"/>
      <c r="D75" s="76"/>
      <c r="E75" s="76"/>
      <c r="F75" s="76"/>
      <c r="G75" s="77" t="s">
        <v>1363</v>
      </c>
      <c r="H75" s="567"/>
      <c r="I75" s="568"/>
      <c r="J75" s="81"/>
      <c r="K75" s="81"/>
      <c r="L75" s="568"/>
      <c r="M75" s="568"/>
      <c r="N75" s="571">
        <v>10607.150000000001</v>
      </c>
      <c r="O75" s="571">
        <v>0</v>
      </c>
      <c r="P75" s="623"/>
      <c r="Q75" s="435"/>
      <c r="R75" s="435"/>
      <c r="S75" s="104"/>
      <c r="T75" s="536"/>
      <c r="U75" s="104"/>
      <c r="V75" s="104"/>
      <c r="W75" s="104"/>
      <c r="X75" s="104"/>
      <c r="Y75" s="104"/>
      <c r="Z75" s="104"/>
      <c r="AA75" s="104"/>
      <c r="AB75" s="104"/>
      <c r="AC75" s="104"/>
      <c r="AD75" s="104"/>
    </row>
    <row r="76" spans="2:30" ht="36" x14ac:dyDescent="0.25">
      <c r="B76" s="38" t="s">
        <v>1467</v>
      </c>
      <c r="C76" s="102" t="s">
        <v>56</v>
      </c>
      <c r="D76" s="102" t="s">
        <v>57</v>
      </c>
      <c r="E76" s="102" t="s">
        <v>1467</v>
      </c>
      <c r="F76" s="42">
        <v>92413</v>
      </c>
      <c r="G76" s="430" t="s">
        <v>1993</v>
      </c>
      <c r="H76" s="102" t="s">
        <v>48</v>
      </c>
      <c r="I76" s="37">
        <v>34.950000000000003</v>
      </c>
      <c r="J76" s="431" t="s">
        <v>1994</v>
      </c>
      <c r="K76" s="431"/>
      <c r="L76" s="551">
        <v>147.44</v>
      </c>
      <c r="M76" s="37">
        <v>0</v>
      </c>
      <c r="N76" s="37">
        <v>5153.0200000000004</v>
      </c>
      <c r="O76" s="37">
        <v>0</v>
      </c>
      <c r="P76" s="623"/>
      <c r="Q76" s="435"/>
      <c r="R76" s="435"/>
      <c r="S76" s="104"/>
      <c r="T76" s="536"/>
      <c r="U76" s="104"/>
      <c r="V76" s="104"/>
      <c r="W76" s="104"/>
      <c r="X76" s="104"/>
      <c r="Y76" s="104"/>
      <c r="Z76" s="104"/>
      <c r="AA76" s="104"/>
      <c r="AB76" s="104"/>
      <c r="AC76" s="104"/>
      <c r="AD76" s="104"/>
    </row>
    <row r="77" spans="2:30" ht="24" x14ac:dyDescent="0.25">
      <c r="B77" s="38" t="s">
        <v>1468</v>
      </c>
      <c r="C77" s="102" t="s">
        <v>56</v>
      </c>
      <c r="D77" s="102" t="s">
        <v>57</v>
      </c>
      <c r="E77" s="102" t="s">
        <v>1468</v>
      </c>
      <c r="F77" s="42">
        <v>92759</v>
      </c>
      <c r="G77" s="430" t="s">
        <v>1995</v>
      </c>
      <c r="H77" s="102" t="s">
        <v>228</v>
      </c>
      <c r="I77" s="37">
        <v>45.9</v>
      </c>
      <c r="J77" s="431" t="s">
        <v>1996</v>
      </c>
      <c r="K77" s="431"/>
      <c r="L77" s="551">
        <v>19.95</v>
      </c>
      <c r="M77" s="37">
        <v>0</v>
      </c>
      <c r="N77" s="37">
        <v>915.7</v>
      </c>
      <c r="O77" s="37">
        <v>0</v>
      </c>
      <c r="P77" s="623"/>
      <c r="Q77" s="435"/>
      <c r="R77" s="435"/>
      <c r="S77" s="104"/>
      <c r="T77" s="536"/>
      <c r="U77" s="104"/>
      <c r="V77" s="104"/>
      <c r="W77" s="104"/>
      <c r="X77" s="104"/>
      <c r="Y77" s="104"/>
      <c r="Z77" s="104"/>
      <c r="AA77" s="104"/>
      <c r="AB77" s="104"/>
      <c r="AC77" s="104"/>
      <c r="AD77" s="104"/>
    </row>
    <row r="78" spans="2:30" ht="24" x14ac:dyDescent="0.25">
      <c r="B78" s="38" t="s">
        <v>1469</v>
      </c>
      <c r="C78" s="102" t="s">
        <v>56</v>
      </c>
      <c r="D78" s="102" t="s">
        <v>57</v>
      </c>
      <c r="E78" s="102" t="s">
        <v>1469</v>
      </c>
      <c r="F78" s="42">
        <v>92762</v>
      </c>
      <c r="G78" s="430" t="s">
        <v>1997</v>
      </c>
      <c r="H78" s="102" t="s">
        <v>228</v>
      </c>
      <c r="I78" s="37">
        <v>106.6</v>
      </c>
      <c r="J78" s="431" t="s">
        <v>1998</v>
      </c>
      <c r="K78" s="431"/>
      <c r="L78" s="551">
        <v>17.510000000000002</v>
      </c>
      <c r="M78" s="37">
        <v>0</v>
      </c>
      <c r="N78" s="37">
        <v>1866.56</v>
      </c>
      <c r="O78" s="37">
        <v>0</v>
      </c>
      <c r="P78" s="623"/>
      <c r="Q78" s="435"/>
      <c r="R78" s="435"/>
      <c r="S78" s="104"/>
      <c r="T78" s="536"/>
      <c r="U78" s="104"/>
      <c r="V78" s="104"/>
      <c r="W78" s="104"/>
      <c r="X78" s="104"/>
      <c r="Y78" s="104"/>
      <c r="Z78" s="104"/>
      <c r="AA78" s="104"/>
      <c r="AB78" s="104"/>
      <c r="AC78" s="104"/>
      <c r="AD78" s="104"/>
    </row>
    <row r="79" spans="2:30" ht="24" x14ac:dyDescent="0.25">
      <c r="B79" s="38" t="s">
        <v>1470</v>
      </c>
      <c r="C79" s="102" t="s">
        <v>56</v>
      </c>
      <c r="D79" s="102" t="s">
        <v>57</v>
      </c>
      <c r="E79" s="102" t="s">
        <v>1470</v>
      </c>
      <c r="F79" s="42">
        <v>92763</v>
      </c>
      <c r="G79" s="430" t="s">
        <v>1999</v>
      </c>
      <c r="H79" s="102" t="s">
        <v>228</v>
      </c>
      <c r="I79" s="37">
        <v>45.9</v>
      </c>
      <c r="J79" s="431" t="s">
        <v>2000</v>
      </c>
      <c r="K79" s="431"/>
      <c r="L79" s="551">
        <v>14.9</v>
      </c>
      <c r="M79" s="37">
        <v>0</v>
      </c>
      <c r="N79" s="37">
        <v>683.91</v>
      </c>
      <c r="O79" s="37"/>
      <c r="P79" s="623"/>
      <c r="Q79" s="435"/>
      <c r="R79" s="435"/>
      <c r="S79" s="104"/>
      <c r="T79" s="536"/>
      <c r="U79" s="104"/>
      <c r="V79" s="104"/>
      <c r="W79" s="104"/>
      <c r="X79" s="104"/>
      <c r="Y79" s="104"/>
      <c r="Z79" s="104"/>
      <c r="AA79" s="104"/>
      <c r="AB79" s="104"/>
      <c r="AC79" s="104"/>
      <c r="AD79" s="104"/>
    </row>
    <row r="80" spans="2:30" ht="36" x14ac:dyDescent="0.25">
      <c r="B80" s="38" t="s">
        <v>1471</v>
      </c>
      <c r="C80" s="102" t="s">
        <v>56</v>
      </c>
      <c r="D80" s="102" t="s">
        <v>57</v>
      </c>
      <c r="E80" s="102" t="s">
        <v>1471</v>
      </c>
      <c r="F80" s="42">
        <v>94965</v>
      </c>
      <c r="G80" s="430" t="s">
        <v>1979</v>
      </c>
      <c r="H80" s="102" t="s">
        <v>1953</v>
      </c>
      <c r="I80" s="37">
        <v>2.12</v>
      </c>
      <c r="J80" s="431" t="s">
        <v>1980</v>
      </c>
      <c r="K80" s="431"/>
      <c r="L80" s="551">
        <v>640.11</v>
      </c>
      <c r="M80" s="37">
        <v>0</v>
      </c>
      <c r="N80" s="37">
        <v>1357.03</v>
      </c>
      <c r="O80" s="37">
        <v>0</v>
      </c>
      <c r="P80" s="623"/>
      <c r="Q80" s="435"/>
      <c r="R80" s="435"/>
      <c r="S80" s="104"/>
      <c r="T80" s="536"/>
      <c r="U80" s="104"/>
      <c r="V80" s="104"/>
      <c r="W80" s="104"/>
      <c r="X80" s="104"/>
      <c r="Y80" s="104"/>
      <c r="Z80" s="104"/>
      <c r="AA80" s="104"/>
      <c r="AB80" s="104"/>
      <c r="AC80" s="104"/>
      <c r="AD80" s="104"/>
    </row>
    <row r="81" spans="2:30" ht="24" x14ac:dyDescent="0.25">
      <c r="B81" s="38" t="s">
        <v>1472</v>
      </c>
      <c r="C81" s="102" t="s">
        <v>56</v>
      </c>
      <c r="D81" s="102" t="s">
        <v>57</v>
      </c>
      <c r="E81" s="102" t="s">
        <v>1472</v>
      </c>
      <c r="F81" s="42">
        <v>103670</v>
      </c>
      <c r="G81" s="430" t="s">
        <v>1961</v>
      </c>
      <c r="H81" s="102" t="s">
        <v>1953</v>
      </c>
      <c r="I81" s="37">
        <v>2.12</v>
      </c>
      <c r="J81" s="431" t="s">
        <v>1962</v>
      </c>
      <c r="K81" s="431"/>
      <c r="L81" s="551">
        <v>297.61</v>
      </c>
      <c r="M81" s="37">
        <v>0</v>
      </c>
      <c r="N81" s="37">
        <v>630.92999999999995</v>
      </c>
      <c r="O81" s="37">
        <v>0</v>
      </c>
      <c r="P81" s="623"/>
      <c r="Q81" s="435"/>
      <c r="R81" s="435"/>
      <c r="S81" s="104"/>
      <c r="T81" s="536"/>
      <c r="U81" s="104"/>
      <c r="V81" s="104"/>
      <c r="W81" s="104"/>
      <c r="X81" s="104"/>
      <c r="Y81" s="104"/>
      <c r="Z81" s="104"/>
      <c r="AA81" s="104"/>
      <c r="AB81" s="104"/>
      <c r="AC81" s="104"/>
      <c r="AD81" s="104"/>
    </row>
    <row r="82" spans="2:30" x14ac:dyDescent="0.25">
      <c r="B82" s="76" t="s">
        <v>130</v>
      </c>
      <c r="C82" s="76"/>
      <c r="D82" s="76"/>
      <c r="E82" s="76"/>
      <c r="F82" s="76"/>
      <c r="G82" s="77" t="s">
        <v>123</v>
      </c>
      <c r="H82" s="567"/>
      <c r="I82" s="568"/>
      <c r="J82" s="81"/>
      <c r="K82" s="81"/>
      <c r="L82" s="568"/>
      <c r="M82" s="568"/>
      <c r="N82" s="571">
        <v>174325.2</v>
      </c>
      <c r="O82" s="571">
        <v>0</v>
      </c>
      <c r="P82" s="623"/>
      <c r="Q82" s="435"/>
      <c r="R82" s="435"/>
      <c r="S82" s="104"/>
      <c r="T82" s="536"/>
      <c r="U82" s="104"/>
      <c r="V82" s="104"/>
      <c r="W82" s="104"/>
      <c r="X82" s="104"/>
      <c r="Y82" s="104"/>
      <c r="Z82" s="104"/>
      <c r="AA82" s="104"/>
      <c r="AB82" s="104"/>
      <c r="AC82" s="104"/>
      <c r="AD82" s="104"/>
    </row>
    <row r="83" spans="2:30" ht="36" x14ac:dyDescent="0.25">
      <c r="B83" s="38" t="s">
        <v>1479</v>
      </c>
      <c r="C83" s="102" t="s">
        <v>56</v>
      </c>
      <c r="D83" s="102" t="s">
        <v>57</v>
      </c>
      <c r="E83" s="102" t="s">
        <v>1479</v>
      </c>
      <c r="F83" s="470">
        <v>92467</v>
      </c>
      <c r="G83" s="430" t="s">
        <v>2001</v>
      </c>
      <c r="H83" s="102" t="s">
        <v>48</v>
      </c>
      <c r="I83" s="37">
        <v>609.30999999999995</v>
      </c>
      <c r="J83" s="431" t="s">
        <v>2002</v>
      </c>
      <c r="K83" s="431"/>
      <c r="L83" s="551">
        <v>118.46</v>
      </c>
      <c r="M83" s="37">
        <v>0</v>
      </c>
      <c r="N83" s="37">
        <v>72178.86</v>
      </c>
      <c r="O83" s="37">
        <v>0</v>
      </c>
      <c r="P83" s="623"/>
      <c r="Q83" s="435"/>
      <c r="R83" s="435"/>
      <c r="S83" s="104"/>
      <c r="T83" s="536"/>
      <c r="U83" s="104"/>
      <c r="V83" s="104"/>
      <c r="W83" s="104"/>
      <c r="X83" s="104"/>
      <c r="Y83" s="104"/>
      <c r="Z83" s="104"/>
      <c r="AA83" s="104"/>
      <c r="AB83" s="104"/>
      <c r="AC83" s="104"/>
      <c r="AD83" s="104"/>
    </row>
    <row r="84" spans="2:30" ht="24" x14ac:dyDescent="0.25">
      <c r="B84" s="38" t="s">
        <v>1480</v>
      </c>
      <c r="C84" s="102" t="s">
        <v>56</v>
      </c>
      <c r="D84" s="102" t="s">
        <v>57</v>
      </c>
      <c r="E84" s="102" t="s">
        <v>1480</v>
      </c>
      <c r="F84" s="470">
        <v>92759</v>
      </c>
      <c r="G84" s="430" t="s">
        <v>1995</v>
      </c>
      <c r="H84" s="102" t="s">
        <v>228</v>
      </c>
      <c r="I84" s="37">
        <v>657.5</v>
      </c>
      <c r="J84" s="431" t="s">
        <v>1996</v>
      </c>
      <c r="K84" s="431"/>
      <c r="L84" s="551">
        <v>19.95</v>
      </c>
      <c r="M84" s="37">
        <v>0</v>
      </c>
      <c r="N84" s="37">
        <v>13117.12</v>
      </c>
      <c r="O84" s="37">
        <v>0</v>
      </c>
      <c r="P84" s="623"/>
      <c r="Q84" s="435"/>
      <c r="R84" s="435"/>
      <c r="S84" s="104"/>
      <c r="T84" s="536"/>
      <c r="U84" s="104"/>
      <c r="V84" s="104"/>
      <c r="W84" s="104"/>
      <c r="X84" s="104"/>
      <c r="Y84" s="104"/>
      <c r="Z84" s="104"/>
      <c r="AA84" s="104"/>
      <c r="AB84" s="104"/>
      <c r="AC84" s="104"/>
      <c r="AD84" s="104"/>
    </row>
    <row r="85" spans="2:30" ht="24" x14ac:dyDescent="0.25">
      <c r="B85" s="38" t="s">
        <v>1481</v>
      </c>
      <c r="C85" s="102" t="s">
        <v>56</v>
      </c>
      <c r="D85" s="102" t="s">
        <v>57</v>
      </c>
      <c r="E85" s="102" t="s">
        <v>1481</v>
      </c>
      <c r="F85" s="470">
        <v>92760</v>
      </c>
      <c r="G85" s="430" t="s">
        <v>2003</v>
      </c>
      <c r="H85" s="102" t="s">
        <v>228</v>
      </c>
      <c r="I85" s="37">
        <v>203.1</v>
      </c>
      <c r="J85" s="431" t="s">
        <v>2004</v>
      </c>
      <c r="K85" s="431"/>
      <c r="L85" s="551">
        <v>19.79</v>
      </c>
      <c r="M85" s="37">
        <v>0</v>
      </c>
      <c r="N85" s="37">
        <v>4019.34</v>
      </c>
      <c r="O85" s="37">
        <v>0</v>
      </c>
      <c r="P85" s="623"/>
      <c r="Q85" s="435"/>
      <c r="R85" s="435"/>
      <c r="S85" s="104"/>
      <c r="T85" s="536"/>
      <c r="U85" s="104"/>
      <c r="V85" s="104"/>
      <c r="W85" s="104"/>
      <c r="X85" s="104"/>
      <c r="Y85" s="104"/>
      <c r="Z85" s="104"/>
      <c r="AA85" s="104"/>
      <c r="AB85" s="104"/>
      <c r="AC85" s="104"/>
      <c r="AD85" s="104"/>
    </row>
    <row r="86" spans="2:30" ht="24" x14ac:dyDescent="0.25">
      <c r="B86" s="38" t="s">
        <v>1482</v>
      </c>
      <c r="C86" s="102" t="s">
        <v>56</v>
      </c>
      <c r="D86" s="102" t="s">
        <v>57</v>
      </c>
      <c r="E86" s="102" t="s">
        <v>1482</v>
      </c>
      <c r="F86" s="470">
        <v>92761</v>
      </c>
      <c r="G86" s="430" t="s">
        <v>2005</v>
      </c>
      <c r="H86" s="102" t="s">
        <v>228</v>
      </c>
      <c r="I86" s="37">
        <v>889.90000000000009</v>
      </c>
      <c r="J86" s="431" t="s">
        <v>2006</v>
      </c>
      <c r="K86" s="431"/>
      <c r="L86" s="551">
        <v>19.25</v>
      </c>
      <c r="M86" s="37">
        <v>0</v>
      </c>
      <c r="N86" s="37">
        <v>17130.57</v>
      </c>
      <c r="O86" s="37">
        <v>0</v>
      </c>
      <c r="P86" s="623"/>
      <c r="Q86" s="435"/>
      <c r="R86" s="435"/>
      <c r="S86" s="104"/>
      <c r="T86" s="536"/>
      <c r="U86" s="104"/>
      <c r="V86" s="104"/>
      <c r="W86" s="104"/>
      <c r="X86" s="104"/>
      <c r="Y86" s="104"/>
      <c r="Z86" s="104"/>
      <c r="AA86" s="104"/>
      <c r="AB86" s="104"/>
      <c r="AC86" s="104"/>
      <c r="AD86" s="104"/>
    </row>
    <row r="87" spans="2:30" ht="24" x14ac:dyDescent="0.25">
      <c r="B87" s="38" t="s">
        <v>1483</v>
      </c>
      <c r="C87" s="102" t="s">
        <v>56</v>
      </c>
      <c r="D87" s="102" t="s">
        <v>57</v>
      </c>
      <c r="E87" s="102" t="s">
        <v>1483</v>
      </c>
      <c r="F87" s="470">
        <v>92762</v>
      </c>
      <c r="G87" s="430" t="s">
        <v>1997</v>
      </c>
      <c r="H87" s="102" t="s">
        <v>228</v>
      </c>
      <c r="I87" s="37">
        <v>482.59999999999997</v>
      </c>
      <c r="J87" s="431" t="s">
        <v>1998</v>
      </c>
      <c r="K87" s="431"/>
      <c r="L87" s="551">
        <v>17.510000000000002</v>
      </c>
      <c r="M87" s="37">
        <v>0</v>
      </c>
      <c r="N87" s="37">
        <v>8450.32</v>
      </c>
      <c r="O87" s="37">
        <v>0</v>
      </c>
      <c r="P87" s="623"/>
      <c r="Q87" s="435"/>
      <c r="R87" s="435"/>
      <c r="S87" s="104"/>
      <c r="T87" s="536"/>
      <c r="U87" s="104"/>
      <c r="V87" s="104"/>
      <c r="W87" s="104"/>
      <c r="X87" s="104"/>
      <c r="Y87" s="104"/>
      <c r="Z87" s="104"/>
      <c r="AA87" s="104"/>
      <c r="AB87" s="104"/>
      <c r="AC87" s="104"/>
      <c r="AD87" s="104"/>
    </row>
    <row r="88" spans="2:30" ht="24" x14ac:dyDescent="0.25">
      <c r="B88" s="38" t="s">
        <v>1484</v>
      </c>
      <c r="C88" s="102" t="s">
        <v>56</v>
      </c>
      <c r="D88" s="102" t="s">
        <v>57</v>
      </c>
      <c r="E88" s="102" t="s">
        <v>1484</v>
      </c>
      <c r="F88" s="470">
        <v>92763</v>
      </c>
      <c r="G88" s="430" t="s">
        <v>1999</v>
      </c>
      <c r="H88" s="102" t="s">
        <v>228</v>
      </c>
      <c r="I88" s="37">
        <v>692.4</v>
      </c>
      <c r="J88" s="431" t="s">
        <v>2000</v>
      </c>
      <c r="K88" s="431"/>
      <c r="L88" s="551">
        <v>14.9</v>
      </c>
      <c r="M88" s="37">
        <v>0</v>
      </c>
      <c r="N88" s="37">
        <v>10316.76</v>
      </c>
      <c r="O88" s="37">
        <v>0</v>
      </c>
      <c r="P88" s="623"/>
      <c r="Q88" s="435"/>
      <c r="R88" s="435"/>
      <c r="S88" s="104"/>
      <c r="T88" s="536"/>
      <c r="U88" s="104"/>
      <c r="V88" s="104"/>
      <c r="W88" s="104"/>
      <c r="X88" s="104"/>
      <c r="Y88" s="104"/>
      <c r="Z88" s="104"/>
      <c r="AA88" s="104"/>
      <c r="AB88" s="104"/>
      <c r="AC88" s="104"/>
      <c r="AD88" s="104"/>
    </row>
    <row r="89" spans="2:30" ht="36" x14ac:dyDescent="0.25">
      <c r="B89" s="38" t="s">
        <v>1485</v>
      </c>
      <c r="C89" s="102" t="s">
        <v>56</v>
      </c>
      <c r="D89" s="102" t="s">
        <v>57</v>
      </c>
      <c r="E89" s="102" t="s">
        <v>1485</v>
      </c>
      <c r="F89" s="470">
        <v>103674</v>
      </c>
      <c r="G89" s="430" t="s">
        <v>2007</v>
      </c>
      <c r="H89" s="102" t="s">
        <v>1953</v>
      </c>
      <c r="I89" s="37">
        <v>42.64</v>
      </c>
      <c r="J89" s="431" t="s">
        <v>2008</v>
      </c>
      <c r="K89" s="431"/>
      <c r="L89" s="551">
        <v>900.87</v>
      </c>
      <c r="M89" s="37">
        <v>0</v>
      </c>
      <c r="N89" s="37">
        <v>38413.089999999997</v>
      </c>
      <c r="O89" s="37">
        <v>0</v>
      </c>
      <c r="P89" s="623"/>
      <c r="Q89" s="435"/>
      <c r="R89" s="435"/>
      <c r="S89" s="104"/>
      <c r="T89" s="536"/>
      <c r="U89" s="104"/>
      <c r="V89" s="104"/>
      <c r="W89" s="104"/>
      <c r="X89" s="104"/>
      <c r="Y89" s="104"/>
      <c r="Z89" s="104"/>
      <c r="AA89" s="104"/>
      <c r="AB89" s="104"/>
      <c r="AC89" s="104"/>
      <c r="AD89" s="104"/>
    </row>
    <row r="90" spans="2:30" ht="24" x14ac:dyDescent="0.25">
      <c r="B90" s="38" t="s">
        <v>1486</v>
      </c>
      <c r="C90" s="102" t="s">
        <v>56</v>
      </c>
      <c r="D90" s="102" t="s">
        <v>57</v>
      </c>
      <c r="E90" s="102" t="s">
        <v>1486</v>
      </c>
      <c r="F90" s="470">
        <v>103673</v>
      </c>
      <c r="G90" s="430" t="s">
        <v>2009</v>
      </c>
      <c r="H90" s="102" t="s">
        <v>1953</v>
      </c>
      <c r="I90" s="37">
        <v>42.64</v>
      </c>
      <c r="J90" s="431" t="s">
        <v>2010</v>
      </c>
      <c r="K90" s="431"/>
      <c r="L90" s="551">
        <v>41.85</v>
      </c>
      <c r="M90" s="37">
        <v>0</v>
      </c>
      <c r="N90" s="37">
        <v>1784.48</v>
      </c>
      <c r="O90" s="37">
        <v>0</v>
      </c>
      <c r="P90" s="623"/>
      <c r="Q90" s="435"/>
      <c r="R90" s="435"/>
      <c r="S90" s="104"/>
      <c r="T90" s="536"/>
      <c r="U90" s="104"/>
      <c r="V90" s="104"/>
      <c r="W90" s="104"/>
      <c r="X90" s="104"/>
      <c r="Y90" s="104"/>
      <c r="Z90" s="104"/>
      <c r="AA90" s="104"/>
      <c r="AB90" s="104"/>
      <c r="AC90" s="104"/>
      <c r="AD90" s="104"/>
    </row>
    <row r="91" spans="2:30" ht="24" x14ac:dyDescent="0.25">
      <c r="B91" s="38" t="s">
        <v>1887</v>
      </c>
      <c r="C91" s="102" t="s">
        <v>56</v>
      </c>
      <c r="D91" s="102" t="s">
        <v>57</v>
      </c>
      <c r="E91" s="102" t="s">
        <v>1887</v>
      </c>
      <c r="F91" s="470">
        <v>92273</v>
      </c>
      <c r="G91" s="430" t="s">
        <v>2011</v>
      </c>
      <c r="H91" s="102" t="s">
        <v>160</v>
      </c>
      <c r="I91" s="37">
        <v>538.00000000000011</v>
      </c>
      <c r="J91" s="431" t="s">
        <v>2012</v>
      </c>
      <c r="K91" s="431"/>
      <c r="L91" s="551">
        <v>16.57</v>
      </c>
      <c r="M91" s="37">
        <v>0</v>
      </c>
      <c r="N91" s="37">
        <v>8914.66</v>
      </c>
      <c r="O91" s="37"/>
      <c r="P91" s="623"/>
      <c r="Q91" s="435"/>
      <c r="R91" s="435"/>
      <c r="S91" s="104"/>
      <c r="T91" s="536"/>
      <c r="U91" s="104"/>
      <c r="V91" s="104"/>
      <c r="W91" s="104"/>
      <c r="X91" s="104"/>
      <c r="Y91" s="104"/>
      <c r="Z91" s="104"/>
      <c r="AA91" s="104"/>
      <c r="AB91" s="104"/>
      <c r="AC91" s="104"/>
      <c r="AD91" s="104"/>
    </row>
    <row r="92" spans="2:30" x14ac:dyDescent="0.25">
      <c r="B92" s="76" t="s">
        <v>131</v>
      </c>
      <c r="C92" s="76"/>
      <c r="D92" s="76"/>
      <c r="E92" s="76"/>
      <c r="F92" s="76"/>
      <c r="G92" s="77" t="s">
        <v>1364</v>
      </c>
      <c r="H92" s="567"/>
      <c r="I92" s="568"/>
      <c r="J92" s="81"/>
      <c r="K92" s="81"/>
      <c r="L92" s="568"/>
      <c r="M92" s="568"/>
      <c r="N92" s="571">
        <v>52958.029999999984</v>
      </c>
      <c r="O92" s="571">
        <v>0</v>
      </c>
      <c r="P92" s="623"/>
      <c r="Q92" s="435"/>
      <c r="R92" s="435"/>
      <c r="S92" s="104"/>
      <c r="T92" s="536"/>
      <c r="U92" s="104"/>
      <c r="V92" s="104"/>
      <c r="W92" s="104"/>
      <c r="X92" s="104"/>
      <c r="Y92" s="104"/>
      <c r="Z92" s="104"/>
      <c r="AA92" s="104"/>
      <c r="AB92" s="104"/>
      <c r="AC92" s="104"/>
      <c r="AD92" s="104"/>
    </row>
    <row r="93" spans="2:30" ht="36" x14ac:dyDescent="0.25">
      <c r="B93" s="38" t="s">
        <v>1487</v>
      </c>
      <c r="C93" s="102" t="s">
        <v>56</v>
      </c>
      <c r="D93" s="102" t="s">
        <v>57</v>
      </c>
      <c r="E93" s="102" t="s">
        <v>1487</v>
      </c>
      <c r="F93" s="470">
        <v>92467</v>
      </c>
      <c r="G93" s="430" t="s">
        <v>2001</v>
      </c>
      <c r="H93" s="102" t="s">
        <v>48</v>
      </c>
      <c r="I93" s="37">
        <v>213.67</v>
      </c>
      <c r="J93" s="431" t="s">
        <v>2002</v>
      </c>
      <c r="K93" s="431"/>
      <c r="L93" s="551">
        <v>118.46</v>
      </c>
      <c r="M93" s="37">
        <v>0</v>
      </c>
      <c r="N93" s="37">
        <v>25311.34</v>
      </c>
      <c r="O93" s="37">
        <v>0</v>
      </c>
      <c r="P93" s="623"/>
      <c r="Q93" s="435"/>
      <c r="R93" s="435"/>
      <c r="S93" s="104"/>
      <c r="T93" s="536"/>
      <c r="U93" s="104"/>
      <c r="V93" s="104"/>
      <c r="W93" s="104"/>
      <c r="X93" s="104"/>
      <c r="Y93" s="104"/>
      <c r="Z93" s="104"/>
      <c r="AA93" s="104"/>
      <c r="AB93" s="104"/>
      <c r="AC93" s="104"/>
      <c r="AD93" s="104"/>
    </row>
    <row r="94" spans="2:30" ht="24" x14ac:dyDescent="0.25">
      <c r="B94" s="38" t="s">
        <v>1488</v>
      </c>
      <c r="C94" s="102" t="s">
        <v>56</v>
      </c>
      <c r="D94" s="102" t="s">
        <v>57</v>
      </c>
      <c r="E94" s="102" t="s">
        <v>1488</v>
      </c>
      <c r="F94" s="470">
        <v>92759</v>
      </c>
      <c r="G94" s="430" t="s">
        <v>1995</v>
      </c>
      <c r="H94" s="102" t="s">
        <v>228</v>
      </c>
      <c r="I94" s="37">
        <v>315.7</v>
      </c>
      <c r="J94" s="431" t="s">
        <v>1996</v>
      </c>
      <c r="K94" s="431"/>
      <c r="L94" s="551">
        <v>19.95</v>
      </c>
      <c r="M94" s="37">
        <v>0</v>
      </c>
      <c r="N94" s="37">
        <v>6298.21</v>
      </c>
      <c r="O94" s="37">
        <v>0</v>
      </c>
      <c r="P94" s="623"/>
      <c r="Q94" s="435"/>
      <c r="R94" s="435"/>
      <c r="S94" s="104"/>
      <c r="T94" s="536"/>
      <c r="U94" s="104"/>
      <c r="V94" s="104"/>
      <c r="W94" s="104"/>
      <c r="X94" s="104"/>
      <c r="Y94" s="104"/>
      <c r="Z94" s="104"/>
      <c r="AA94" s="104"/>
      <c r="AB94" s="104"/>
      <c r="AC94" s="104"/>
      <c r="AD94" s="104"/>
    </row>
    <row r="95" spans="2:30" ht="24" x14ac:dyDescent="0.25">
      <c r="B95" s="38" t="s">
        <v>1489</v>
      </c>
      <c r="C95" s="102" t="s">
        <v>56</v>
      </c>
      <c r="D95" s="102" t="s">
        <v>57</v>
      </c>
      <c r="E95" s="102" t="s">
        <v>1489</v>
      </c>
      <c r="F95" s="470">
        <v>92760</v>
      </c>
      <c r="G95" s="430" t="s">
        <v>2003</v>
      </c>
      <c r="H95" s="102" t="s">
        <v>228</v>
      </c>
      <c r="I95" s="37">
        <v>207.6</v>
      </c>
      <c r="J95" s="431" t="s">
        <v>2004</v>
      </c>
      <c r="K95" s="431"/>
      <c r="L95" s="551">
        <v>19.79</v>
      </c>
      <c r="M95" s="37">
        <v>0</v>
      </c>
      <c r="N95" s="37">
        <v>4108.3999999999996</v>
      </c>
      <c r="O95" s="37"/>
      <c r="P95" s="623"/>
      <c r="Q95" s="435"/>
      <c r="R95" s="435"/>
      <c r="S95" s="104"/>
      <c r="T95" s="536"/>
      <c r="U95" s="104"/>
      <c r="V95" s="104"/>
      <c r="W95" s="104"/>
      <c r="X95" s="104"/>
      <c r="Y95" s="104"/>
      <c r="Z95" s="104"/>
      <c r="AA95" s="104"/>
      <c r="AB95" s="104"/>
      <c r="AC95" s="104"/>
      <c r="AD95" s="104"/>
    </row>
    <row r="96" spans="2:30" ht="24" x14ac:dyDescent="0.25">
      <c r="B96" s="38" t="s">
        <v>1490</v>
      </c>
      <c r="C96" s="102" t="s">
        <v>56</v>
      </c>
      <c r="D96" s="102" t="s">
        <v>57</v>
      </c>
      <c r="E96" s="102" t="s">
        <v>1490</v>
      </c>
      <c r="F96" s="470">
        <v>92761</v>
      </c>
      <c r="G96" s="430" t="s">
        <v>2005</v>
      </c>
      <c r="H96" s="102" t="s">
        <v>228</v>
      </c>
      <c r="I96" s="37">
        <v>48</v>
      </c>
      <c r="J96" s="431" t="s">
        <v>2006</v>
      </c>
      <c r="K96" s="431"/>
      <c r="L96" s="551">
        <v>19.25</v>
      </c>
      <c r="M96" s="37">
        <v>0</v>
      </c>
      <c r="N96" s="37">
        <v>924</v>
      </c>
      <c r="O96" s="37">
        <v>0</v>
      </c>
      <c r="P96" s="623"/>
      <c r="Q96" s="435"/>
      <c r="R96" s="435"/>
      <c r="S96" s="104"/>
      <c r="T96" s="536"/>
      <c r="U96" s="104"/>
      <c r="V96" s="104"/>
      <c r="W96" s="104"/>
      <c r="X96" s="104"/>
      <c r="Y96" s="104"/>
      <c r="Z96" s="104"/>
      <c r="AA96" s="104"/>
      <c r="AB96" s="104"/>
      <c r="AC96" s="104"/>
      <c r="AD96" s="104"/>
    </row>
    <row r="97" spans="2:30" ht="24" x14ac:dyDescent="0.25">
      <c r="B97" s="38" t="s">
        <v>1491</v>
      </c>
      <c r="C97" s="102" t="s">
        <v>56</v>
      </c>
      <c r="D97" s="102" t="s">
        <v>57</v>
      </c>
      <c r="E97" s="102" t="s">
        <v>1491</v>
      </c>
      <c r="F97" s="470">
        <v>92762</v>
      </c>
      <c r="G97" s="430" t="s">
        <v>1997</v>
      </c>
      <c r="H97" s="102" t="s">
        <v>228</v>
      </c>
      <c r="I97" s="37">
        <v>323.10000000000002</v>
      </c>
      <c r="J97" s="431" t="s">
        <v>1998</v>
      </c>
      <c r="K97" s="431"/>
      <c r="L97" s="551">
        <v>17.510000000000002</v>
      </c>
      <c r="M97" s="37">
        <v>0</v>
      </c>
      <c r="N97" s="37">
        <v>5657.48</v>
      </c>
      <c r="O97" s="37">
        <v>0</v>
      </c>
      <c r="P97" s="623"/>
      <c r="Q97" s="435"/>
      <c r="R97" s="435"/>
      <c r="S97" s="104"/>
      <c r="T97" s="536"/>
      <c r="U97" s="104"/>
      <c r="V97" s="104"/>
      <c r="W97" s="104"/>
      <c r="X97" s="104"/>
      <c r="Y97" s="104"/>
      <c r="Z97" s="104"/>
      <c r="AA97" s="104"/>
      <c r="AB97" s="104"/>
      <c r="AC97" s="104"/>
      <c r="AD97" s="104"/>
    </row>
    <row r="98" spans="2:30" ht="24" x14ac:dyDescent="0.25">
      <c r="B98" s="38" t="s">
        <v>1492</v>
      </c>
      <c r="C98" s="102" t="s">
        <v>56</v>
      </c>
      <c r="D98" s="102" t="s">
        <v>57</v>
      </c>
      <c r="E98" s="102" t="s">
        <v>1492</v>
      </c>
      <c r="F98" s="470">
        <v>92763</v>
      </c>
      <c r="G98" s="430" t="s">
        <v>1999</v>
      </c>
      <c r="H98" s="102" t="s">
        <v>228</v>
      </c>
      <c r="I98" s="37">
        <v>21.2</v>
      </c>
      <c r="J98" s="431" t="s">
        <v>2000</v>
      </c>
      <c r="K98" s="431"/>
      <c r="L98" s="551">
        <v>14.9</v>
      </c>
      <c r="M98" s="37">
        <v>0</v>
      </c>
      <c r="N98" s="37">
        <v>315.88</v>
      </c>
      <c r="O98" s="37"/>
      <c r="P98" s="623"/>
      <c r="Q98" s="435"/>
      <c r="R98" s="435"/>
      <c r="S98" s="104"/>
      <c r="T98" s="536"/>
      <c r="U98" s="104"/>
      <c r="V98" s="104"/>
      <c r="W98" s="104"/>
      <c r="X98" s="104"/>
      <c r="Y98" s="104"/>
      <c r="Z98" s="104"/>
      <c r="AA98" s="104"/>
      <c r="AB98" s="104"/>
      <c r="AC98" s="104"/>
      <c r="AD98" s="104"/>
    </row>
    <row r="99" spans="2:30" ht="36" x14ac:dyDescent="0.25">
      <c r="B99" s="38" t="s">
        <v>1493</v>
      </c>
      <c r="C99" s="102" t="s">
        <v>56</v>
      </c>
      <c r="D99" s="102" t="s">
        <v>57</v>
      </c>
      <c r="E99" s="102" t="s">
        <v>1493</v>
      </c>
      <c r="F99" s="470">
        <v>94965</v>
      </c>
      <c r="G99" s="430" t="s">
        <v>1979</v>
      </c>
      <c r="H99" s="102" t="s">
        <v>1953</v>
      </c>
      <c r="I99" s="37">
        <v>10.39</v>
      </c>
      <c r="J99" s="431" t="s">
        <v>1980</v>
      </c>
      <c r="K99" s="431"/>
      <c r="L99" s="551">
        <v>640.11</v>
      </c>
      <c r="M99" s="37">
        <v>0</v>
      </c>
      <c r="N99" s="37">
        <v>6650.74</v>
      </c>
      <c r="O99" s="37">
        <v>0</v>
      </c>
      <c r="P99" s="623"/>
      <c r="Q99" s="435"/>
      <c r="R99" s="435"/>
      <c r="S99" s="104"/>
      <c r="T99" s="536"/>
      <c r="U99" s="104"/>
      <c r="V99" s="104"/>
      <c r="W99" s="104"/>
      <c r="X99" s="104"/>
      <c r="Y99" s="104"/>
      <c r="Z99" s="104"/>
      <c r="AA99" s="104"/>
      <c r="AB99" s="104"/>
      <c r="AC99" s="104"/>
      <c r="AD99" s="104"/>
    </row>
    <row r="100" spans="2:30" ht="24" x14ac:dyDescent="0.25">
      <c r="B100" s="38" t="s">
        <v>1494</v>
      </c>
      <c r="C100" s="102" t="s">
        <v>56</v>
      </c>
      <c r="D100" s="102" t="s">
        <v>57</v>
      </c>
      <c r="E100" s="102" t="s">
        <v>1494</v>
      </c>
      <c r="F100" s="470">
        <v>103673</v>
      </c>
      <c r="G100" s="430" t="s">
        <v>2009</v>
      </c>
      <c r="H100" s="102" t="s">
        <v>1953</v>
      </c>
      <c r="I100" s="37">
        <v>10.39</v>
      </c>
      <c r="J100" s="431" t="s">
        <v>2010</v>
      </c>
      <c r="K100" s="431"/>
      <c r="L100" s="551">
        <v>41.85</v>
      </c>
      <c r="M100" s="37">
        <v>0</v>
      </c>
      <c r="N100" s="37">
        <v>434.82</v>
      </c>
      <c r="O100" s="37">
        <v>0</v>
      </c>
      <c r="P100" s="623"/>
      <c r="Q100" s="435"/>
      <c r="R100" s="435"/>
      <c r="S100" s="104"/>
      <c r="T100" s="536"/>
      <c r="U100" s="104"/>
      <c r="V100" s="104"/>
      <c r="W100" s="104"/>
      <c r="X100" s="104"/>
      <c r="Y100" s="104"/>
      <c r="Z100" s="104"/>
      <c r="AA100" s="104"/>
      <c r="AB100" s="104"/>
      <c r="AC100" s="104"/>
      <c r="AD100" s="104"/>
    </row>
    <row r="101" spans="2:30" ht="24" x14ac:dyDescent="0.25">
      <c r="B101" s="38" t="s">
        <v>1886</v>
      </c>
      <c r="C101" s="102" t="s">
        <v>56</v>
      </c>
      <c r="D101" s="102" t="s">
        <v>57</v>
      </c>
      <c r="E101" s="102" t="s">
        <v>1886</v>
      </c>
      <c r="F101" s="470">
        <v>92273</v>
      </c>
      <c r="G101" s="430" t="s">
        <v>2011</v>
      </c>
      <c r="H101" s="102" t="s">
        <v>160</v>
      </c>
      <c r="I101" s="37">
        <v>196.57</v>
      </c>
      <c r="J101" s="431" t="s">
        <v>2012</v>
      </c>
      <c r="K101" s="431"/>
      <c r="L101" s="551">
        <v>16.57</v>
      </c>
      <c r="M101" s="37">
        <v>0</v>
      </c>
      <c r="N101" s="37">
        <v>3257.16</v>
      </c>
      <c r="O101" s="37"/>
      <c r="P101" s="623"/>
      <c r="Q101" s="435"/>
      <c r="R101" s="435"/>
      <c r="S101" s="104"/>
      <c r="T101" s="536"/>
      <c r="U101" s="104"/>
      <c r="V101" s="104"/>
      <c r="W101" s="104"/>
      <c r="X101" s="104"/>
      <c r="Y101" s="104"/>
      <c r="Z101" s="104"/>
      <c r="AA101" s="104"/>
      <c r="AB101" s="104"/>
      <c r="AC101" s="104"/>
      <c r="AD101" s="104"/>
    </row>
    <row r="102" spans="2:30" x14ac:dyDescent="0.25">
      <c r="B102" s="76" t="s">
        <v>132</v>
      </c>
      <c r="C102" s="76"/>
      <c r="D102" s="76"/>
      <c r="E102" s="76"/>
      <c r="F102" s="76"/>
      <c r="G102" s="77" t="s">
        <v>1365</v>
      </c>
      <c r="H102" s="567"/>
      <c r="I102" s="568"/>
      <c r="J102" s="81"/>
      <c r="K102" s="81"/>
      <c r="L102" s="568"/>
      <c r="M102" s="568"/>
      <c r="N102" s="571">
        <v>18809.919999999998</v>
      </c>
      <c r="O102" s="37"/>
      <c r="P102" s="623"/>
      <c r="Q102" s="435"/>
      <c r="R102" s="435"/>
      <c r="S102" s="104"/>
      <c r="T102" s="536"/>
      <c r="U102" s="104"/>
      <c r="V102" s="104"/>
      <c r="W102" s="104"/>
      <c r="X102" s="104"/>
      <c r="Y102" s="104"/>
      <c r="Z102" s="104"/>
      <c r="AA102" s="104"/>
      <c r="AB102" s="104"/>
      <c r="AC102" s="104"/>
      <c r="AD102" s="104"/>
    </row>
    <row r="103" spans="2:30" ht="36" x14ac:dyDescent="0.25">
      <c r="B103" s="38" t="s">
        <v>1495</v>
      </c>
      <c r="C103" s="102" t="s">
        <v>56</v>
      </c>
      <c r="D103" s="102" t="s">
        <v>57</v>
      </c>
      <c r="E103" s="102" t="s">
        <v>1495</v>
      </c>
      <c r="F103" s="470">
        <v>92467</v>
      </c>
      <c r="G103" s="430" t="s">
        <v>2001</v>
      </c>
      <c r="H103" s="102" t="s">
        <v>48</v>
      </c>
      <c r="I103" s="37">
        <v>72.12</v>
      </c>
      <c r="J103" s="431" t="s">
        <v>2002</v>
      </c>
      <c r="K103" s="431"/>
      <c r="L103" s="551">
        <v>118.46</v>
      </c>
      <c r="M103" s="37">
        <v>0</v>
      </c>
      <c r="N103" s="37">
        <v>8543.33</v>
      </c>
      <c r="O103" s="37"/>
      <c r="P103" s="623"/>
      <c r="Q103" s="435"/>
      <c r="R103" s="435"/>
      <c r="S103" s="104"/>
      <c r="T103" s="536"/>
      <c r="U103" s="104"/>
      <c r="V103" s="104"/>
      <c r="W103" s="104"/>
      <c r="X103" s="104"/>
      <c r="Y103" s="104"/>
      <c r="Z103" s="104"/>
      <c r="AA103" s="104"/>
      <c r="AB103" s="104"/>
      <c r="AC103" s="104"/>
      <c r="AD103" s="104"/>
    </row>
    <row r="104" spans="2:30" ht="24" x14ac:dyDescent="0.25">
      <c r="B104" s="38" t="s">
        <v>1496</v>
      </c>
      <c r="C104" s="102" t="s">
        <v>56</v>
      </c>
      <c r="D104" s="102" t="s">
        <v>57</v>
      </c>
      <c r="E104" s="102" t="s">
        <v>1496</v>
      </c>
      <c r="F104" s="470">
        <v>92759</v>
      </c>
      <c r="G104" s="430" t="s">
        <v>1995</v>
      </c>
      <c r="H104" s="102" t="s">
        <v>228</v>
      </c>
      <c r="I104" s="37">
        <v>70.099999999999994</v>
      </c>
      <c r="J104" s="431" t="s">
        <v>1996</v>
      </c>
      <c r="K104" s="431"/>
      <c r="L104" s="551">
        <v>19.95</v>
      </c>
      <c r="M104" s="37">
        <v>0</v>
      </c>
      <c r="N104" s="37">
        <v>1398.49</v>
      </c>
      <c r="O104" s="37"/>
      <c r="P104" s="623"/>
      <c r="Q104" s="435"/>
      <c r="R104" s="435"/>
      <c r="S104" s="104"/>
      <c r="T104" s="536"/>
      <c r="U104" s="104"/>
      <c r="V104" s="104"/>
      <c r="W104" s="104"/>
      <c r="X104" s="104"/>
      <c r="Y104" s="104"/>
      <c r="Z104" s="104"/>
      <c r="AA104" s="104"/>
      <c r="AB104" s="104"/>
      <c r="AC104" s="104"/>
      <c r="AD104" s="104"/>
    </row>
    <row r="105" spans="2:30" ht="24" x14ac:dyDescent="0.25">
      <c r="B105" s="38" t="s">
        <v>1497</v>
      </c>
      <c r="C105" s="102" t="s">
        <v>56</v>
      </c>
      <c r="D105" s="102" t="s">
        <v>57</v>
      </c>
      <c r="E105" s="102" t="s">
        <v>1497</v>
      </c>
      <c r="F105" s="470">
        <v>92760</v>
      </c>
      <c r="G105" s="430" t="s">
        <v>2003</v>
      </c>
      <c r="H105" s="102" t="s">
        <v>228</v>
      </c>
      <c r="I105" s="37">
        <v>5.4</v>
      </c>
      <c r="J105" s="431" t="s">
        <v>2004</v>
      </c>
      <c r="K105" s="431"/>
      <c r="L105" s="551">
        <v>19.79</v>
      </c>
      <c r="M105" s="37">
        <v>0</v>
      </c>
      <c r="N105" s="37">
        <v>106.86</v>
      </c>
      <c r="O105" s="37"/>
      <c r="P105" s="623"/>
      <c r="Q105" s="435"/>
      <c r="R105" s="435"/>
      <c r="S105" s="104"/>
      <c r="T105" s="536"/>
      <c r="U105" s="104"/>
      <c r="V105" s="104"/>
      <c r="W105" s="104"/>
      <c r="X105" s="104"/>
      <c r="Y105" s="104"/>
      <c r="Z105" s="104"/>
      <c r="AA105" s="104"/>
      <c r="AB105" s="104"/>
      <c r="AC105" s="104"/>
      <c r="AD105" s="104"/>
    </row>
    <row r="106" spans="2:30" ht="24" x14ac:dyDescent="0.25">
      <c r="B106" s="38" t="s">
        <v>1498</v>
      </c>
      <c r="C106" s="102" t="s">
        <v>56</v>
      </c>
      <c r="D106" s="102" t="s">
        <v>57</v>
      </c>
      <c r="E106" s="102" t="s">
        <v>1498</v>
      </c>
      <c r="F106" s="470">
        <v>92762</v>
      </c>
      <c r="G106" s="430" t="s">
        <v>1997</v>
      </c>
      <c r="H106" s="102" t="s">
        <v>228</v>
      </c>
      <c r="I106" s="37">
        <v>117.6</v>
      </c>
      <c r="J106" s="431" t="s">
        <v>1998</v>
      </c>
      <c r="K106" s="431"/>
      <c r="L106" s="551">
        <v>17.510000000000002</v>
      </c>
      <c r="M106" s="37">
        <v>0</v>
      </c>
      <c r="N106" s="37">
        <v>2059.17</v>
      </c>
      <c r="O106" s="37"/>
      <c r="P106" s="623"/>
      <c r="Q106" s="435"/>
      <c r="R106" s="435"/>
      <c r="S106" s="104"/>
      <c r="T106" s="536"/>
      <c r="U106" s="104"/>
      <c r="V106" s="104"/>
      <c r="W106" s="104"/>
      <c r="X106" s="104"/>
      <c r="Y106" s="104"/>
      <c r="Z106" s="104"/>
      <c r="AA106" s="104"/>
      <c r="AB106" s="104"/>
      <c r="AC106" s="104"/>
      <c r="AD106" s="104"/>
    </row>
    <row r="107" spans="2:30" ht="24" x14ac:dyDescent="0.25">
      <c r="B107" s="38" t="s">
        <v>1499</v>
      </c>
      <c r="C107" s="102" t="s">
        <v>56</v>
      </c>
      <c r="D107" s="102" t="s">
        <v>57</v>
      </c>
      <c r="E107" s="102" t="s">
        <v>1499</v>
      </c>
      <c r="F107" s="470">
        <v>92763</v>
      </c>
      <c r="G107" s="430" t="s">
        <v>1999</v>
      </c>
      <c r="H107" s="102" t="s">
        <v>228</v>
      </c>
      <c r="I107" s="37">
        <v>59.2</v>
      </c>
      <c r="J107" s="431" t="s">
        <v>2000</v>
      </c>
      <c r="K107" s="431"/>
      <c r="L107" s="551">
        <v>14.9</v>
      </c>
      <c r="M107" s="37">
        <v>0</v>
      </c>
      <c r="N107" s="37">
        <v>882.08</v>
      </c>
      <c r="O107" s="37"/>
      <c r="P107" s="623"/>
      <c r="Q107" s="435"/>
      <c r="R107" s="435"/>
      <c r="S107" s="104"/>
      <c r="T107" s="536"/>
      <c r="U107" s="104"/>
      <c r="V107" s="104"/>
      <c r="W107" s="104"/>
      <c r="X107" s="104"/>
      <c r="Y107" s="104"/>
      <c r="Z107" s="104"/>
      <c r="AA107" s="104"/>
      <c r="AB107" s="104"/>
      <c r="AC107" s="104"/>
      <c r="AD107" s="104"/>
    </row>
    <row r="108" spans="2:30" ht="36" x14ac:dyDescent="0.25">
      <c r="B108" s="38" t="s">
        <v>1500</v>
      </c>
      <c r="C108" s="102" t="s">
        <v>56</v>
      </c>
      <c r="D108" s="102" t="s">
        <v>57</v>
      </c>
      <c r="E108" s="102" t="s">
        <v>1500</v>
      </c>
      <c r="F108" s="470">
        <v>94965</v>
      </c>
      <c r="G108" s="430" t="s">
        <v>1979</v>
      </c>
      <c r="H108" s="102" t="s">
        <v>1953</v>
      </c>
      <c r="I108" s="37">
        <v>5.7</v>
      </c>
      <c r="J108" s="431" t="s">
        <v>1980</v>
      </c>
      <c r="K108" s="431"/>
      <c r="L108" s="551">
        <v>640.11</v>
      </c>
      <c r="M108" s="37">
        <v>0</v>
      </c>
      <c r="N108" s="37">
        <v>3648.62</v>
      </c>
      <c r="O108" s="37"/>
      <c r="P108" s="623"/>
      <c r="Q108" s="435"/>
      <c r="R108" s="435"/>
      <c r="S108" s="104"/>
      <c r="T108" s="536"/>
      <c r="U108" s="104"/>
      <c r="V108" s="104"/>
      <c r="W108" s="104"/>
      <c r="X108" s="104"/>
      <c r="Y108" s="104"/>
      <c r="Z108" s="104"/>
      <c r="AA108" s="104"/>
      <c r="AB108" s="104"/>
      <c r="AC108" s="104"/>
      <c r="AD108" s="104"/>
    </row>
    <row r="109" spans="2:30" ht="24" x14ac:dyDescent="0.25">
      <c r="B109" s="38" t="s">
        <v>1501</v>
      </c>
      <c r="C109" s="102" t="s">
        <v>56</v>
      </c>
      <c r="D109" s="102" t="s">
        <v>57</v>
      </c>
      <c r="E109" s="102" t="s">
        <v>1501</v>
      </c>
      <c r="F109" s="470">
        <v>103673</v>
      </c>
      <c r="G109" s="430" t="s">
        <v>2009</v>
      </c>
      <c r="H109" s="102" t="s">
        <v>1953</v>
      </c>
      <c r="I109" s="37">
        <v>5.7</v>
      </c>
      <c r="J109" s="431" t="s">
        <v>2010</v>
      </c>
      <c r="K109" s="431"/>
      <c r="L109" s="551">
        <v>41.85</v>
      </c>
      <c r="M109" s="37">
        <v>0</v>
      </c>
      <c r="N109" s="37">
        <v>238.54</v>
      </c>
      <c r="O109" s="37"/>
      <c r="P109" s="623"/>
      <c r="Q109" s="435"/>
      <c r="R109" s="435"/>
      <c r="S109" s="104"/>
      <c r="T109" s="536"/>
      <c r="U109" s="104"/>
      <c r="V109" s="104"/>
      <c r="W109" s="104"/>
      <c r="X109" s="104"/>
      <c r="Y109" s="104"/>
      <c r="Z109" s="104"/>
      <c r="AA109" s="104"/>
      <c r="AB109" s="104"/>
      <c r="AC109" s="104"/>
      <c r="AD109" s="104"/>
    </row>
    <row r="110" spans="2:30" ht="24" x14ac:dyDescent="0.25">
      <c r="B110" s="38" t="s">
        <v>1885</v>
      </c>
      <c r="C110" s="102" t="s">
        <v>56</v>
      </c>
      <c r="D110" s="102" t="s">
        <v>57</v>
      </c>
      <c r="E110" s="102" t="s">
        <v>1885</v>
      </c>
      <c r="F110" s="470">
        <v>101791</v>
      </c>
      <c r="G110" s="430" t="s">
        <v>2013</v>
      </c>
      <c r="H110" s="102" t="s">
        <v>160</v>
      </c>
      <c r="I110" s="37">
        <v>67.7</v>
      </c>
      <c r="J110" s="431" t="s">
        <v>2014</v>
      </c>
      <c r="K110" s="431"/>
      <c r="L110" s="551">
        <v>28.55</v>
      </c>
      <c r="M110" s="37">
        <v>0</v>
      </c>
      <c r="N110" s="37">
        <v>1932.83</v>
      </c>
      <c r="O110" s="37"/>
      <c r="P110" s="623"/>
      <c r="Q110" s="435">
        <v>67.7</v>
      </c>
      <c r="R110" s="435"/>
      <c r="S110" s="104"/>
      <c r="T110" s="536"/>
      <c r="U110" s="104"/>
      <c r="V110" s="104"/>
      <c r="W110" s="104"/>
      <c r="X110" s="104"/>
      <c r="Y110" s="104"/>
      <c r="Z110" s="104"/>
      <c r="AA110" s="104"/>
      <c r="AB110" s="104"/>
      <c r="AC110" s="104"/>
      <c r="AD110" s="104"/>
    </row>
    <row r="111" spans="2:30" x14ac:dyDescent="0.25">
      <c r="B111" s="76" t="s">
        <v>133</v>
      </c>
      <c r="C111" s="76"/>
      <c r="D111" s="76"/>
      <c r="E111" s="76"/>
      <c r="F111" s="76"/>
      <c r="G111" s="77" t="s">
        <v>1388</v>
      </c>
      <c r="H111" s="567"/>
      <c r="I111" s="568"/>
      <c r="J111" s="81"/>
      <c r="K111" s="81"/>
      <c r="L111" s="568"/>
      <c r="M111" s="568"/>
      <c r="N111" s="571">
        <v>1027.3499999999999</v>
      </c>
      <c r="O111" s="37"/>
      <c r="P111" s="623"/>
      <c r="Q111" s="435"/>
      <c r="R111" s="435"/>
      <c r="S111" s="104"/>
      <c r="T111" s="536"/>
      <c r="U111" s="104"/>
      <c r="V111" s="104"/>
      <c r="W111" s="104"/>
      <c r="X111" s="104"/>
      <c r="Y111" s="104"/>
      <c r="Z111" s="104"/>
      <c r="AA111" s="104"/>
      <c r="AB111" s="104"/>
      <c r="AC111" s="104"/>
      <c r="AD111" s="104"/>
    </row>
    <row r="112" spans="2:30" ht="36" x14ac:dyDescent="0.25">
      <c r="B112" s="38" t="s">
        <v>1502</v>
      </c>
      <c r="C112" s="102" t="s">
        <v>56</v>
      </c>
      <c r="D112" s="102" t="s">
        <v>57</v>
      </c>
      <c r="E112" s="102" t="s">
        <v>1502</v>
      </c>
      <c r="F112" s="470">
        <v>92467</v>
      </c>
      <c r="G112" s="430" t="s">
        <v>2001</v>
      </c>
      <c r="H112" s="102" t="s">
        <v>48</v>
      </c>
      <c r="I112" s="37">
        <v>3.88</v>
      </c>
      <c r="J112" s="431" t="s">
        <v>2002</v>
      </c>
      <c r="K112" s="431"/>
      <c r="L112" s="551">
        <v>118.46</v>
      </c>
      <c r="M112" s="37">
        <v>0</v>
      </c>
      <c r="N112" s="37">
        <v>459.62</v>
      </c>
      <c r="O112" s="37"/>
      <c r="P112" s="623"/>
      <c r="Q112" s="435"/>
      <c r="R112" s="435"/>
      <c r="S112" s="104"/>
      <c r="T112" s="536"/>
      <c r="U112" s="104"/>
      <c r="V112" s="104"/>
      <c r="W112" s="104"/>
      <c r="X112" s="104"/>
      <c r="Y112" s="104"/>
      <c r="Z112" s="104"/>
      <c r="AA112" s="104"/>
      <c r="AB112" s="104"/>
      <c r="AC112" s="104"/>
      <c r="AD112" s="104"/>
    </row>
    <row r="113" spans="2:30" ht="24" x14ac:dyDescent="0.25">
      <c r="B113" s="38" t="s">
        <v>1503</v>
      </c>
      <c r="C113" s="102" t="s">
        <v>56</v>
      </c>
      <c r="D113" s="102" t="s">
        <v>57</v>
      </c>
      <c r="E113" s="102" t="s">
        <v>1503</v>
      </c>
      <c r="F113" s="470">
        <v>92760</v>
      </c>
      <c r="G113" s="430" t="s">
        <v>2003</v>
      </c>
      <c r="H113" s="102" t="s">
        <v>228</v>
      </c>
      <c r="I113" s="37">
        <v>5.6</v>
      </c>
      <c r="J113" s="431" t="s">
        <v>2004</v>
      </c>
      <c r="K113" s="431"/>
      <c r="L113" s="551">
        <v>19.79</v>
      </c>
      <c r="M113" s="37">
        <v>0</v>
      </c>
      <c r="N113" s="37">
        <v>110.82</v>
      </c>
      <c r="O113" s="37"/>
      <c r="P113" s="623"/>
      <c r="Q113" s="435"/>
      <c r="R113" s="435"/>
      <c r="S113" s="104"/>
      <c r="T113" s="536"/>
      <c r="U113" s="104"/>
      <c r="V113" s="104"/>
      <c r="W113" s="104"/>
      <c r="X113" s="104"/>
      <c r="Y113" s="104"/>
      <c r="Z113" s="104"/>
      <c r="AA113" s="104"/>
      <c r="AB113" s="104"/>
      <c r="AC113" s="104"/>
      <c r="AD113" s="104"/>
    </row>
    <row r="114" spans="2:30" ht="24" x14ac:dyDescent="0.25">
      <c r="B114" s="38" t="s">
        <v>1504</v>
      </c>
      <c r="C114" s="102" t="s">
        <v>56</v>
      </c>
      <c r="D114" s="102" t="s">
        <v>57</v>
      </c>
      <c r="E114" s="102" t="s">
        <v>1504</v>
      </c>
      <c r="F114" s="470">
        <v>92761</v>
      </c>
      <c r="G114" s="430" t="s">
        <v>2005</v>
      </c>
      <c r="H114" s="102" t="s">
        <v>228</v>
      </c>
      <c r="I114" s="37">
        <v>6.2</v>
      </c>
      <c r="J114" s="431" t="s">
        <v>2006</v>
      </c>
      <c r="K114" s="431"/>
      <c r="L114" s="551">
        <v>19.25</v>
      </c>
      <c r="M114" s="37">
        <v>0</v>
      </c>
      <c r="N114" s="37">
        <v>119.35</v>
      </c>
      <c r="O114" s="37"/>
      <c r="P114" s="623"/>
      <c r="Q114" s="435"/>
      <c r="R114" s="435"/>
      <c r="S114" s="104"/>
      <c r="T114" s="536"/>
      <c r="U114" s="104"/>
      <c r="V114" s="104"/>
      <c r="W114" s="104"/>
      <c r="X114" s="104"/>
      <c r="Y114" s="104"/>
      <c r="Z114" s="104"/>
      <c r="AA114" s="104"/>
      <c r="AB114" s="104"/>
      <c r="AC114" s="104"/>
      <c r="AD114" s="104"/>
    </row>
    <row r="115" spans="2:30" ht="36" x14ac:dyDescent="0.25">
      <c r="B115" s="38" t="s">
        <v>1505</v>
      </c>
      <c r="C115" s="102" t="s">
        <v>56</v>
      </c>
      <c r="D115" s="102" t="s">
        <v>57</v>
      </c>
      <c r="E115" s="102" t="s">
        <v>1505</v>
      </c>
      <c r="F115" s="470">
        <v>94965</v>
      </c>
      <c r="G115" s="430" t="s">
        <v>1979</v>
      </c>
      <c r="H115" s="102" t="s">
        <v>1953</v>
      </c>
      <c r="I115" s="37">
        <v>0.36</v>
      </c>
      <c r="J115" s="431" t="s">
        <v>1980</v>
      </c>
      <c r="K115" s="431"/>
      <c r="L115" s="551">
        <v>640.11</v>
      </c>
      <c r="M115" s="37">
        <v>0</v>
      </c>
      <c r="N115" s="37">
        <v>230.43</v>
      </c>
      <c r="O115" s="37"/>
      <c r="P115" s="623"/>
      <c r="Q115" s="435"/>
      <c r="R115" s="435"/>
      <c r="S115" s="104"/>
      <c r="T115" s="536"/>
      <c r="U115" s="104"/>
      <c r="V115" s="104"/>
      <c r="W115" s="104"/>
      <c r="X115" s="104"/>
      <c r="Y115" s="104"/>
      <c r="Z115" s="104"/>
      <c r="AA115" s="104"/>
      <c r="AB115" s="104"/>
      <c r="AC115" s="104"/>
      <c r="AD115" s="104"/>
    </row>
    <row r="116" spans="2:30" ht="24" x14ac:dyDescent="0.25">
      <c r="B116" s="38" t="s">
        <v>1506</v>
      </c>
      <c r="C116" s="102" t="s">
        <v>56</v>
      </c>
      <c r="D116" s="102" t="s">
        <v>57</v>
      </c>
      <c r="E116" s="102" t="s">
        <v>1506</v>
      </c>
      <c r="F116" s="470">
        <v>103670</v>
      </c>
      <c r="G116" s="430" t="s">
        <v>1961</v>
      </c>
      <c r="H116" s="102" t="s">
        <v>1953</v>
      </c>
      <c r="I116" s="37">
        <v>0.36</v>
      </c>
      <c r="J116" s="431" t="s">
        <v>1962</v>
      </c>
      <c r="K116" s="431"/>
      <c r="L116" s="551">
        <v>297.61</v>
      </c>
      <c r="M116" s="37">
        <v>0</v>
      </c>
      <c r="N116" s="37">
        <v>107.13</v>
      </c>
      <c r="O116" s="37"/>
      <c r="P116" s="623"/>
      <c r="Q116" s="435"/>
      <c r="R116" s="435"/>
      <c r="S116" s="104"/>
      <c r="T116" s="536"/>
      <c r="U116" s="104"/>
      <c r="V116" s="104"/>
      <c r="W116" s="104"/>
      <c r="X116" s="104"/>
      <c r="Y116" s="104"/>
      <c r="Z116" s="104"/>
      <c r="AA116" s="104"/>
      <c r="AB116" s="104"/>
      <c r="AC116" s="104"/>
      <c r="AD116" s="104"/>
    </row>
    <row r="117" spans="2:30" x14ac:dyDescent="0.25">
      <c r="B117" s="76" t="s">
        <v>1507</v>
      </c>
      <c r="C117" s="76"/>
      <c r="D117" s="76"/>
      <c r="E117" s="76"/>
      <c r="F117" s="76"/>
      <c r="G117" s="77" t="s">
        <v>134</v>
      </c>
      <c r="H117" s="567"/>
      <c r="I117" s="568"/>
      <c r="J117" s="81"/>
      <c r="K117" s="81"/>
      <c r="L117" s="568"/>
      <c r="M117" s="568"/>
      <c r="N117" s="571">
        <v>256382.46000000002</v>
      </c>
      <c r="O117" s="571">
        <v>0</v>
      </c>
      <c r="P117" s="623"/>
      <c r="Q117" s="435"/>
      <c r="R117" s="435"/>
      <c r="S117" s="104"/>
      <c r="T117" s="536"/>
      <c r="U117" s="104"/>
      <c r="V117" s="104"/>
      <c r="W117" s="104"/>
      <c r="X117" s="104"/>
      <c r="Y117" s="104"/>
      <c r="Z117" s="104"/>
      <c r="AA117" s="104"/>
      <c r="AB117" s="104"/>
      <c r="AC117" s="104"/>
      <c r="AD117" s="104"/>
    </row>
    <row r="118" spans="2:30" ht="48" x14ac:dyDescent="0.25">
      <c r="B118" s="38" t="s">
        <v>1508</v>
      </c>
      <c r="C118" s="102" t="s">
        <v>56</v>
      </c>
      <c r="D118" s="102" t="s">
        <v>58</v>
      </c>
      <c r="E118" s="102" t="s">
        <v>1508</v>
      </c>
      <c r="F118" s="42">
        <v>601003183</v>
      </c>
      <c r="G118" s="430" t="s">
        <v>2015</v>
      </c>
      <c r="H118" s="102" t="s">
        <v>48</v>
      </c>
      <c r="I118" s="37">
        <v>915.97</v>
      </c>
      <c r="J118" s="431">
        <v>174.03</v>
      </c>
      <c r="K118" s="431"/>
      <c r="L118" s="551">
        <v>224.18</v>
      </c>
      <c r="M118" s="37">
        <v>0</v>
      </c>
      <c r="N118" s="37">
        <v>205342.15</v>
      </c>
      <c r="O118" s="37">
        <v>0</v>
      </c>
      <c r="P118" s="623"/>
      <c r="Q118" s="435"/>
      <c r="R118" s="435"/>
      <c r="S118" s="104"/>
      <c r="T118" s="536"/>
      <c r="U118" s="104"/>
      <c r="V118" s="104"/>
      <c r="W118" s="104"/>
      <c r="X118" s="104"/>
      <c r="Y118" s="104"/>
      <c r="Z118" s="104"/>
      <c r="AA118" s="104"/>
      <c r="AB118" s="104"/>
      <c r="AC118" s="104"/>
      <c r="AD118" s="104"/>
    </row>
    <row r="119" spans="2:30" ht="48" x14ac:dyDescent="0.25">
      <c r="B119" s="38" t="s">
        <v>1509</v>
      </c>
      <c r="C119" s="102" t="s">
        <v>56</v>
      </c>
      <c r="D119" s="102" t="s">
        <v>58</v>
      </c>
      <c r="E119" s="102" t="s">
        <v>1509</v>
      </c>
      <c r="F119" s="42">
        <v>601003186</v>
      </c>
      <c r="G119" s="430" t="s">
        <v>2016</v>
      </c>
      <c r="H119" s="102" t="s">
        <v>48</v>
      </c>
      <c r="I119" s="37">
        <v>5.27</v>
      </c>
      <c r="J119" s="431">
        <v>182.65</v>
      </c>
      <c r="K119" s="431"/>
      <c r="L119" s="551">
        <v>235.28</v>
      </c>
      <c r="M119" s="37">
        <v>0</v>
      </c>
      <c r="N119" s="37">
        <v>1239.92</v>
      </c>
      <c r="O119" s="37"/>
      <c r="P119" s="623"/>
      <c r="Q119" s="435"/>
      <c r="R119" s="435"/>
      <c r="S119" s="104"/>
      <c r="T119" s="536"/>
      <c r="U119" s="104"/>
      <c r="V119" s="104"/>
      <c r="W119" s="104"/>
      <c r="X119" s="104"/>
      <c r="Y119" s="104"/>
      <c r="Z119" s="104"/>
      <c r="AA119" s="104"/>
      <c r="AB119" s="104"/>
      <c r="AC119" s="104"/>
      <c r="AD119" s="104"/>
    </row>
    <row r="120" spans="2:30" x14ac:dyDescent="0.25">
      <c r="B120" s="38" t="s">
        <v>1510</v>
      </c>
      <c r="C120" s="102" t="s">
        <v>56</v>
      </c>
      <c r="D120" s="102" t="s">
        <v>58</v>
      </c>
      <c r="E120" s="102" t="s">
        <v>1510</v>
      </c>
      <c r="F120" s="42">
        <v>601003215</v>
      </c>
      <c r="G120" s="430" t="s">
        <v>2017</v>
      </c>
      <c r="H120" s="102" t="s">
        <v>48</v>
      </c>
      <c r="I120" s="37">
        <v>915.97</v>
      </c>
      <c r="J120" s="431">
        <v>22.34</v>
      </c>
      <c r="K120" s="431"/>
      <c r="L120" s="551">
        <v>28.77</v>
      </c>
      <c r="M120" s="37">
        <v>0</v>
      </c>
      <c r="N120" s="37">
        <v>26352.45</v>
      </c>
      <c r="O120" s="37">
        <v>0</v>
      </c>
      <c r="P120" s="623"/>
      <c r="Q120" s="435"/>
      <c r="R120" s="435"/>
      <c r="S120" s="104"/>
      <c r="T120" s="536"/>
      <c r="U120" s="104"/>
      <c r="V120" s="104"/>
      <c r="W120" s="104"/>
      <c r="X120" s="104"/>
      <c r="Y120" s="104"/>
      <c r="Z120" s="104"/>
      <c r="AA120" s="104"/>
      <c r="AB120" s="104"/>
      <c r="AC120" s="104"/>
      <c r="AD120" s="104"/>
    </row>
    <row r="121" spans="2:30" ht="36" x14ac:dyDescent="0.25">
      <c r="B121" s="38" t="s">
        <v>1895</v>
      </c>
      <c r="C121" s="102" t="s">
        <v>56</v>
      </c>
      <c r="D121" s="102" t="s">
        <v>57</v>
      </c>
      <c r="E121" s="102" t="s">
        <v>1895</v>
      </c>
      <c r="F121" s="42">
        <v>97010</v>
      </c>
      <c r="G121" s="430" t="s">
        <v>2018</v>
      </c>
      <c r="H121" s="102" t="s">
        <v>160</v>
      </c>
      <c r="I121" s="37">
        <v>267</v>
      </c>
      <c r="J121" s="431" t="s">
        <v>2019</v>
      </c>
      <c r="K121" s="431"/>
      <c r="L121" s="551">
        <v>87.82</v>
      </c>
      <c r="M121" s="37">
        <v>0</v>
      </c>
      <c r="N121" s="37">
        <v>23447.94</v>
      </c>
      <c r="O121" s="37"/>
      <c r="P121" s="623"/>
      <c r="Q121" s="435"/>
      <c r="R121" s="435"/>
      <c r="S121" s="104"/>
      <c r="T121" s="104"/>
      <c r="U121" s="104"/>
      <c r="V121" s="104"/>
      <c r="W121" s="104"/>
      <c r="X121" s="104"/>
      <c r="Y121" s="104"/>
      <c r="Z121" s="104"/>
      <c r="AA121" s="104"/>
      <c r="AB121" s="104"/>
      <c r="AC121" s="104"/>
      <c r="AD121" s="104"/>
    </row>
    <row r="122" spans="2:30" x14ac:dyDescent="0.25">
      <c r="B122" s="492" t="s">
        <v>1511</v>
      </c>
      <c r="C122" s="492"/>
      <c r="D122" s="492"/>
      <c r="E122" s="492"/>
      <c r="F122" s="492"/>
      <c r="G122" s="493" t="s">
        <v>1426</v>
      </c>
      <c r="H122" s="565"/>
      <c r="I122" s="566"/>
      <c r="J122" s="494"/>
      <c r="K122" s="494"/>
      <c r="L122" s="566"/>
      <c r="M122" s="566"/>
      <c r="N122" s="570">
        <v>229850.26999999996</v>
      </c>
      <c r="O122" s="73"/>
      <c r="P122" s="623"/>
      <c r="Q122" s="435"/>
      <c r="R122" s="435"/>
      <c r="S122" s="104"/>
      <c r="T122" s="536"/>
      <c r="U122" s="104"/>
      <c r="V122" s="104"/>
      <c r="W122" s="104"/>
      <c r="X122" s="104"/>
      <c r="Y122" s="104"/>
      <c r="Z122" s="104"/>
      <c r="AA122" s="104"/>
      <c r="AB122" s="104"/>
      <c r="AC122" s="104"/>
      <c r="AD122" s="104"/>
    </row>
    <row r="123" spans="2:30" x14ac:dyDescent="0.25">
      <c r="B123" s="76" t="s">
        <v>1512</v>
      </c>
      <c r="C123" s="76"/>
      <c r="D123" s="76"/>
      <c r="E123" s="76"/>
      <c r="F123" s="76"/>
      <c r="G123" s="77" t="s">
        <v>777</v>
      </c>
      <c r="H123" s="567"/>
      <c r="I123" s="568"/>
      <c r="J123" s="81"/>
      <c r="K123" s="81"/>
      <c r="L123" s="568"/>
      <c r="M123" s="568"/>
      <c r="N123" s="571">
        <v>229850.27000000005</v>
      </c>
      <c r="O123" s="73"/>
      <c r="P123" s="623"/>
      <c r="Q123" s="435"/>
      <c r="R123" s="435"/>
      <c r="S123" s="104"/>
      <c r="T123" s="536"/>
      <c r="U123" s="104"/>
      <c r="V123" s="104"/>
      <c r="W123" s="104"/>
      <c r="X123" s="104"/>
      <c r="Y123" s="104"/>
      <c r="Z123" s="104"/>
      <c r="AA123" s="104"/>
      <c r="AB123" s="104"/>
      <c r="AC123" s="104"/>
      <c r="AD123" s="104"/>
    </row>
    <row r="124" spans="2:30" ht="43.5" customHeight="1" x14ac:dyDescent="0.25">
      <c r="B124" s="38" t="s">
        <v>1513</v>
      </c>
      <c r="C124" s="102" t="s">
        <v>56</v>
      </c>
      <c r="D124" s="102" t="s">
        <v>57</v>
      </c>
      <c r="E124" s="102" t="s">
        <v>1513</v>
      </c>
      <c r="F124" s="42">
        <v>101175</v>
      </c>
      <c r="G124" s="430" t="s">
        <v>2020</v>
      </c>
      <c r="H124" s="102" t="s">
        <v>160</v>
      </c>
      <c r="I124" s="37">
        <v>371.8</v>
      </c>
      <c r="J124" s="431" t="s">
        <v>2021</v>
      </c>
      <c r="K124" s="431"/>
      <c r="L124" s="551">
        <v>138.84</v>
      </c>
      <c r="M124" s="37">
        <v>0</v>
      </c>
      <c r="N124" s="37">
        <v>51620.71</v>
      </c>
      <c r="O124" s="73"/>
      <c r="P124" s="623"/>
      <c r="Q124" s="435"/>
      <c r="R124" s="435"/>
      <c r="S124" s="104"/>
      <c r="T124" s="536"/>
      <c r="U124" s="104"/>
      <c r="V124" s="104"/>
      <c r="W124" s="104"/>
      <c r="X124" s="104"/>
      <c r="Y124" s="104"/>
      <c r="Z124" s="104"/>
      <c r="AA124" s="104"/>
      <c r="AB124" s="104"/>
      <c r="AC124" s="104"/>
      <c r="AD124" s="104"/>
    </row>
    <row r="125" spans="2:30" ht="24" x14ac:dyDescent="0.25">
      <c r="B125" s="38" t="s">
        <v>1514</v>
      </c>
      <c r="C125" s="102" t="s">
        <v>56</v>
      </c>
      <c r="D125" s="102" t="s">
        <v>57</v>
      </c>
      <c r="E125" s="102" t="s">
        <v>1514</v>
      </c>
      <c r="F125" s="42">
        <v>92759</v>
      </c>
      <c r="G125" s="430" t="s">
        <v>1995</v>
      </c>
      <c r="H125" s="102" t="s">
        <v>228</v>
      </c>
      <c r="I125" s="37">
        <v>448</v>
      </c>
      <c r="J125" s="431" t="s">
        <v>1996</v>
      </c>
      <c r="K125" s="431"/>
      <c r="L125" s="551">
        <v>19.95</v>
      </c>
      <c r="M125" s="37">
        <v>0</v>
      </c>
      <c r="N125" s="37">
        <v>8937.6</v>
      </c>
      <c r="O125" s="73"/>
      <c r="P125" s="623"/>
      <c r="Q125" s="435"/>
      <c r="R125" s="435"/>
      <c r="S125" s="104"/>
      <c r="T125" s="536"/>
      <c r="U125" s="104"/>
      <c r="V125" s="104"/>
      <c r="W125" s="104"/>
      <c r="X125" s="104"/>
      <c r="Y125" s="104"/>
      <c r="Z125" s="104"/>
      <c r="AA125" s="104"/>
      <c r="AB125" s="104"/>
      <c r="AC125" s="104"/>
      <c r="AD125" s="104"/>
    </row>
    <row r="126" spans="2:30" ht="24" x14ac:dyDescent="0.25">
      <c r="B126" s="38" t="s">
        <v>1515</v>
      </c>
      <c r="C126" s="102" t="s">
        <v>56</v>
      </c>
      <c r="D126" s="102" t="s">
        <v>57</v>
      </c>
      <c r="E126" s="102" t="s">
        <v>1515</v>
      </c>
      <c r="F126" s="42">
        <v>92761</v>
      </c>
      <c r="G126" s="430" t="s">
        <v>2005</v>
      </c>
      <c r="H126" s="102" t="s">
        <v>228</v>
      </c>
      <c r="I126" s="37">
        <v>389.77810000000005</v>
      </c>
      <c r="J126" s="431" t="s">
        <v>2006</v>
      </c>
      <c r="K126" s="431"/>
      <c r="L126" s="551">
        <v>19.25</v>
      </c>
      <c r="M126" s="37">
        <v>0</v>
      </c>
      <c r="N126" s="37">
        <v>7503.22</v>
      </c>
      <c r="O126" s="73"/>
      <c r="P126" s="623"/>
      <c r="Q126" s="435"/>
      <c r="R126" s="435"/>
      <c r="S126" s="104"/>
      <c r="T126" s="536"/>
      <c r="U126" s="104"/>
      <c r="V126" s="104"/>
      <c r="W126" s="104"/>
      <c r="X126" s="104"/>
      <c r="Y126" s="104"/>
      <c r="Z126" s="104"/>
      <c r="AA126" s="104"/>
      <c r="AB126" s="104"/>
      <c r="AC126" s="104"/>
      <c r="AD126" s="104"/>
    </row>
    <row r="127" spans="2:30" ht="24" x14ac:dyDescent="0.25">
      <c r="B127" s="38" t="s">
        <v>1911</v>
      </c>
      <c r="C127" s="102" t="s">
        <v>56</v>
      </c>
      <c r="D127" s="102" t="s">
        <v>57</v>
      </c>
      <c r="E127" s="102" t="s">
        <v>1911</v>
      </c>
      <c r="F127" s="42">
        <v>92762</v>
      </c>
      <c r="G127" s="430" t="s">
        <v>1997</v>
      </c>
      <c r="H127" s="102" t="s">
        <v>228</v>
      </c>
      <c r="I127" s="37">
        <v>2023</v>
      </c>
      <c r="J127" s="431" t="s">
        <v>1998</v>
      </c>
      <c r="K127" s="431"/>
      <c r="L127" s="551">
        <v>17.510000000000002</v>
      </c>
      <c r="M127" s="37">
        <v>0</v>
      </c>
      <c r="N127" s="37">
        <v>35422.730000000003</v>
      </c>
      <c r="O127" s="73"/>
      <c r="P127" s="623"/>
      <c r="Q127" s="435"/>
      <c r="R127" s="435"/>
      <c r="S127" s="104"/>
      <c r="T127" s="536"/>
      <c r="U127" s="104"/>
      <c r="V127" s="104"/>
      <c r="W127" s="104"/>
      <c r="X127" s="104"/>
      <c r="Y127" s="104"/>
      <c r="Z127" s="104"/>
      <c r="AA127" s="104"/>
      <c r="AB127" s="104"/>
      <c r="AC127" s="104"/>
      <c r="AD127" s="104"/>
    </row>
    <row r="128" spans="2:30" ht="36" x14ac:dyDescent="0.25">
      <c r="B128" s="38" t="s">
        <v>1912</v>
      </c>
      <c r="C128" s="102" t="s">
        <v>56</v>
      </c>
      <c r="D128" s="102" t="s">
        <v>57</v>
      </c>
      <c r="E128" s="102" t="s">
        <v>1912</v>
      </c>
      <c r="F128" s="42">
        <v>92431</v>
      </c>
      <c r="G128" s="430" t="s">
        <v>2022</v>
      </c>
      <c r="H128" s="102" t="s">
        <v>48</v>
      </c>
      <c r="I128" s="37">
        <v>212.65</v>
      </c>
      <c r="J128" s="431" t="s">
        <v>2023</v>
      </c>
      <c r="K128" s="431"/>
      <c r="L128" s="551">
        <v>72.34</v>
      </c>
      <c r="M128" s="37">
        <v>0</v>
      </c>
      <c r="N128" s="37">
        <v>15383.1</v>
      </c>
      <c r="O128" s="73"/>
      <c r="P128" s="623"/>
      <c r="Q128" s="435"/>
      <c r="R128" s="435"/>
      <c r="S128" s="104"/>
      <c r="T128" s="536"/>
      <c r="U128" s="104"/>
      <c r="V128" s="104"/>
      <c r="W128" s="104"/>
      <c r="X128" s="104"/>
      <c r="Y128" s="104"/>
      <c r="Z128" s="104"/>
      <c r="AA128" s="104"/>
      <c r="AB128" s="104"/>
      <c r="AC128" s="104"/>
      <c r="AD128" s="104"/>
    </row>
    <row r="129" spans="2:30" ht="36" x14ac:dyDescent="0.25">
      <c r="B129" s="38" t="s">
        <v>1913</v>
      </c>
      <c r="C129" s="102" t="s">
        <v>56</v>
      </c>
      <c r="D129" s="102" t="s">
        <v>57</v>
      </c>
      <c r="E129" s="102" t="s">
        <v>1913</v>
      </c>
      <c r="F129" s="42">
        <v>94965</v>
      </c>
      <c r="G129" s="430" t="s">
        <v>1979</v>
      </c>
      <c r="H129" s="102" t="s">
        <v>1953</v>
      </c>
      <c r="I129" s="37">
        <v>10.1493</v>
      </c>
      <c r="J129" s="431" t="s">
        <v>1980</v>
      </c>
      <c r="K129" s="431"/>
      <c r="L129" s="551">
        <v>640.11</v>
      </c>
      <c r="M129" s="37">
        <v>0</v>
      </c>
      <c r="N129" s="37">
        <v>6496.66</v>
      </c>
      <c r="O129" s="73"/>
      <c r="P129" s="623"/>
      <c r="Q129" s="435"/>
      <c r="R129" s="435"/>
      <c r="S129" s="104"/>
      <c r="T129" s="536"/>
      <c r="U129" s="104"/>
      <c r="V129" s="104"/>
      <c r="W129" s="104"/>
      <c r="X129" s="104"/>
      <c r="Y129" s="104"/>
      <c r="Z129" s="104"/>
      <c r="AA129" s="104"/>
      <c r="AB129" s="104"/>
      <c r="AC129" s="104"/>
      <c r="AD129" s="104"/>
    </row>
    <row r="130" spans="2:30" ht="24" x14ac:dyDescent="0.25">
      <c r="B130" s="38" t="s">
        <v>1914</v>
      </c>
      <c r="C130" s="102" t="s">
        <v>56</v>
      </c>
      <c r="D130" s="102" t="s">
        <v>57</v>
      </c>
      <c r="E130" s="102" t="s">
        <v>1914</v>
      </c>
      <c r="F130" s="42">
        <v>103670</v>
      </c>
      <c r="G130" s="430" t="s">
        <v>1961</v>
      </c>
      <c r="H130" s="102" t="s">
        <v>1953</v>
      </c>
      <c r="I130" s="37">
        <v>10.1493</v>
      </c>
      <c r="J130" s="431" t="s">
        <v>1962</v>
      </c>
      <c r="K130" s="431"/>
      <c r="L130" s="551">
        <v>297.61</v>
      </c>
      <c r="M130" s="37">
        <v>0</v>
      </c>
      <c r="N130" s="37">
        <v>3020.53</v>
      </c>
      <c r="O130" s="73"/>
      <c r="P130" s="623"/>
      <c r="Q130" s="435"/>
      <c r="R130" s="435"/>
      <c r="S130" s="104"/>
      <c r="T130" s="536"/>
      <c r="U130" s="104"/>
      <c r="V130" s="104"/>
      <c r="W130" s="104"/>
      <c r="X130" s="104"/>
      <c r="Y130" s="104"/>
      <c r="Z130" s="104"/>
      <c r="AA130" s="104"/>
      <c r="AB130" s="104"/>
      <c r="AC130" s="104"/>
      <c r="AD130" s="104"/>
    </row>
    <row r="131" spans="2:30" ht="24" x14ac:dyDescent="0.25">
      <c r="B131" s="38" t="s">
        <v>1915</v>
      </c>
      <c r="C131" s="102" t="s">
        <v>56</v>
      </c>
      <c r="D131" s="102" t="s">
        <v>57</v>
      </c>
      <c r="E131" s="102" t="s">
        <v>1915</v>
      </c>
      <c r="F131" s="42">
        <v>93205</v>
      </c>
      <c r="G131" s="430" t="s">
        <v>2024</v>
      </c>
      <c r="H131" s="102" t="s">
        <v>160</v>
      </c>
      <c r="I131" s="37">
        <v>493.39000000000004</v>
      </c>
      <c r="J131" s="431" t="s">
        <v>2025</v>
      </c>
      <c r="K131" s="431"/>
      <c r="L131" s="551">
        <v>51.54</v>
      </c>
      <c r="M131" s="37">
        <v>0</v>
      </c>
      <c r="N131" s="37">
        <v>25429.32</v>
      </c>
      <c r="O131" s="73"/>
      <c r="P131" s="623"/>
      <c r="Q131" s="435"/>
      <c r="R131" s="435"/>
      <c r="S131" s="104"/>
      <c r="T131" s="536"/>
      <c r="U131" s="104"/>
      <c r="V131" s="104"/>
      <c r="W131" s="104"/>
      <c r="X131" s="104"/>
      <c r="Y131" s="104"/>
      <c r="Z131" s="104"/>
      <c r="AA131" s="104"/>
      <c r="AB131" s="104"/>
      <c r="AC131" s="104"/>
      <c r="AD131" s="104"/>
    </row>
    <row r="132" spans="2:30" ht="24" x14ac:dyDescent="0.25">
      <c r="B132" s="38" t="s">
        <v>1916</v>
      </c>
      <c r="C132" s="102" t="s">
        <v>56</v>
      </c>
      <c r="D132" s="102" t="s">
        <v>57</v>
      </c>
      <c r="E132" s="102" t="s">
        <v>1916</v>
      </c>
      <c r="F132" s="42">
        <v>89994</v>
      </c>
      <c r="G132" s="430" t="s">
        <v>2026</v>
      </c>
      <c r="H132" s="102" t="s">
        <v>1953</v>
      </c>
      <c r="I132" s="37">
        <v>6.315392000000001</v>
      </c>
      <c r="J132" s="431" t="s">
        <v>2027</v>
      </c>
      <c r="K132" s="431"/>
      <c r="L132" s="551">
        <v>1087.49</v>
      </c>
      <c r="M132" s="37">
        <v>0</v>
      </c>
      <c r="N132" s="37">
        <v>6867.92</v>
      </c>
      <c r="O132" s="73"/>
      <c r="P132" s="623"/>
      <c r="Q132" s="435"/>
      <c r="R132" s="435"/>
      <c r="S132" s="104"/>
      <c r="T132" s="536"/>
      <c r="U132" s="104"/>
      <c r="V132" s="104"/>
      <c r="W132" s="104"/>
      <c r="X132" s="104"/>
      <c r="Y132" s="104"/>
      <c r="Z132" s="104"/>
      <c r="AA132" s="104"/>
      <c r="AB132" s="104"/>
      <c r="AC132" s="104"/>
      <c r="AD132" s="104"/>
    </row>
    <row r="133" spans="2:30" ht="36" x14ac:dyDescent="0.25">
      <c r="B133" s="38" t="s">
        <v>1917</v>
      </c>
      <c r="C133" s="102" t="s">
        <v>56</v>
      </c>
      <c r="D133" s="102" t="s">
        <v>57</v>
      </c>
      <c r="E133" s="102" t="s">
        <v>1917</v>
      </c>
      <c r="F133" s="43">
        <v>102722</v>
      </c>
      <c r="G133" s="430" t="s">
        <v>2028</v>
      </c>
      <c r="H133" s="102" t="s">
        <v>160</v>
      </c>
      <c r="I133" s="37">
        <v>181.79</v>
      </c>
      <c r="J133" s="433" t="s">
        <v>2029</v>
      </c>
      <c r="K133" s="433"/>
      <c r="L133" s="551">
        <v>78.680000000000007</v>
      </c>
      <c r="M133" s="37">
        <v>0</v>
      </c>
      <c r="N133" s="37">
        <v>14303.23</v>
      </c>
      <c r="O133" s="73"/>
      <c r="P133" s="623"/>
      <c r="Q133" s="435"/>
      <c r="R133" s="435"/>
      <c r="S133" s="104"/>
      <c r="T133" s="536"/>
      <c r="U133" s="104"/>
      <c r="V133" s="104"/>
      <c r="W133" s="104"/>
      <c r="X133" s="104"/>
      <c r="Y133" s="104"/>
      <c r="Z133" s="104"/>
      <c r="AA133" s="104"/>
      <c r="AB133" s="104"/>
      <c r="AC133" s="104"/>
      <c r="AD133" s="104"/>
    </row>
    <row r="134" spans="2:30" ht="36" x14ac:dyDescent="0.25">
      <c r="B134" s="38" t="s">
        <v>1918</v>
      </c>
      <c r="C134" s="102" t="s">
        <v>56</v>
      </c>
      <c r="D134" s="102" t="s">
        <v>57</v>
      </c>
      <c r="E134" s="102" t="s">
        <v>1918</v>
      </c>
      <c r="F134" s="43">
        <v>103342</v>
      </c>
      <c r="G134" s="430" t="s">
        <v>2030</v>
      </c>
      <c r="H134" s="102" t="s">
        <v>48</v>
      </c>
      <c r="I134" s="37">
        <v>281</v>
      </c>
      <c r="J134" s="433" t="s">
        <v>2031</v>
      </c>
      <c r="K134" s="433"/>
      <c r="L134" s="551">
        <v>135.01</v>
      </c>
      <c r="M134" s="37">
        <v>0</v>
      </c>
      <c r="N134" s="37">
        <v>37937.81</v>
      </c>
      <c r="O134" s="73"/>
      <c r="P134" s="623"/>
      <c r="Q134" s="435"/>
      <c r="R134" s="435"/>
      <c r="S134" s="104"/>
      <c r="T134" s="536"/>
      <c r="U134" s="104"/>
      <c r="V134" s="104"/>
      <c r="W134" s="104"/>
      <c r="X134" s="104"/>
      <c r="Y134" s="104"/>
      <c r="Z134" s="104"/>
      <c r="AA134" s="104"/>
      <c r="AB134" s="104"/>
      <c r="AC134" s="104"/>
      <c r="AD134" s="104"/>
    </row>
    <row r="135" spans="2:30" ht="36" x14ac:dyDescent="0.25">
      <c r="B135" s="38" t="s">
        <v>1919</v>
      </c>
      <c r="C135" s="102" t="s">
        <v>56</v>
      </c>
      <c r="D135" s="102" t="s">
        <v>57</v>
      </c>
      <c r="E135" s="102" t="s">
        <v>1919</v>
      </c>
      <c r="F135" s="43">
        <v>87792</v>
      </c>
      <c r="G135" s="430" t="s">
        <v>2032</v>
      </c>
      <c r="H135" s="102" t="s">
        <v>48</v>
      </c>
      <c r="I135" s="37">
        <v>281</v>
      </c>
      <c r="J135" s="433" t="s">
        <v>2033</v>
      </c>
      <c r="K135" s="433"/>
      <c r="L135" s="551">
        <v>45.35</v>
      </c>
      <c r="M135" s="37">
        <v>0</v>
      </c>
      <c r="N135" s="37">
        <v>12743.35</v>
      </c>
      <c r="O135" s="73"/>
      <c r="P135" s="623"/>
      <c r="Q135" s="435"/>
      <c r="R135" s="435"/>
      <c r="S135" s="104"/>
      <c r="T135" s="536"/>
      <c r="U135" s="104"/>
      <c r="V135" s="104"/>
      <c r="W135" s="104"/>
      <c r="X135" s="104"/>
      <c r="Y135" s="104"/>
      <c r="Z135" s="104"/>
      <c r="AA135" s="104"/>
      <c r="AB135" s="104"/>
      <c r="AC135" s="104"/>
      <c r="AD135" s="104"/>
    </row>
    <row r="136" spans="2:30" ht="24" x14ac:dyDescent="0.25">
      <c r="B136" s="38" t="s">
        <v>1920</v>
      </c>
      <c r="C136" s="102" t="s">
        <v>56</v>
      </c>
      <c r="D136" s="102" t="s">
        <v>57</v>
      </c>
      <c r="E136" s="102" t="s">
        <v>1920</v>
      </c>
      <c r="F136" s="43">
        <v>95305</v>
      </c>
      <c r="G136" s="430" t="s">
        <v>2034</v>
      </c>
      <c r="H136" s="102" t="s">
        <v>48</v>
      </c>
      <c r="I136" s="37">
        <v>281</v>
      </c>
      <c r="J136" s="433" t="s">
        <v>2035</v>
      </c>
      <c r="K136" s="433"/>
      <c r="L136" s="551">
        <v>14.89</v>
      </c>
      <c r="M136" s="37">
        <v>0</v>
      </c>
      <c r="N136" s="37">
        <v>4184.09</v>
      </c>
      <c r="O136" s="73"/>
      <c r="P136" s="623"/>
      <c r="Q136" s="435"/>
      <c r="R136" s="435"/>
      <c r="S136" s="104"/>
      <c r="T136" s="536"/>
      <c r="U136" s="104"/>
      <c r="V136" s="104"/>
      <c r="W136" s="104"/>
      <c r="X136" s="104"/>
      <c r="Y136" s="104"/>
      <c r="Z136" s="104"/>
      <c r="AA136" s="104"/>
      <c r="AB136" s="104"/>
      <c r="AC136" s="104"/>
      <c r="AD136" s="104"/>
    </row>
    <row r="137" spans="2:30" x14ac:dyDescent="0.25">
      <c r="B137" s="572"/>
      <c r="C137" s="572"/>
      <c r="D137" s="572"/>
      <c r="E137" s="572"/>
      <c r="F137" s="573"/>
      <c r="G137" s="574"/>
      <c r="H137" s="572"/>
      <c r="I137" s="575"/>
      <c r="J137" s="433"/>
      <c r="K137" s="433"/>
      <c r="L137" s="580"/>
      <c r="M137" s="580"/>
      <c r="N137" s="580"/>
      <c r="O137" s="580"/>
      <c r="P137" s="623"/>
      <c r="Q137" s="435"/>
      <c r="R137" s="435"/>
      <c r="S137" s="104"/>
      <c r="T137" s="536"/>
      <c r="U137" s="104"/>
      <c r="V137" s="104"/>
      <c r="W137" s="104"/>
      <c r="X137" s="104"/>
      <c r="Y137" s="104"/>
      <c r="Z137" s="104"/>
      <c r="AA137" s="104"/>
      <c r="AB137" s="104"/>
      <c r="AC137" s="104"/>
      <c r="AD137" s="104"/>
    </row>
    <row r="138" spans="2:30" x14ac:dyDescent="0.25">
      <c r="B138" s="70" t="s">
        <v>60</v>
      </c>
      <c r="C138" s="70"/>
      <c r="D138" s="70"/>
      <c r="E138" s="70"/>
      <c r="F138" s="70"/>
      <c r="G138" s="71" t="s">
        <v>124</v>
      </c>
      <c r="H138" s="576"/>
      <c r="I138" s="577"/>
      <c r="J138" s="79"/>
      <c r="K138" s="79"/>
      <c r="L138" s="577"/>
      <c r="M138" s="577"/>
      <c r="N138" s="581">
        <v>510942.1999999999</v>
      </c>
      <c r="O138" s="581">
        <v>0</v>
      </c>
      <c r="P138" s="623"/>
      <c r="Q138" s="435"/>
      <c r="R138" s="435"/>
      <c r="S138" s="104"/>
      <c r="T138" s="104"/>
      <c r="U138" s="104"/>
      <c r="V138" s="104"/>
      <c r="W138" s="104"/>
      <c r="X138" s="104"/>
      <c r="Y138" s="104"/>
      <c r="Z138" s="104"/>
      <c r="AA138" s="104"/>
      <c r="AB138" s="104"/>
      <c r="AC138" s="104"/>
      <c r="AD138" s="104"/>
    </row>
    <row r="139" spans="2:30" x14ac:dyDescent="0.25">
      <c r="B139" s="74" t="s">
        <v>61</v>
      </c>
      <c r="C139" s="74"/>
      <c r="D139" s="74"/>
      <c r="E139" s="74"/>
      <c r="F139" s="74"/>
      <c r="G139" s="75" t="s">
        <v>126</v>
      </c>
      <c r="H139" s="578"/>
      <c r="I139" s="579"/>
      <c r="J139" s="80"/>
      <c r="K139" s="80"/>
      <c r="L139" s="579"/>
      <c r="M139" s="579"/>
      <c r="N139" s="582">
        <v>457742.95</v>
      </c>
      <c r="O139" s="582">
        <v>0</v>
      </c>
      <c r="P139" s="623"/>
      <c r="Q139" s="435"/>
      <c r="R139" s="435"/>
      <c r="S139" s="104"/>
      <c r="T139" s="104"/>
      <c r="U139" s="104"/>
      <c r="V139" s="104"/>
      <c r="W139" s="104"/>
      <c r="X139" s="104"/>
      <c r="Y139" s="104"/>
      <c r="Z139" s="104"/>
      <c r="AA139" s="104"/>
      <c r="AB139" s="104"/>
      <c r="AC139" s="104"/>
      <c r="AD139" s="104"/>
    </row>
    <row r="140" spans="2:30" ht="36" x14ac:dyDescent="0.25">
      <c r="B140" s="102" t="s">
        <v>1516</v>
      </c>
      <c r="C140" s="102" t="s">
        <v>56</v>
      </c>
      <c r="D140" s="102" t="s">
        <v>57</v>
      </c>
      <c r="E140" s="102" t="s">
        <v>997</v>
      </c>
      <c r="F140" s="42">
        <v>101165</v>
      </c>
      <c r="G140" s="430" t="s">
        <v>2036</v>
      </c>
      <c r="H140" s="102" t="s">
        <v>1953</v>
      </c>
      <c r="I140" s="37">
        <v>16.140000000000004</v>
      </c>
      <c r="J140" s="431" t="s">
        <v>2037</v>
      </c>
      <c r="K140" s="431"/>
      <c r="L140" s="551">
        <v>1136.56</v>
      </c>
      <c r="M140" s="37">
        <v>0</v>
      </c>
      <c r="N140" s="37">
        <v>18344.07</v>
      </c>
      <c r="O140" s="37">
        <v>0</v>
      </c>
      <c r="P140" s="623"/>
      <c r="Q140" s="435"/>
      <c r="R140" s="435"/>
      <c r="S140" s="104"/>
      <c r="T140" s="104"/>
      <c r="U140" s="104"/>
      <c r="V140" s="104"/>
      <c r="W140" s="104"/>
      <c r="X140" s="104"/>
      <c r="Y140" s="104"/>
      <c r="Z140" s="104"/>
      <c r="AA140" s="104"/>
      <c r="AB140" s="104"/>
      <c r="AC140" s="104"/>
      <c r="AD140" s="104"/>
    </row>
    <row r="141" spans="2:30" ht="36" x14ac:dyDescent="0.25">
      <c r="B141" s="102" t="s">
        <v>1517</v>
      </c>
      <c r="C141" s="102" t="s">
        <v>56</v>
      </c>
      <c r="D141" s="102" t="s">
        <v>57</v>
      </c>
      <c r="E141" s="102" t="s">
        <v>1048</v>
      </c>
      <c r="F141" s="42">
        <v>103330</v>
      </c>
      <c r="G141" s="430" t="s">
        <v>2038</v>
      </c>
      <c r="H141" s="102" t="s">
        <v>48</v>
      </c>
      <c r="I141" s="37">
        <v>1486.6054000000004</v>
      </c>
      <c r="J141" s="431" t="s">
        <v>2039</v>
      </c>
      <c r="K141" s="431"/>
      <c r="L141" s="551">
        <v>101.63</v>
      </c>
      <c r="M141" s="37">
        <v>0</v>
      </c>
      <c r="N141" s="37">
        <v>151083.70000000001</v>
      </c>
      <c r="O141" s="37">
        <v>0</v>
      </c>
      <c r="P141" s="623"/>
      <c r="Q141" s="435"/>
      <c r="R141" s="435"/>
      <c r="S141" s="104"/>
      <c r="T141" s="104"/>
      <c r="U141" s="104"/>
      <c r="V141" s="104"/>
      <c r="W141" s="104"/>
      <c r="X141" s="104"/>
      <c r="Y141" s="104"/>
      <c r="Z141" s="104"/>
      <c r="AA141" s="104"/>
      <c r="AB141" s="104"/>
      <c r="AC141" s="104"/>
      <c r="AD141" s="104"/>
    </row>
    <row r="142" spans="2:30" ht="36" x14ac:dyDescent="0.25">
      <c r="B142" s="102" t="s">
        <v>1518</v>
      </c>
      <c r="C142" s="102" t="s">
        <v>56</v>
      </c>
      <c r="D142" s="102" t="s">
        <v>57</v>
      </c>
      <c r="E142" s="102" t="s">
        <v>998</v>
      </c>
      <c r="F142" s="42">
        <v>103326</v>
      </c>
      <c r="G142" s="430" t="s">
        <v>2040</v>
      </c>
      <c r="H142" s="102" t="s">
        <v>48</v>
      </c>
      <c r="I142" s="37">
        <v>368.87860000000001</v>
      </c>
      <c r="J142" s="431" t="s">
        <v>2041</v>
      </c>
      <c r="K142" s="431"/>
      <c r="L142" s="551">
        <v>120.09</v>
      </c>
      <c r="M142" s="37">
        <v>0</v>
      </c>
      <c r="N142" s="37">
        <v>44298.63</v>
      </c>
      <c r="O142" s="37"/>
      <c r="P142" s="623"/>
      <c r="Q142" s="435"/>
      <c r="R142" s="435"/>
      <c r="S142" s="104"/>
      <c r="T142" s="104"/>
      <c r="U142" s="104"/>
      <c r="V142" s="104"/>
      <c r="W142" s="104"/>
      <c r="X142" s="104"/>
      <c r="Y142" s="104"/>
      <c r="Z142" s="104"/>
      <c r="AA142" s="104"/>
      <c r="AB142" s="104"/>
      <c r="AC142" s="104"/>
      <c r="AD142" s="104"/>
    </row>
    <row r="143" spans="2:30" ht="24" x14ac:dyDescent="0.25">
      <c r="B143" s="102" t="s">
        <v>1519</v>
      </c>
      <c r="C143" s="102" t="s">
        <v>56</v>
      </c>
      <c r="D143" s="102" t="s">
        <v>57</v>
      </c>
      <c r="E143" s="102" t="s">
        <v>999</v>
      </c>
      <c r="F143" s="42">
        <v>93202</v>
      </c>
      <c r="G143" s="430" t="s">
        <v>2042</v>
      </c>
      <c r="H143" s="102" t="s">
        <v>160</v>
      </c>
      <c r="I143" s="37">
        <v>538.00000000000011</v>
      </c>
      <c r="J143" s="431" t="s">
        <v>2043</v>
      </c>
      <c r="K143" s="431"/>
      <c r="L143" s="551">
        <v>31.94</v>
      </c>
      <c r="M143" s="37">
        <v>0</v>
      </c>
      <c r="N143" s="37">
        <v>17183.72</v>
      </c>
      <c r="O143" s="37">
        <v>0</v>
      </c>
      <c r="P143" s="628"/>
      <c r="Q143" s="435"/>
      <c r="R143" s="435"/>
      <c r="S143" s="104"/>
      <c r="T143" s="104"/>
      <c r="U143" s="104"/>
      <c r="V143" s="104"/>
      <c r="W143" s="104"/>
      <c r="X143" s="104"/>
      <c r="Y143" s="104"/>
      <c r="Z143" s="104"/>
      <c r="AA143" s="104"/>
      <c r="AB143" s="104"/>
      <c r="AC143" s="104"/>
      <c r="AD143" s="104"/>
    </row>
    <row r="144" spans="2:30" ht="24" x14ac:dyDescent="0.25">
      <c r="B144" s="102" t="s">
        <v>1520</v>
      </c>
      <c r="C144" s="102" t="s">
        <v>56</v>
      </c>
      <c r="D144" s="102" t="s">
        <v>59</v>
      </c>
      <c r="E144" s="102" t="s">
        <v>1000</v>
      </c>
      <c r="F144" s="42" t="s">
        <v>733</v>
      </c>
      <c r="G144" s="430" t="s">
        <v>1277</v>
      </c>
      <c r="H144" s="102" t="s">
        <v>160</v>
      </c>
      <c r="I144" s="37">
        <v>257.51</v>
      </c>
      <c r="J144" s="431">
        <v>683.80000000000007</v>
      </c>
      <c r="K144" s="431"/>
      <c r="L144" s="551">
        <v>880.87</v>
      </c>
      <c r="M144" s="37">
        <v>0</v>
      </c>
      <c r="N144" s="37">
        <v>226832.83</v>
      </c>
      <c r="O144" s="37">
        <v>0</v>
      </c>
      <c r="P144" s="628"/>
      <c r="Q144" s="435"/>
      <c r="R144" s="435"/>
      <c r="S144" s="104"/>
      <c r="T144" s="104"/>
      <c r="U144" s="104"/>
      <c r="V144" s="104"/>
      <c r="W144" s="104"/>
      <c r="X144" s="104"/>
      <c r="Y144" s="104"/>
      <c r="Z144" s="104"/>
      <c r="AA144" s="104"/>
      <c r="AB144" s="104"/>
      <c r="AC144" s="104"/>
      <c r="AD144" s="104"/>
    </row>
    <row r="145" spans="2:30" x14ac:dyDescent="0.25">
      <c r="B145" s="74" t="s">
        <v>62</v>
      </c>
      <c r="C145" s="74"/>
      <c r="D145" s="74"/>
      <c r="E145" s="74"/>
      <c r="F145" s="74"/>
      <c r="G145" s="75" t="s">
        <v>127</v>
      </c>
      <c r="H145" s="578"/>
      <c r="I145" s="579"/>
      <c r="J145" s="80"/>
      <c r="K145" s="80"/>
      <c r="L145" s="579"/>
      <c r="M145" s="579"/>
      <c r="N145" s="582">
        <v>53199.25</v>
      </c>
      <c r="O145" s="582">
        <v>0</v>
      </c>
      <c r="P145" s="623"/>
      <c r="Q145" s="104"/>
      <c r="R145" s="435"/>
      <c r="S145" s="104"/>
      <c r="T145" s="104"/>
      <c r="U145" s="104"/>
      <c r="V145" s="104"/>
      <c r="W145" s="104"/>
      <c r="X145" s="104"/>
      <c r="Y145" s="104"/>
      <c r="Z145" s="104"/>
      <c r="AA145" s="104"/>
      <c r="AB145" s="104"/>
      <c r="AC145" s="104"/>
      <c r="AD145" s="104"/>
    </row>
    <row r="146" spans="2:30" ht="24" x14ac:dyDescent="0.25">
      <c r="B146" s="102" t="s">
        <v>1521</v>
      </c>
      <c r="C146" s="102" t="s">
        <v>56</v>
      </c>
      <c r="D146" s="102" t="s">
        <v>57</v>
      </c>
      <c r="E146" s="102" t="s">
        <v>1521</v>
      </c>
      <c r="F146" s="42">
        <v>93186</v>
      </c>
      <c r="G146" s="430" t="s">
        <v>2044</v>
      </c>
      <c r="H146" s="102" t="s">
        <v>160</v>
      </c>
      <c r="I146" s="37">
        <v>18.48</v>
      </c>
      <c r="J146" s="431" t="s">
        <v>2045</v>
      </c>
      <c r="K146" s="431"/>
      <c r="L146" s="551">
        <v>117.14</v>
      </c>
      <c r="M146" s="37">
        <v>0</v>
      </c>
      <c r="N146" s="37">
        <v>2164.7399999999998</v>
      </c>
      <c r="O146" s="37">
        <v>0</v>
      </c>
      <c r="P146" s="623"/>
      <c r="Q146" s="104"/>
      <c r="R146" s="435"/>
      <c r="S146" s="104"/>
      <c r="T146" s="104"/>
      <c r="U146" s="104"/>
      <c r="V146" s="104"/>
      <c r="W146" s="104"/>
      <c r="X146" s="104"/>
      <c r="Y146" s="104"/>
      <c r="Z146" s="104"/>
      <c r="AA146" s="104"/>
      <c r="AB146" s="104"/>
      <c r="AC146" s="104"/>
      <c r="AD146" s="104"/>
    </row>
    <row r="147" spans="2:30" ht="33.75" customHeight="1" x14ac:dyDescent="0.25">
      <c r="B147" s="102" t="s">
        <v>1522</v>
      </c>
      <c r="C147" s="102" t="s">
        <v>56</v>
      </c>
      <c r="D147" s="102" t="s">
        <v>57</v>
      </c>
      <c r="E147" s="102" t="s">
        <v>1522</v>
      </c>
      <c r="F147" s="42">
        <v>93187</v>
      </c>
      <c r="G147" s="430" t="s">
        <v>2046</v>
      </c>
      <c r="H147" s="102" t="s">
        <v>160</v>
      </c>
      <c r="I147" s="37">
        <v>141.95999999999998</v>
      </c>
      <c r="J147" s="431" t="s">
        <v>2047</v>
      </c>
      <c r="K147" s="431"/>
      <c r="L147" s="551">
        <v>135.32</v>
      </c>
      <c r="M147" s="37">
        <v>0</v>
      </c>
      <c r="N147" s="37">
        <v>19210.02</v>
      </c>
      <c r="O147" s="37">
        <v>0</v>
      </c>
      <c r="P147" s="623"/>
      <c r="Q147" s="435"/>
      <c r="R147" s="435"/>
      <c r="S147" s="104"/>
      <c r="T147" s="104"/>
      <c r="U147" s="104"/>
      <c r="V147" s="104"/>
      <c r="W147" s="104"/>
      <c r="X147" s="104"/>
      <c r="Y147" s="104"/>
      <c r="Z147" s="104"/>
      <c r="AA147" s="104"/>
      <c r="AB147" s="104"/>
      <c r="AC147" s="104"/>
      <c r="AD147" s="104"/>
    </row>
    <row r="148" spans="2:30" ht="23.25" customHeight="1" x14ac:dyDescent="0.25">
      <c r="B148" s="102" t="s">
        <v>1523</v>
      </c>
      <c r="C148" s="102" t="s">
        <v>56</v>
      </c>
      <c r="D148" s="102" t="s">
        <v>57</v>
      </c>
      <c r="E148" s="102" t="s">
        <v>1523</v>
      </c>
      <c r="F148" s="42">
        <v>93188</v>
      </c>
      <c r="G148" s="430" t="s">
        <v>2048</v>
      </c>
      <c r="H148" s="102" t="s">
        <v>160</v>
      </c>
      <c r="I148" s="37">
        <v>92.749999999999986</v>
      </c>
      <c r="J148" s="431" t="s">
        <v>2049</v>
      </c>
      <c r="K148" s="431"/>
      <c r="L148" s="551">
        <v>107.3</v>
      </c>
      <c r="M148" s="37">
        <v>0</v>
      </c>
      <c r="N148" s="37">
        <v>9952.07</v>
      </c>
      <c r="O148" s="37">
        <v>0</v>
      </c>
      <c r="P148" s="623"/>
      <c r="Q148" s="435"/>
      <c r="R148" s="435"/>
      <c r="S148" s="104"/>
      <c r="T148" s="104"/>
      <c r="U148" s="104"/>
      <c r="V148" s="104"/>
      <c r="W148" s="104"/>
      <c r="X148" s="104"/>
      <c r="Y148" s="104"/>
      <c r="Z148" s="104"/>
      <c r="AA148" s="104"/>
      <c r="AB148" s="104"/>
      <c r="AC148" s="104"/>
      <c r="AD148" s="104"/>
    </row>
    <row r="149" spans="2:30" ht="29.25" customHeight="1" x14ac:dyDescent="0.25">
      <c r="B149" s="102" t="s">
        <v>1524</v>
      </c>
      <c r="C149" s="102" t="s">
        <v>56</v>
      </c>
      <c r="D149" s="102" t="s">
        <v>57</v>
      </c>
      <c r="E149" s="102" t="s">
        <v>1524</v>
      </c>
      <c r="F149" s="42">
        <v>93189</v>
      </c>
      <c r="G149" s="430" t="s">
        <v>2050</v>
      </c>
      <c r="H149" s="102" t="s">
        <v>160</v>
      </c>
      <c r="I149" s="37">
        <v>11.48</v>
      </c>
      <c r="J149" s="431" t="s">
        <v>2051</v>
      </c>
      <c r="K149" s="431"/>
      <c r="L149" s="551">
        <v>136.38999999999999</v>
      </c>
      <c r="M149" s="37">
        <v>0</v>
      </c>
      <c r="N149" s="37">
        <v>1565.75</v>
      </c>
      <c r="O149" s="37">
        <v>0</v>
      </c>
      <c r="P149" s="623"/>
      <c r="Q149" s="435"/>
      <c r="R149" s="435"/>
      <c r="S149" s="104"/>
      <c r="T149" s="104"/>
      <c r="U149" s="104"/>
      <c r="V149" s="104"/>
      <c r="W149" s="104"/>
      <c r="X149" s="104"/>
      <c r="Y149" s="104"/>
      <c r="Z149" s="104"/>
      <c r="AA149" s="104"/>
      <c r="AB149" s="104"/>
      <c r="AC149" s="104"/>
      <c r="AD149" s="104"/>
    </row>
    <row r="150" spans="2:30" ht="24" x14ac:dyDescent="0.25">
      <c r="B150" s="102" t="s">
        <v>1525</v>
      </c>
      <c r="C150" s="102" t="s">
        <v>56</v>
      </c>
      <c r="D150" s="102" t="s">
        <v>57</v>
      </c>
      <c r="E150" s="102" t="s">
        <v>1525</v>
      </c>
      <c r="F150" s="42">
        <v>93196</v>
      </c>
      <c r="G150" s="430" t="s">
        <v>2052</v>
      </c>
      <c r="H150" s="102" t="s">
        <v>160</v>
      </c>
      <c r="I150" s="37">
        <v>18.48</v>
      </c>
      <c r="J150" s="431" t="s">
        <v>2053</v>
      </c>
      <c r="K150" s="431"/>
      <c r="L150" s="551">
        <v>113.96</v>
      </c>
      <c r="M150" s="37">
        <v>0</v>
      </c>
      <c r="N150" s="37">
        <v>2105.98</v>
      </c>
      <c r="O150" s="37">
        <v>0</v>
      </c>
      <c r="P150" s="623"/>
      <c r="Q150" s="435"/>
      <c r="R150" s="435"/>
      <c r="S150" s="104"/>
      <c r="T150" s="104"/>
      <c r="U150" s="104"/>
      <c r="V150" s="104"/>
      <c r="W150" s="104"/>
      <c r="X150" s="104"/>
      <c r="Y150" s="104"/>
      <c r="Z150" s="104"/>
      <c r="AA150" s="104"/>
      <c r="AB150" s="104"/>
      <c r="AC150" s="104"/>
      <c r="AD150" s="104"/>
    </row>
    <row r="151" spans="2:30" ht="24" x14ac:dyDescent="0.25">
      <c r="B151" s="102" t="s">
        <v>1526</v>
      </c>
      <c r="C151" s="102" t="s">
        <v>56</v>
      </c>
      <c r="D151" s="102" t="s">
        <v>57</v>
      </c>
      <c r="E151" s="102" t="s">
        <v>1526</v>
      </c>
      <c r="F151" s="42">
        <v>93197</v>
      </c>
      <c r="G151" s="430" t="s">
        <v>2054</v>
      </c>
      <c r="H151" s="102" t="s">
        <v>160</v>
      </c>
      <c r="I151" s="37">
        <v>141.95999999999998</v>
      </c>
      <c r="J151" s="431" t="s">
        <v>2055</v>
      </c>
      <c r="K151" s="431"/>
      <c r="L151" s="551">
        <v>128.21</v>
      </c>
      <c r="M151" s="37">
        <v>0</v>
      </c>
      <c r="N151" s="37">
        <v>18200.689999999999</v>
      </c>
      <c r="O151" s="37">
        <v>0</v>
      </c>
      <c r="P151" s="623"/>
      <c r="Q151" s="435"/>
      <c r="R151" s="435"/>
      <c r="S151" s="104"/>
      <c r="T151" s="104"/>
      <c r="U151" s="104"/>
      <c r="V151" s="104"/>
      <c r="W151" s="104"/>
      <c r="X151" s="104"/>
      <c r="Y151" s="104"/>
      <c r="Z151" s="104"/>
      <c r="AA151" s="104"/>
      <c r="AB151" s="104"/>
      <c r="AC151" s="104"/>
      <c r="AD151" s="104"/>
    </row>
    <row r="152" spans="2:30" x14ac:dyDescent="0.25">
      <c r="B152" s="559"/>
      <c r="C152" s="559"/>
      <c r="D152" s="559"/>
      <c r="E152" s="559"/>
      <c r="F152" s="560"/>
      <c r="G152" s="561"/>
      <c r="H152" s="393"/>
      <c r="I152" s="562"/>
      <c r="J152" s="432"/>
      <c r="K152" s="432"/>
      <c r="L152" s="562"/>
      <c r="M152" s="562"/>
      <c r="N152" s="562"/>
      <c r="O152" s="593"/>
      <c r="P152" s="623"/>
      <c r="Q152" s="435"/>
      <c r="R152" s="435"/>
      <c r="S152" s="104"/>
      <c r="T152" s="104"/>
      <c r="U152" s="104"/>
      <c r="V152" s="104"/>
      <c r="W152" s="104"/>
      <c r="X152" s="104"/>
      <c r="Y152" s="104"/>
      <c r="Z152" s="104"/>
      <c r="AA152" s="104"/>
      <c r="AB152" s="104"/>
      <c r="AC152" s="104"/>
      <c r="AD152" s="104"/>
    </row>
    <row r="153" spans="2:30" x14ac:dyDescent="0.25">
      <c r="B153" s="66" t="s">
        <v>137</v>
      </c>
      <c r="C153" s="66"/>
      <c r="D153" s="66"/>
      <c r="E153" s="66"/>
      <c r="F153" s="66"/>
      <c r="G153" s="67" t="s">
        <v>135</v>
      </c>
      <c r="H153" s="563"/>
      <c r="I153" s="564"/>
      <c r="J153" s="78"/>
      <c r="K153" s="78"/>
      <c r="L153" s="564"/>
      <c r="M153" s="564"/>
      <c r="N153" s="569">
        <v>589099.01</v>
      </c>
      <c r="O153" s="569">
        <v>0</v>
      </c>
      <c r="P153" s="623"/>
      <c r="Q153" s="435"/>
      <c r="R153" s="435"/>
      <c r="S153" s="104"/>
      <c r="T153" s="104"/>
      <c r="U153" s="104"/>
      <c r="V153" s="104"/>
      <c r="W153" s="104"/>
      <c r="X153" s="104"/>
      <c r="Y153" s="104"/>
      <c r="Z153" s="104"/>
      <c r="AA153" s="104"/>
      <c r="AB153" s="104"/>
      <c r="AC153" s="104"/>
      <c r="AD153" s="104"/>
    </row>
    <row r="154" spans="2:30" ht="24" x14ac:dyDescent="0.25">
      <c r="B154" s="102" t="s">
        <v>139</v>
      </c>
      <c r="C154" s="102" t="s">
        <v>56</v>
      </c>
      <c r="D154" s="102" t="s">
        <v>58</v>
      </c>
      <c r="E154" s="102" t="s">
        <v>1001</v>
      </c>
      <c r="F154" s="42">
        <v>901000135</v>
      </c>
      <c r="G154" s="430" t="s">
        <v>2056</v>
      </c>
      <c r="H154" s="102" t="s">
        <v>228</v>
      </c>
      <c r="I154" s="37">
        <v>8268.3357919999999</v>
      </c>
      <c r="J154" s="431">
        <v>24.4</v>
      </c>
      <c r="K154" s="431"/>
      <c r="L154" s="551">
        <v>31.43</v>
      </c>
      <c r="M154" s="37">
        <v>0</v>
      </c>
      <c r="N154" s="37">
        <v>259873.79</v>
      </c>
      <c r="O154" s="37">
        <v>0</v>
      </c>
      <c r="P154" s="623"/>
      <c r="Q154" s="435"/>
      <c r="R154" s="435"/>
      <c r="S154" s="104"/>
      <c r="T154" s="104"/>
      <c r="U154" s="104"/>
      <c r="V154" s="104"/>
      <c r="W154" s="104"/>
      <c r="X154" s="104"/>
      <c r="Y154" s="104"/>
      <c r="Z154" s="104"/>
      <c r="AA154" s="104"/>
      <c r="AB154" s="104"/>
      <c r="AC154" s="104"/>
      <c r="AD154" s="104"/>
    </row>
    <row r="155" spans="2:30" ht="36" x14ac:dyDescent="0.25">
      <c r="B155" s="102" t="s">
        <v>140</v>
      </c>
      <c r="C155" s="102" t="s">
        <v>56</v>
      </c>
      <c r="D155" s="102" t="s">
        <v>57</v>
      </c>
      <c r="E155" s="102" t="s">
        <v>1002</v>
      </c>
      <c r="F155" s="42">
        <v>92580</v>
      </c>
      <c r="G155" s="430" t="s">
        <v>2057</v>
      </c>
      <c r="H155" s="102" t="s">
        <v>48</v>
      </c>
      <c r="I155" s="37">
        <v>1440.4</v>
      </c>
      <c r="J155" s="431" t="s">
        <v>2058</v>
      </c>
      <c r="K155" s="431"/>
      <c r="L155" s="551">
        <v>71.099999999999994</v>
      </c>
      <c r="M155" s="37">
        <v>0</v>
      </c>
      <c r="N155" s="37">
        <v>102412.44</v>
      </c>
      <c r="O155" s="37">
        <v>0</v>
      </c>
      <c r="P155" s="623"/>
      <c r="Q155" s="435"/>
      <c r="R155" s="435"/>
      <c r="S155" s="104"/>
      <c r="T155" s="104"/>
      <c r="U155" s="104"/>
      <c r="V155" s="104"/>
      <c r="W155" s="104"/>
      <c r="X155" s="104"/>
      <c r="Y155" s="104"/>
      <c r="Z155" s="104"/>
      <c r="AA155" s="104"/>
      <c r="AB155" s="104"/>
      <c r="AC155" s="104"/>
      <c r="AD155" s="104"/>
    </row>
    <row r="156" spans="2:30" ht="24" x14ac:dyDescent="0.25">
      <c r="B156" s="102" t="s">
        <v>1334</v>
      </c>
      <c r="C156" s="38" t="s">
        <v>56</v>
      </c>
      <c r="D156" s="38" t="s">
        <v>57</v>
      </c>
      <c r="E156" s="102" t="s">
        <v>1003</v>
      </c>
      <c r="F156" s="43">
        <v>94213</v>
      </c>
      <c r="G156" s="430" t="s">
        <v>2059</v>
      </c>
      <c r="H156" s="102" t="s">
        <v>48</v>
      </c>
      <c r="I156" s="37">
        <v>168.65</v>
      </c>
      <c r="J156" s="431" t="s">
        <v>2060</v>
      </c>
      <c r="K156" s="431"/>
      <c r="L156" s="551">
        <v>98.57</v>
      </c>
      <c r="M156" s="37">
        <v>0</v>
      </c>
      <c r="N156" s="37">
        <v>16623.830000000002</v>
      </c>
      <c r="O156" s="37">
        <v>0</v>
      </c>
      <c r="P156" s="623"/>
      <c r="Q156" s="435"/>
      <c r="R156" s="435"/>
      <c r="S156" s="104"/>
      <c r="T156" s="104"/>
      <c r="U156" s="104"/>
      <c r="V156" s="104"/>
      <c r="W156" s="104"/>
      <c r="X156" s="104"/>
      <c r="Y156" s="104"/>
      <c r="Z156" s="104"/>
      <c r="AA156" s="104"/>
      <c r="AB156" s="104"/>
      <c r="AC156" s="104"/>
      <c r="AD156" s="104"/>
    </row>
    <row r="157" spans="2:30" ht="24" x14ac:dyDescent="0.25">
      <c r="B157" s="102" t="s">
        <v>1527</v>
      </c>
      <c r="C157" s="38" t="s">
        <v>56</v>
      </c>
      <c r="D157" s="102" t="s">
        <v>59</v>
      </c>
      <c r="E157" s="102" t="s">
        <v>1004</v>
      </c>
      <c r="F157" s="43" t="s">
        <v>734</v>
      </c>
      <c r="G157" s="430" t="s">
        <v>1278</v>
      </c>
      <c r="H157" s="102" t="s">
        <v>48</v>
      </c>
      <c r="I157" s="37">
        <v>1271.75</v>
      </c>
      <c r="J157" s="431">
        <v>106.32</v>
      </c>
      <c r="K157" s="431"/>
      <c r="L157" s="551">
        <v>136.96</v>
      </c>
      <c r="M157" s="37">
        <v>0</v>
      </c>
      <c r="N157" s="37">
        <v>174178.88</v>
      </c>
      <c r="O157" s="37"/>
      <c r="P157" s="623"/>
      <c r="Q157" s="435"/>
      <c r="R157" s="435"/>
      <c r="S157" s="104"/>
      <c r="T157" s="104"/>
      <c r="U157" s="104"/>
      <c r="V157" s="104"/>
      <c r="W157" s="104"/>
      <c r="X157" s="104"/>
      <c r="Y157" s="104"/>
      <c r="Z157" s="104"/>
      <c r="AA157" s="104"/>
      <c r="AB157" s="104"/>
      <c r="AC157" s="104"/>
      <c r="AD157" s="104"/>
    </row>
    <row r="158" spans="2:30" x14ac:dyDescent="0.25">
      <c r="B158" s="102" t="s">
        <v>1528</v>
      </c>
      <c r="C158" s="102" t="s">
        <v>56</v>
      </c>
      <c r="D158" s="102" t="s">
        <v>58</v>
      </c>
      <c r="E158" s="102" t="s">
        <v>1005</v>
      </c>
      <c r="F158" s="42">
        <v>1001000135</v>
      </c>
      <c r="G158" s="430" t="s">
        <v>2061</v>
      </c>
      <c r="H158" s="102" t="s">
        <v>160</v>
      </c>
      <c r="I158" s="37">
        <v>109.19</v>
      </c>
      <c r="J158" s="431">
        <v>46.03</v>
      </c>
      <c r="K158" s="431"/>
      <c r="L158" s="551">
        <v>59.29</v>
      </c>
      <c r="M158" s="37">
        <v>0</v>
      </c>
      <c r="N158" s="37">
        <v>6473.87</v>
      </c>
      <c r="O158" s="37">
        <v>0</v>
      </c>
      <c r="P158" s="623"/>
      <c r="Q158" s="435"/>
      <c r="R158" s="435"/>
      <c r="S158" s="104"/>
      <c r="T158" s="104"/>
      <c r="U158" s="104"/>
      <c r="V158" s="104"/>
      <c r="W158" s="104"/>
      <c r="X158" s="104"/>
      <c r="Y158" s="104"/>
      <c r="Z158" s="104"/>
      <c r="AA158" s="104"/>
      <c r="AB158" s="104"/>
      <c r="AC158" s="104"/>
      <c r="AD158" s="104"/>
    </row>
    <row r="159" spans="2:30" ht="24" x14ac:dyDescent="0.25">
      <c r="B159" s="102" t="s">
        <v>1529</v>
      </c>
      <c r="C159" s="102" t="s">
        <v>56</v>
      </c>
      <c r="D159" s="102" t="s">
        <v>57</v>
      </c>
      <c r="E159" s="102" t="s">
        <v>1006</v>
      </c>
      <c r="F159" s="42">
        <v>94231</v>
      </c>
      <c r="G159" s="430" t="s">
        <v>2062</v>
      </c>
      <c r="H159" s="102" t="s">
        <v>160</v>
      </c>
      <c r="I159" s="37">
        <v>196.57</v>
      </c>
      <c r="J159" s="431" t="s">
        <v>2063</v>
      </c>
      <c r="K159" s="431"/>
      <c r="L159" s="551">
        <v>66.83</v>
      </c>
      <c r="M159" s="37">
        <v>0</v>
      </c>
      <c r="N159" s="37">
        <v>13136.77</v>
      </c>
      <c r="O159" s="37">
        <v>0</v>
      </c>
      <c r="P159" s="623"/>
      <c r="Q159" s="435"/>
      <c r="R159" s="435"/>
      <c r="S159" s="104"/>
      <c r="T159" s="104"/>
      <c r="U159" s="104"/>
      <c r="V159" s="104"/>
      <c r="W159" s="104"/>
      <c r="X159" s="104"/>
      <c r="Y159" s="104"/>
      <c r="Z159" s="104"/>
      <c r="AA159" s="104"/>
      <c r="AB159" s="104"/>
      <c r="AC159" s="104"/>
      <c r="AD159" s="104"/>
    </row>
    <row r="160" spans="2:30" x14ac:dyDescent="0.25">
      <c r="B160" s="102" t="s">
        <v>1530</v>
      </c>
      <c r="C160" s="102" t="s">
        <v>56</v>
      </c>
      <c r="D160" s="102" t="s">
        <v>57</v>
      </c>
      <c r="E160" s="102" t="s">
        <v>1007</v>
      </c>
      <c r="F160" s="42">
        <v>101979</v>
      </c>
      <c r="G160" s="430" t="s">
        <v>2064</v>
      </c>
      <c r="H160" s="102" t="s">
        <v>160</v>
      </c>
      <c r="I160" s="37">
        <v>308.26</v>
      </c>
      <c r="J160" s="431" t="s">
        <v>2065</v>
      </c>
      <c r="K160" s="431"/>
      <c r="L160" s="551">
        <v>53.2</v>
      </c>
      <c r="M160" s="37">
        <v>0</v>
      </c>
      <c r="N160" s="37">
        <v>16399.43</v>
      </c>
      <c r="O160" s="37">
        <v>0</v>
      </c>
      <c r="P160" s="623"/>
      <c r="Q160" s="435"/>
      <c r="R160" s="435"/>
      <c r="S160" s="104"/>
      <c r="T160" s="104"/>
      <c r="U160" s="104"/>
      <c r="V160" s="104"/>
      <c r="W160" s="104"/>
      <c r="X160" s="104"/>
      <c r="Y160" s="104"/>
      <c r="Z160" s="104"/>
      <c r="AA160" s="104"/>
      <c r="AB160" s="104"/>
      <c r="AC160" s="104"/>
      <c r="AD160" s="104"/>
    </row>
    <row r="161" spans="2:30" x14ac:dyDescent="0.25">
      <c r="B161" s="559"/>
      <c r="C161" s="559"/>
      <c r="D161" s="559"/>
      <c r="E161" s="559"/>
      <c r="F161" s="560"/>
      <c r="G161" s="561"/>
      <c r="H161" s="393"/>
      <c r="I161" s="562"/>
      <c r="J161" s="432"/>
      <c r="K161" s="432"/>
      <c r="L161" s="562"/>
      <c r="M161" s="562"/>
      <c r="N161" s="562"/>
      <c r="O161" s="593"/>
      <c r="P161" s="629"/>
      <c r="Q161" s="437"/>
      <c r="R161" s="435"/>
      <c r="S161" s="104"/>
      <c r="T161" s="104"/>
      <c r="U161" s="104"/>
      <c r="V161" s="104"/>
      <c r="W161" s="104"/>
      <c r="X161" s="104"/>
      <c r="Y161" s="104"/>
      <c r="Z161" s="104"/>
      <c r="AA161" s="104"/>
      <c r="AB161" s="104"/>
      <c r="AC161" s="104"/>
      <c r="AD161" s="104"/>
    </row>
    <row r="162" spans="2:30" x14ac:dyDescent="0.25">
      <c r="B162" s="66" t="s">
        <v>63</v>
      </c>
      <c r="C162" s="66"/>
      <c r="D162" s="66"/>
      <c r="E162" s="66"/>
      <c r="F162" s="66"/>
      <c r="G162" s="67" t="s">
        <v>138</v>
      </c>
      <c r="H162" s="563"/>
      <c r="I162" s="564"/>
      <c r="J162" s="78"/>
      <c r="K162" s="78"/>
      <c r="L162" s="564"/>
      <c r="M162" s="564"/>
      <c r="N162" s="569">
        <v>370414.64</v>
      </c>
      <c r="O162" s="569">
        <v>0</v>
      </c>
      <c r="P162" s="629"/>
      <c r="Q162" s="437"/>
      <c r="R162" s="435"/>
      <c r="S162" s="104"/>
      <c r="T162" s="104"/>
      <c r="U162" s="104"/>
      <c r="V162" s="104"/>
      <c r="W162" s="104"/>
      <c r="X162" s="104"/>
      <c r="Y162" s="104"/>
      <c r="Z162" s="104"/>
      <c r="AA162" s="104"/>
      <c r="AB162" s="104"/>
      <c r="AC162" s="104"/>
      <c r="AD162" s="104"/>
    </row>
    <row r="163" spans="2:30" x14ac:dyDescent="0.25">
      <c r="B163" s="74" t="s">
        <v>64</v>
      </c>
      <c r="C163" s="74"/>
      <c r="D163" s="74"/>
      <c r="E163" s="74"/>
      <c r="F163" s="74"/>
      <c r="G163" s="75" t="s">
        <v>142</v>
      </c>
      <c r="H163" s="578"/>
      <c r="I163" s="579"/>
      <c r="J163" s="80"/>
      <c r="K163" s="80"/>
      <c r="L163" s="579"/>
      <c r="M163" s="579"/>
      <c r="N163" s="582">
        <v>289750.21000000002</v>
      </c>
      <c r="O163" s="582">
        <v>0</v>
      </c>
      <c r="P163" s="629"/>
      <c r="Q163" s="437"/>
      <c r="R163" s="435"/>
      <c r="S163" s="104"/>
      <c r="T163" s="104"/>
      <c r="U163" s="104"/>
      <c r="V163" s="104"/>
      <c r="W163" s="104"/>
      <c r="X163" s="104"/>
      <c r="Y163" s="104"/>
      <c r="Z163" s="104"/>
      <c r="AA163" s="104"/>
      <c r="AB163" s="104"/>
      <c r="AC163" s="104"/>
      <c r="AD163" s="104"/>
    </row>
    <row r="164" spans="2:30" ht="24" x14ac:dyDescent="0.25">
      <c r="B164" s="102" t="s">
        <v>146</v>
      </c>
      <c r="C164" s="102" t="s">
        <v>56</v>
      </c>
      <c r="D164" s="102" t="s">
        <v>58</v>
      </c>
      <c r="E164" s="102" t="s">
        <v>146</v>
      </c>
      <c r="F164" s="42">
        <v>1501000100</v>
      </c>
      <c r="G164" s="430" t="s">
        <v>2066</v>
      </c>
      <c r="H164" s="102" t="s">
        <v>48</v>
      </c>
      <c r="I164" s="37">
        <v>3710.9680000000008</v>
      </c>
      <c r="J164" s="431">
        <v>6.54</v>
      </c>
      <c r="K164" s="431"/>
      <c r="L164" s="551">
        <v>8.42</v>
      </c>
      <c r="M164" s="37">
        <v>0</v>
      </c>
      <c r="N164" s="37">
        <v>31246.35</v>
      </c>
      <c r="O164" s="37">
        <v>0</v>
      </c>
      <c r="P164" s="629"/>
      <c r="Q164" s="437"/>
      <c r="R164" s="435"/>
      <c r="S164" s="104"/>
      <c r="T164" s="104"/>
      <c r="U164" s="104"/>
      <c r="V164" s="104"/>
      <c r="W164" s="104"/>
      <c r="X164" s="104"/>
      <c r="Y164" s="104"/>
      <c r="Z164" s="104"/>
      <c r="AA164" s="104"/>
      <c r="AB164" s="104"/>
      <c r="AC164" s="104"/>
      <c r="AD164" s="104"/>
    </row>
    <row r="165" spans="2:30" ht="48" x14ac:dyDescent="0.25">
      <c r="B165" s="102" t="s">
        <v>147</v>
      </c>
      <c r="C165" s="102" t="s">
        <v>56</v>
      </c>
      <c r="D165" s="102" t="s">
        <v>57</v>
      </c>
      <c r="E165" s="102" t="s">
        <v>147</v>
      </c>
      <c r="F165" s="42">
        <v>87529</v>
      </c>
      <c r="G165" s="430" t="s">
        <v>2067</v>
      </c>
      <c r="H165" s="102" t="s">
        <v>48</v>
      </c>
      <c r="I165" s="37">
        <v>901.03960000000097</v>
      </c>
      <c r="J165" s="431" t="s">
        <v>2068</v>
      </c>
      <c r="K165" s="431"/>
      <c r="L165" s="551">
        <v>43.68</v>
      </c>
      <c r="M165" s="37">
        <v>0</v>
      </c>
      <c r="N165" s="37">
        <v>39357.4</v>
      </c>
      <c r="O165" s="37">
        <v>0</v>
      </c>
      <c r="P165" s="629"/>
      <c r="Q165" s="437"/>
      <c r="R165" s="435"/>
      <c r="S165" s="104"/>
      <c r="T165" s="104"/>
      <c r="U165" s="104"/>
      <c r="V165" s="104"/>
      <c r="W165" s="104"/>
      <c r="X165" s="104"/>
      <c r="Y165" s="104"/>
      <c r="Z165" s="104"/>
      <c r="AA165" s="104"/>
      <c r="AB165" s="104"/>
      <c r="AC165" s="104"/>
      <c r="AD165" s="104"/>
    </row>
    <row r="166" spans="2:30" ht="36" x14ac:dyDescent="0.25">
      <c r="B166" s="102" t="s">
        <v>1013</v>
      </c>
      <c r="C166" s="102" t="s">
        <v>56</v>
      </c>
      <c r="D166" s="102" t="s">
        <v>57</v>
      </c>
      <c r="E166" s="102" t="s">
        <v>1013</v>
      </c>
      <c r="F166" s="42">
        <v>87775</v>
      </c>
      <c r="G166" s="430" t="s">
        <v>2069</v>
      </c>
      <c r="H166" s="102" t="s">
        <v>48</v>
      </c>
      <c r="I166" s="37">
        <v>2194.9083999999998</v>
      </c>
      <c r="J166" s="431" t="s">
        <v>2070</v>
      </c>
      <c r="K166" s="431"/>
      <c r="L166" s="551">
        <v>59.65</v>
      </c>
      <c r="M166" s="37">
        <v>0</v>
      </c>
      <c r="N166" s="37">
        <v>130926.28</v>
      </c>
      <c r="O166" s="37">
        <v>0</v>
      </c>
      <c r="P166" s="629"/>
      <c r="Q166" s="437"/>
      <c r="R166" s="435"/>
      <c r="S166" s="104"/>
      <c r="T166" s="104"/>
      <c r="U166" s="104"/>
      <c r="V166" s="104"/>
      <c r="W166" s="104"/>
      <c r="X166" s="104"/>
      <c r="Y166" s="104"/>
      <c r="Z166" s="104"/>
      <c r="AA166" s="104"/>
      <c r="AB166" s="104"/>
      <c r="AC166" s="104"/>
      <c r="AD166" s="104"/>
    </row>
    <row r="167" spans="2:30" ht="48" x14ac:dyDescent="0.25">
      <c r="B167" s="102" t="s">
        <v>1531</v>
      </c>
      <c r="C167" s="102" t="s">
        <v>56</v>
      </c>
      <c r="D167" s="102" t="s">
        <v>57</v>
      </c>
      <c r="E167" s="102" t="s">
        <v>1531</v>
      </c>
      <c r="F167" s="42">
        <v>87527</v>
      </c>
      <c r="G167" s="430" t="s">
        <v>2071</v>
      </c>
      <c r="H167" s="102" t="s">
        <v>48</v>
      </c>
      <c r="I167" s="37">
        <v>104.35</v>
      </c>
      <c r="J167" s="431" t="s">
        <v>2072</v>
      </c>
      <c r="K167" s="431"/>
      <c r="L167" s="551">
        <v>47.54</v>
      </c>
      <c r="M167" s="37">
        <v>0</v>
      </c>
      <c r="N167" s="37">
        <v>4960.79</v>
      </c>
      <c r="O167" s="37">
        <v>0</v>
      </c>
      <c r="P167" s="629"/>
      <c r="Q167" s="437"/>
      <c r="R167" s="435"/>
      <c r="S167" s="104"/>
      <c r="T167" s="104"/>
      <c r="U167" s="104"/>
      <c r="V167" s="104"/>
      <c r="W167" s="104"/>
      <c r="X167" s="104"/>
      <c r="Y167" s="104"/>
      <c r="Z167" s="104"/>
      <c r="AA167" s="104"/>
      <c r="AB167" s="104"/>
      <c r="AC167" s="104"/>
      <c r="AD167" s="104"/>
    </row>
    <row r="168" spans="2:30" ht="48" x14ac:dyDescent="0.25">
      <c r="B168" s="102" t="s">
        <v>1532</v>
      </c>
      <c r="C168" s="102" t="s">
        <v>56</v>
      </c>
      <c r="D168" s="102" t="s">
        <v>57</v>
      </c>
      <c r="E168" s="102" t="s">
        <v>1532</v>
      </c>
      <c r="F168" s="42">
        <v>87531</v>
      </c>
      <c r="G168" s="430" t="s">
        <v>2073</v>
      </c>
      <c r="H168" s="102" t="s">
        <v>48</v>
      </c>
      <c r="I168" s="37">
        <v>235.21</v>
      </c>
      <c r="J168" s="431" t="s">
        <v>2074</v>
      </c>
      <c r="K168" s="431"/>
      <c r="L168" s="551">
        <v>42.3</v>
      </c>
      <c r="M168" s="37">
        <v>0</v>
      </c>
      <c r="N168" s="37">
        <v>9949.3799999999992</v>
      </c>
      <c r="O168" s="37">
        <v>0</v>
      </c>
      <c r="P168" s="629"/>
      <c r="Q168" s="437"/>
      <c r="R168" s="435"/>
      <c r="S168" s="104"/>
      <c r="T168" s="104"/>
      <c r="U168" s="104"/>
      <c r="V168" s="104"/>
      <c r="W168" s="104"/>
      <c r="X168" s="104"/>
      <c r="Y168" s="104"/>
      <c r="Z168" s="104"/>
      <c r="AA168" s="104"/>
      <c r="AB168" s="104"/>
      <c r="AC168" s="104"/>
      <c r="AD168" s="104"/>
    </row>
    <row r="169" spans="2:30" ht="48" x14ac:dyDescent="0.25">
      <c r="B169" s="102" t="s">
        <v>1533</v>
      </c>
      <c r="C169" s="102" t="s">
        <v>56</v>
      </c>
      <c r="D169" s="102" t="s">
        <v>57</v>
      </c>
      <c r="E169" s="102" t="s">
        <v>1533</v>
      </c>
      <c r="F169" s="42">
        <v>87535</v>
      </c>
      <c r="G169" s="430" t="s">
        <v>2075</v>
      </c>
      <c r="H169" s="102" t="s">
        <v>48</v>
      </c>
      <c r="I169" s="37">
        <v>275.46000000000004</v>
      </c>
      <c r="J169" s="431" t="s">
        <v>2076</v>
      </c>
      <c r="K169" s="431"/>
      <c r="L169" s="551">
        <v>38.42</v>
      </c>
      <c r="M169" s="37">
        <v>0</v>
      </c>
      <c r="N169" s="37">
        <v>10583.17</v>
      </c>
      <c r="O169" s="37"/>
      <c r="P169" s="629"/>
      <c r="Q169" s="437"/>
      <c r="R169" s="435"/>
      <c r="S169" s="104"/>
      <c r="T169" s="104"/>
      <c r="U169" s="104"/>
      <c r="V169" s="104"/>
      <c r="W169" s="104"/>
      <c r="X169" s="104"/>
      <c r="Y169" s="104"/>
      <c r="Z169" s="104"/>
      <c r="AA169" s="104"/>
      <c r="AB169" s="104"/>
      <c r="AC169" s="104"/>
      <c r="AD169" s="104"/>
    </row>
    <row r="170" spans="2:30" ht="36" x14ac:dyDescent="0.25">
      <c r="B170" s="102" t="s">
        <v>1534</v>
      </c>
      <c r="C170" s="102" t="s">
        <v>56</v>
      </c>
      <c r="D170" s="102" t="s">
        <v>57</v>
      </c>
      <c r="E170" s="102" t="s">
        <v>1534</v>
      </c>
      <c r="F170" s="42">
        <v>87273</v>
      </c>
      <c r="G170" s="430" t="s">
        <v>2077</v>
      </c>
      <c r="H170" s="102" t="s">
        <v>48</v>
      </c>
      <c r="I170" s="37">
        <v>615.02</v>
      </c>
      <c r="J170" s="431" t="s">
        <v>2078</v>
      </c>
      <c r="K170" s="431"/>
      <c r="L170" s="551">
        <v>80.3</v>
      </c>
      <c r="M170" s="37">
        <v>0</v>
      </c>
      <c r="N170" s="37">
        <v>49386.1</v>
      </c>
      <c r="O170" s="37">
        <v>0</v>
      </c>
      <c r="P170" s="629"/>
      <c r="Q170" s="437"/>
      <c r="R170" s="435"/>
      <c r="S170" s="104"/>
      <c r="T170" s="104"/>
      <c r="U170" s="104"/>
      <c r="V170" s="104"/>
      <c r="W170" s="104"/>
      <c r="X170" s="104"/>
      <c r="Y170" s="104"/>
      <c r="Z170" s="104"/>
      <c r="AA170" s="104"/>
      <c r="AB170" s="104"/>
      <c r="AC170" s="104"/>
      <c r="AD170" s="104"/>
    </row>
    <row r="171" spans="2:30" ht="24" x14ac:dyDescent="0.25">
      <c r="B171" s="102" t="s">
        <v>1535</v>
      </c>
      <c r="C171" s="102" t="s">
        <v>56</v>
      </c>
      <c r="D171" s="102" t="s">
        <v>57</v>
      </c>
      <c r="E171" s="102" t="s">
        <v>1535</v>
      </c>
      <c r="F171" s="42">
        <v>101739</v>
      </c>
      <c r="G171" s="430" t="s">
        <v>2079</v>
      </c>
      <c r="H171" s="102" t="s">
        <v>160</v>
      </c>
      <c r="I171" s="37">
        <v>320.45999999999998</v>
      </c>
      <c r="J171" s="431" t="s">
        <v>2080</v>
      </c>
      <c r="K171" s="431"/>
      <c r="L171" s="551">
        <v>41.63</v>
      </c>
      <c r="M171" s="37">
        <v>0</v>
      </c>
      <c r="N171" s="37">
        <v>13340.74</v>
      </c>
      <c r="O171" s="73"/>
      <c r="P171" s="629"/>
      <c r="Q171" s="437"/>
      <c r="R171" s="435"/>
      <c r="S171" s="104"/>
      <c r="T171" s="104"/>
      <c r="U171" s="104"/>
      <c r="V171" s="104"/>
      <c r="W171" s="104"/>
      <c r="X171" s="104"/>
      <c r="Y171" s="104"/>
      <c r="Z171" s="104"/>
      <c r="AA171" s="104"/>
      <c r="AB171" s="104"/>
      <c r="AC171" s="104"/>
      <c r="AD171" s="104"/>
    </row>
    <row r="172" spans="2:30" x14ac:dyDescent="0.25">
      <c r="B172" s="74" t="s">
        <v>65</v>
      </c>
      <c r="C172" s="74"/>
      <c r="D172" s="74"/>
      <c r="E172" s="74"/>
      <c r="F172" s="74"/>
      <c r="G172" s="75" t="s">
        <v>143</v>
      </c>
      <c r="H172" s="578"/>
      <c r="I172" s="579"/>
      <c r="J172" s="80"/>
      <c r="K172" s="80"/>
      <c r="L172" s="579"/>
      <c r="M172" s="579"/>
      <c r="N172" s="582">
        <v>80664.429999999993</v>
      </c>
      <c r="O172" s="582">
        <v>0</v>
      </c>
      <c r="P172" s="629"/>
      <c r="Q172" s="437"/>
      <c r="R172" s="435"/>
      <c r="S172" s="104"/>
      <c r="T172" s="104"/>
      <c r="U172" s="104"/>
      <c r="V172" s="104"/>
      <c r="W172" s="104"/>
      <c r="X172" s="104"/>
      <c r="Y172" s="104"/>
      <c r="Z172" s="104"/>
      <c r="AA172" s="104"/>
      <c r="AB172" s="104"/>
      <c r="AC172" s="104"/>
      <c r="AD172" s="104"/>
    </row>
    <row r="173" spans="2:30" ht="36" x14ac:dyDescent="0.25">
      <c r="B173" s="102" t="s">
        <v>149</v>
      </c>
      <c r="C173" s="102" t="s">
        <v>56</v>
      </c>
      <c r="D173" s="102" t="s">
        <v>57</v>
      </c>
      <c r="E173" s="102" t="s">
        <v>979</v>
      </c>
      <c r="F173" s="42">
        <v>87882</v>
      </c>
      <c r="G173" s="430" t="s">
        <v>2081</v>
      </c>
      <c r="H173" s="102" t="s">
        <v>48</v>
      </c>
      <c r="I173" s="37">
        <v>1034.03</v>
      </c>
      <c r="J173" s="431" t="s">
        <v>2082</v>
      </c>
      <c r="K173" s="431"/>
      <c r="L173" s="551">
        <v>8.99</v>
      </c>
      <c r="M173" s="37">
        <v>0</v>
      </c>
      <c r="N173" s="37">
        <v>9295.92</v>
      </c>
      <c r="O173" s="37">
        <v>0</v>
      </c>
      <c r="P173" s="629"/>
      <c r="Q173" s="437"/>
      <c r="R173" s="435"/>
      <c r="S173" s="104"/>
      <c r="T173" s="104"/>
      <c r="U173" s="104"/>
      <c r="V173" s="104"/>
      <c r="W173" s="104"/>
      <c r="X173" s="104"/>
      <c r="Y173" s="104"/>
      <c r="Z173" s="104"/>
      <c r="AA173" s="104"/>
      <c r="AB173" s="104"/>
      <c r="AC173" s="104"/>
      <c r="AD173" s="104"/>
    </row>
    <row r="174" spans="2:30" ht="36" x14ac:dyDescent="0.25">
      <c r="B174" s="102" t="s">
        <v>150</v>
      </c>
      <c r="C174" s="102" t="s">
        <v>56</v>
      </c>
      <c r="D174" s="102" t="s">
        <v>57</v>
      </c>
      <c r="E174" s="102" t="s">
        <v>1008</v>
      </c>
      <c r="F174" s="42">
        <v>90408</v>
      </c>
      <c r="G174" s="430" t="s">
        <v>2083</v>
      </c>
      <c r="H174" s="102" t="s">
        <v>48</v>
      </c>
      <c r="I174" s="37">
        <v>1034.03</v>
      </c>
      <c r="J174" s="431" t="s">
        <v>2084</v>
      </c>
      <c r="K174" s="431"/>
      <c r="L174" s="551">
        <v>38.67</v>
      </c>
      <c r="M174" s="37">
        <v>0</v>
      </c>
      <c r="N174" s="37">
        <v>39985.94</v>
      </c>
      <c r="O174" s="37">
        <v>0</v>
      </c>
      <c r="P174" s="629"/>
      <c r="Q174" s="437"/>
      <c r="R174" s="435"/>
      <c r="S174" s="104"/>
      <c r="T174" s="104"/>
      <c r="U174" s="104"/>
      <c r="V174" s="104"/>
      <c r="W174" s="104"/>
      <c r="X174" s="104"/>
      <c r="Y174" s="104"/>
      <c r="Z174" s="104"/>
      <c r="AA174" s="104"/>
      <c r="AB174" s="104"/>
      <c r="AC174" s="104"/>
      <c r="AD174" s="104"/>
    </row>
    <row r="175" spans="2:30" ht="24" x14ac:dyDescent="0.25">
      <c r="B175" s="102" t="s">
        <v>151</v>
      </c>
      <c r="C175" s="102" t="s">
        <v>56</v>
      </c>
      <c r="D175" s="102" t="s">
        <v>57</v>
      </c>
      <c r="E175" s="102" t="s">
        <v>1009</v>
      </c>
      <c r="F175" s="42">
        <v>96114</v>
      </c>
      <c r="G175" s="430" t="s">
        <v>2085</v>
      </c>
      <c r="H175" s="102" t="s">
        <v>48</v>
      </c>
      <c r="I175" s="37">
        <v>296.5</v>
      </c>
      <c r="J175" s="431" t="s">
        <v>2086</v>
      </c>
      <c r="K175" s="431"/>
      <c r="L175" s="551">
        <v>95.41</v>
      </c>
      <c r="M175" s="37">
        <v>0</v>
      </c>
      <c r="N175" s="37">
        <v>28289.06</v>
      </c>
      <c r="O175" s="37">
        <v>0</v>
      </c>
      <c r="P175" s="629"/>
      <c r="Q175" s="437"/>
      <c r="R175" s="435"/>
      <c r="S175" s="104"/>
      <c r="T175" s="104"/>
      <c r="U175" s="104"/>
      <c r="V175" s="104"/>
      <c r="W175" s="104"/>
      <c r="X175" s="104"/>
      <c r="Y175" s="104"/>
      <c r="Z175" s="104"/>
      <c r="AA175" s="104"/>
      <c r="AB175" s="104"/>
      <c r="AC175" s="104"/>
      <c r="AD175" s="104"/>
    </row>
    <row r="176" spans="2:30" ht="24" x14ac:dyDescent="0.25">
      <c r="B176" s="102" t="s">
        <v>186</v>
      </c>
      <c r="C176" s="102" t="s">
        <v>56</v>
      </c>
      <c r="D176" s="102" t="s">
        <v>57</v>
      </c>
      <c r="E176" s="102" t="s">
        <v>977</v>
      </c>
      <c r="F176" s="42">
        <v>96123</v>
      </c>
      <c r="G176" s="430" t="s">
        <v>2087</v>
      </c>
      <c r="H176" s="102" t="s">
        <v>160</v>
      </c>
      <c r="I176" s="37">
        <v>70.099999999999994</v>
      </c>
      <c r="J176" s="431" t="s">
        <v>2088</v>
      </c>
      <c r="K176" s="431"/>
      <c r="L176" s="551">
        <v>44.13</v>
      </c>
      <c r="M176" s="37">
        <v>0</v>
      </c>
      <c r="N176" s="37">
        <v>3093.51</v>
      </c>
      <c r="O176" s="37">
        <v>0</v>
      </c>
      <c r="P176" s="629"/>
      <c r="Q176" s="437"/>
      <c r="R176" s="435"/>
      <c r="S176" s="104"/>
      <c r="T176" s="104"/>
      <c r="U176" s="104"/>
      <c r="V176" s="104"/>
      <c r="W176" s="104"/>
      <c r="X176" s="104"/>
      <c r="Y176" s="104"/>
      <c r="Z176" s="104"/>
      <c r="AA176" s="104"/>
      <c r="AB176" s="104"/>
      <c r="AC176" s="104"/>
      <c r="AD176" s="104"/>
    </row>
    <row r="177" spans="2:30" x14ac:dyDescent="0.25">
      <c r="B177" s="559"/>
      <c r="C177" s="559"/>
      <c r="D177" s="559"/>
      <c r="E177" s="559"/>
      <c r="F177" s="560"/>
      <c r="G177" s="561"/>
      <c r="H177" s="393"/>
      <c r="I177" s="562"/>
      <c r="J177" s="432"/>
      <c r="K177" s="432"/>
      <c r="L177" s="562"/>
      <c r="M177" s="562"/>
      <c r="N177" s="562"/>
      <c r="O177" s="593"/>
      <c r="P177" s="629"/>
      <c r="Q177" s="437"/>
      <c r="R177" s="435"/>
      <c r="S177" s="104"/>
      <c r="T177" s="104"/>
      <c r="U177" s="104"/>
      <c r="V177" s="104"/>
      <c r="W177" s="104"/>
      <c r="X177" s="104"/>
      <c r="Y177" s="104"/>
      <c r="Z177" s="104"/>
      <c r="AA177" s="104"/>
      <c r="AB177" s="104"/>
      <c r="AC177" s="104"/>
      <c r="AD177" s="104"/>
    </row>
    <row r="178" spans="2:30" x14ac:dyDescent="0.25">
      <c r="B178" s="66" t="s">
        <v>66</v>
      </c>
      <c r="C178" s="66"/>
      <c r="D178" s="66"/>
      <c r="E178" s="66"/>
      <c r="F178" s="66"/>
      <c r="G178" s="67" t="s">
        <v>144</v>
      </c>
      <c r="H178" s="563"/>
      <c r="I178" s="564"/>
      <c r="J178" s="78"/>
      <c r="K178" s="78"/>
      <c r="L178" s="564"/>
      <c r="M178" s="564"/>
      <c r="N178" s="569">
        <v>289245.46999999997</v>
      </c>
      <c r="O178" s="569">
        <v>0</v>
      </c>
      <c r="P178" s="629"/>
      <c r="Q178" s="437"/>
      <c r="R178" s="435"/>
      <c r="S178" s="104"/>
      <c r="T178" s="104"/>
      <c r="U178" s="104"/>
      <c r="V178" s="104"/>
      <c r="W178" s="104"/>
      <c r="X178" s="104"/>
      <c r="Y178" s="104"/>
      <c r="Z178" s="104"/>
      <c r="AA178" s="104"/>
      <c r="AB178" s="104"/>
      <c r="AC178" s="104"/>
      <c r="AD178" s="104"/>
    </row>
    <row r="179" spans="2:30" x14ac:dyDescent="0.25">
      <c r="B179" s="76" t="s">
        <v>67</v>
      </c>
      <c r="C179" s="76"/>
      <c r="D179" s="76"/>
      <c r="E179" s="76"/>
      <c r="F179" s="76"/>
      <c r="G179" s="77" t="s">
        <v>145</v>
      </c>
      <c r="H179" s="567"/>
      <c r="I179" s="568"/>
      <c r="J179" s="81"/>
      <c r="K179" s="81"/>
      <c r="L179" s="568"/>
      <c r="M179" s="568"/>
      <c r="N179" s="571">
        <v>77887.289999999994</v>
      </c>
      <c r="O179" s="571">
        <v>0</v>
      </c>
      <c r="P179" s="629"/>
      <c r="Q179" s="437"/>
      <c r="R179" s="435"/>
      <c r="S179" s="104"/>
      <c r="T179" s="104"/>
      <c r="U179" s="104"/>
      <c r="V179" s="104"/>
      <c r="W179" s="104"/>
      <c r="X179" s="104"/>
      <c r="Y179" s="104"/>
      <c r="Z179" s="104"/>
      <c r="AA179" s="104"/>
      <c r="AB179" s="104"/>
      <c r="AC179" s="104"/>
      <c r="AD179" s="104"/>
    </row>
    <row r="180" spans="2:30" ht="36" x14ac:dyDescent="0.25">
      <c r="B180" s="102" t="s">
        <v>187</v>
      </c>
      <c r="C180" s="102" t="s">
        <v>56</v>
      </c>
      <c r="D180" s="102" t="s">
        <v>57</v>
      </c>
      <c r="E180" s="102" t="s">
        <v>1010</v>
      </c>
      <c r="F180" s="42">
        <v>94569</v>
      </c>
      <c r="G180" s="430" t="s">
        <v>2089</v>
      </c>
      <c r="H180" s="102" t="s">
        <v>48</v>
      </c>
      <c r="I180" s="37">
        <v>34.200000000000003</v>
      </c>
      <c r="J180" s="431" t="s">
        <v>2090</v>
      </c>
      <c r="K180" s="431"/>
      <c r="L180" s="551">
        <v>1096.72</v>
      </c>
      <c r="M180" s="37">
        <v>0</v>
      </c>
      <c r="N180" s="37">
        <v>37507.82</v>
      </c>
      <c r="O180" s="37">
        <v>0</v>
      </c>
      <c r="P180" s="630"/>
      <c r="Q180" s="435"/>
      <c r="R180" s="435"/>
      <c r="S180" s="104"/>
      <c r="T180" s="104"/>
      <c r="U180" s="104"/>
      <c r="V180" s="104"/>
      <c r="W180" s="104"/>
      <c r="X180" s="104"/>
      <c r="Y180" s="104"/>
      <c r="Z180" s="104"/>
      <c r="AA180" s="104"/>
      <c r="AB180" s="104"/>
      <c r="AC180" s="104"/>
      <c r="AD180" s="104"/>
    </row>
    <row r="181" spans="2:30" ht="48" x14ac:dyDescent="0.25">
      <c r="B181" s="102" t="s">
        <v>188</v>
      </c>
      <c r="C181" s="102" t="s">
        <v>56</v>
      </c>
      <c r="D181" s="102" t="s">
        <v>57</v>
      </c>
      <c r="E181" s="102" t="s">
        <v>1011</v>
      </c>
      <c r="F181" s="42">
        <v>94570</v>
      </c>
      <c r="G181" s="430" t="s">
        <v>2091</v>
      </c>
      <c r="H181" s="102" t="s">
        <v>48</v>
      </c>
      <c r="I181" s="37">
        <v>66.81</v>
      </c>
      <c r="J181" s="431" t="s">
        <v>2092</v>
      </c>
      <c r="K181" s="431"/>
      <c r="L181" s="551">
        <v>577.29</v>
      </c>
      <c r="M181" s="37">
        <v>0</v>
      </c>
      <c r="N181" s="37">
        <v>38568.74</v>
      </c>
      <c r="O181" s="37">
        <v>0</v>
      </c>
      <c r="P181" s="620"/>
      <c r="Q181" s="438"/>
      <c r="R181" s="435"/>
      <c r="S181" s="104"/>
      <c r="T181" s="104"/>
      <c r="U181" s="104"/>
      <c r="V181" s="104"/>
      <c r="W181" s="104"/>
      <c r="X181" s="104"/>
      <c r="Y181" s="104"/>
      <c r="Z181" s="104"/>
      <c r="AA181" s="104"/>
      <c r="AB181" s="104"/>
      <c r="AC181" s="104"/>
      <c r="AD181" s="104"/>
    </row>
    <row r="182" spans="2:30" x14ac:dyDescent="0.25">
      <c r="B182" s="102" t="s">
        <v>1536</v>
      </c>
      <c r="C182" s="102" t="s">
        <v>56</v>
      </c>
      <c r="D182" s="102" t="s">
        <v>59</v>
      </c>
      <c r="E182" s="102" t="s">
        <v>1012</v>
      </c>
      <c r="F182" s="42" t="s">
        <v>735</v>
      </c>
      <c r="G182" s="496" t="s">
        <v>1014</v>
      </c>
      <c r="H182" s="102" t="s">
        <v>121</v>
      </c>
      <c r="I182" s="37">
        <v>3.24</v>
      </c>
      <c r="J182" s="431">
        <v>433.84</v>
      </c>
      <c r="K182" s="431"/>
      <c r="L182" s="551">
        <v>558.87</v>
      </c>
      <c r="M182" s="37">
        <v>0</v>
      </c>
      <c r="N182" s="37">
        <v>1810.73</v>
      </c>
      <c r="O182" s="37"/>
      <c r="P182" s="620"/>
      <c r="Q182" s="438"/>
      <c r="R182" s="435"/>
      <c r="S182" s="104"/>
      <c r="T182" s="104"/>
      <c r="U182" s="104"/>
      <c r="V182" s="104"/>
      <c r="W182" s="104"/>
      <c r="X182" s="104"/>
      <c r="Y182" s="104"/>
      <c r="Z182" s="104"/>
      <c r="AA182" s="104"/>
      <c r="AB182" s="104"/>
      <c r="AC182" s="104"/>
      <c r="AD182" s="104"/>
    </row>
    <row r="183" spans="2:30" x14ac:dyDescent="0.25">
      <c r="B183" s="76" t="s">
        <v>68</v>
      </c>
      <c r="C183" s="76"/>
      <c r="D183" s="76"/>
      <c r="E183" s="76"/>
      <c r="F183" s="76"/>
      <c r="G183" s="77" t="s">
        <v>1018</v>
      </c>
      <c r="H183" s="567"/>
      <c r="I183" s="568"/>
      <c r="J183" s="81"/>
      <c r="K183" s="81"/>
      <c r="L183" s="568"/>
      <c r="M183" s="568"/>
      <c r="N183" s="571">
        <v>104688.87</v>
      </c>
      <c r="O183" s="571">
        <v>0</v>
      </c>
      <c r="P183" s="630"/>
      <c r="Q183" s="435"/>
      <c r="R183" s="435"/>
      <c r="S183" s="104"/>
      <c r="T183" s="104"/>
      <c r="U183" s="104"/>
      <c r="V183" s="104"/>
      <c r="W183" s="104"/>
      <c r="X183" s="104"/>
      <c r="Y183" s="104"/>
      <c r="Z183" s="104"/>
      <c r="AA183" s="104"/>
      <c r="AB183" s="104"/>
      <c r="AC183" s="104"/>
      <c r="AD183" s="104"/>
    </row>
    <row r="184" spans="2:30" ht="24" x14ac:dyDescent="0.25">
      <c r="B184" s="102" t="s">
        <v>172</v>
      </c>
      <c r="C184" s="102" t="s">
        <v>56</v>
      </c>
      <c r="D184" s="102" t="s">
        <v>57</v>
      </c>
      <c r="E184" s="102" t="s">
        <v>947</v>
      </c>
      <c r="F184" s="42">
        <v>91341</v>
      </c>
      <c r="G184" s="430" t="s">
        <v>2093</v>
      </c>
      <c r="H184" s="102" t="s">
        <v>48</v>
      </c>
      <c r="I184" s="37">
        <v>24.4</v>
      </c>
      <c r="J184" s="431" t="s">
        <v>2094</v>
      </c>
      <c r="K184" s="431"/>
      <c r="L184" s="551">
        <v>910.75</v>
      </c>
      <c r="M184" s="37">
        <v>0</v>
      </c>
      <c r="N184" s="37">
        <v>22222.3</v>
      </c>
      <c r="O184" s="37">
        <v>0</v>
      </c>
      <c r="P184" s="630"/>
      <c r="Q184" s="435"/>
      <c r="R184" s="435"/>
      <c r="S184" s="104"/>
      <c r="T184" s="104"/>
      <c r="U184" s="104"/>
      <c r="V184" s="104"/>
      <c r="W184" s="104"/>
      <c r="X184" s="104"/>
      <c r="Y184" s="104"/>
      <c r="Z184" s="104"/>
      <c r="AA184" s="104"/>
      <c r="AB184" s="104"/>
      <c r="AC184" s="104"/>
      <c r="AD184" s="104"/>
    </row>
    <row r="185" spans="2:30" ht="24" x14ac:dyDescent="0.25">
      <c r="B185" s="102" t="s">
        <v>775</v>
      </c>
      <c r="C185" s="102" t="s">
        <v>56</v>
      </c>
      <c r="D185" s="102" t="s">
        <v>58</v>
      </c>
      <c r="E185" s="102" t="s">
        <v>948</v>
      </c>
      <c r="F185" s="42">
        <v>1101002010</v>
      </c>
      <c r="G185" s="430" t="s">
        <v>2095</v>
      </c>
      <c r="H185" s="102" t="s">
        <v>48</v>
      </c>
      <c r="I185" s="37">
        <v>54.480000000000004</v>
      </c>
      <c r="J185" s="431">
        <v>952.49</v>
      </c>
      <c r="K185" s="431"/>
      <c r="L185" s="551">
        <v>1226.99</v>
      </c>
      <c r="M185" s="37">
        <v>0</v>
      </c>
      <c r="N185" s="37">
        <v>66846.41</v>
      </c>
      <c r="O185" s="37">
        <v>0</v>
      </c>
      <c r="P185" s="630"/>
      <c r="Q185" s="435"/>
      <c r="R185" s="435"/>
      <c r="S185" s="104"/>
      <c r="T185" s="104"/>
      <c r="U185" s="104"/>
      <c r="V185" s="104"/>
      <c r="W185" s="104"/>
      <c r="X185" s="104"/>
      <c r="Y185" s="104"/>
      <c r="Z185" s="104"/>
      <c r="AA185" s="104"/>
      <c r="AB185" s="104"/>
      <c r="AC185" s="104"/>
      <c r="AD185" s="104"/>
    </row>
    <row r="186" spans="2:30" ht="36" x14ac:dyDescent="0.25">
      <c r="B186" s="102" t="s">
        <v>173</v>
      </c>
      <c r="C186" s="102" t="s">
        <v>56</v>
      </c>
      <c r="D186" s="102" t="s">
        <v>59</v>
      </c>
      <c r="E186" s="102" t="s">
        <v>1019</v>
      </c>
      <c r="F186" s="42" t="s">
        <v>736</v>
      </c>
      <c r="G186" s="430" t="s">
        <v>1168</v>
      </c>
      <c r="H186" s="102" t="s">
        <v>48</v>
      </c>
      <c r="I186" s="37">
        <v>7.56</v>
      </c>
      <c r="J186" s="431">
        <v>1206.0900000000001</v>
      </c>
      <c r="K186" s="431"/>
      <c r="L186" s="551">
        <v>1553.68</v>
      </c>
      <c r="M186" s="37">
        <v>0</v>
      </c>
      <c r="N186" s="37">
        <v>11745.82</v>
      </c>
      <c r="O186" s="37">
        <v>0</v>
      </c>
      <c r="P186" s="630"/>
      <c r="Q186" s="435"/>
      <c r="R186" s="435"/>
      <c r="S186" s="104"/>
      <c r="T186" s="104"/>
      <c r="U186" s="104"/>
      <c r="V186" s="104"/>
      <c r="W186" s="104"/>
      <c r="X186" s="104"/>
      <c r="Y186" s="104"/>
      <c r="Z186" s="104"/>
      <c r="AA186" s="104"/>
      <c r="AB186" s="104"/>
      <c r="AC186" s="104"/>
      <c r="AD186" s="104"/>
    </row>
    <row r="187" spans="2:30" ht="36" x14ac:dyDescent="0.25">
      <c r="B187" s="102" t="s">
        <v>189</v>
      </c>
      <c r="C187" s="102" t="s">
        <v>56</v>
      </c>
      <c r="D187" s="102" t="s">
        <v>57</v>
      </c>
      <c r="E187" s="102" t="s">
        <v>1022</v>
      </c>
      <c r="F187" s="42">
        <v>90831</v>
      </c>
      <c r="G187" s="430" t="s">
        <v>2096</v>
      </c>
      <c r="H187" s="102" t="s">
        <v>121</v>
      </c>
      <c r="I187" s="37">
        <v>17</v>
      </c>
      <c r="J187" s="431" t="s">
        <v>2097</v>
      </c>
      <c r="K187" s="431"/>
      <c r="L187" s="551">
        <v>201.12</v>
      </c>
      <c r="M187" s="37">
        <v>0</v>
      </c>
      <c r="N187" s="37">
        <v>3419.04</v>
      </c>
      <c r="O187" s="37">
        <v>0</v>
      </c>
      <c r="P187" s="630"/>
      <c r="Q187" s="435"/>
      <c r="R187" s="435"/>
      <c r="S187" s="104"/>
      <c r="T187" s="104"/>
      <c r="U187" s="104"/>
      <c r="V187" s="104"/>
      <c r="W187" s="104"/>
      <c r="X187" s="104"/>
      <c r="Y187" s="104"/>
      <c r="Z187" s="104"/>
      <c r="AA187" s="104"/>
      <c r="AB187" s="104"/>
      <c r="AC187" s="104"/>
      <c r="AD187" s="104"/>
    </row>
    <row r="188" spans="2:30" ht="36" x14ac:dyDescent="0.25">
      <c r="B188" s="102" t="s">
        <v>776</v>
      </c>
      <c r="C188" s="102" t="s">
        <v>56</v>
      </c>
      <c r="D188" s="102" t="s">
        <v>57</v>
      </c>
      <c r="E188" s="102" t="s">
        <v>1023</v>
      </c>
      <c r="F188" s="42">
        <v>90830</v>
      </c>
      <c r="G188" s="430" t="s">
        <v>2098</v>
      </c>
      <c r="H188" s="102" t="s">
        <v>121</v>
      </c>
      <c r="I188" s="37">
        <v>2</v>
      </c>
      <c r="J188" s="431" t="s">
        <v>2099</v>
      </c>
      <c r="K188" s="431"/>
      <c r="L188" s="551">
        <v>227.65</v>
      </c>
      <c r="M188" s="37">
        <v>0</v>
      </c>
      <c r="N188" s="37">
        <v>455.3</v>
      </c>
      <c r="O188" s="37">
        <v>0</v>
      </c>
      <c r="P188" s="630"/>
      <c r="Q188" s="435"/>
      <c r="R188" s="435"/>
      <c r="S188" s="104"/>
      <c r="T188" s="104"/>
      <c r="U188" s="104"/>
      <c r="V188" s="104"/>
      <c r="W188" s="104"/>
      <c r="X188" s="104"/>
      <c r="Y188" s="104"/>
      <c r="Z188" s="104"/>
      <c r="AA188" s="104"/>
      <c r="AB188" s="104"/>
      <c r="AC188" s="104"/>
      <c r="AD188" s="104"/>
    </row>
    <row r="189" spans="2:30" x14ac:dyDescent="0.25">
      <c r="B189" s="76" t="s">
        <v>1537</v>
      </c>
      <c r="C189" s="76"/>
      <c r="D189" s="76"/>
      <c r="E189" s="76"/>
      <c r="F189" s="76"/>
      <c r="G189" s="77" t="s">
        <v>714</v>
      </c>
      <c r="H189" s="567"/>
      <c r="I189" s="568"/>
      <c r="J189" s="81"/>
      <c r="K189" s="81"/>
      <c r="L189" s="568"/>
      <c r="M189" s="568"/>
      <c r="N189" s="571">
        <v>35725.32</v>
      </c>
      <c r="O189" s="571">
        <v>0</v>
      </c>
      <c r="P189" s="630"/>
      <c r="Q189" s="435"/>
      <c r="R189" s="435"/>
      <c r="S189" s="104"/>
      <c r="T189" s="104"/>
      <c r="U189" s="104"/>
      <c r="V189" s="104"/>
      <c r="W189" s="104"/>
      <c r="X189" s="104"/>
      <c r="Y189" s="104"/>
      <c r="Z189" s="104"/>
      <c r="AA189" s="104"/>
      <c r="AB189" s="104"/>
      <c r="AC189" s="104"/>
      <c r="AD189" s="104"/>
    </row>
    <row r="190" spans="2:30" ht="48" x14ac:dyDescent="0.25">
      <c r="B190" s="102" t="s">
        <v>1538</v>
      </c>
      <c r="C190" s="102" t="s">
        <v>56</v>
      </c>
      <c r="D190" s="102" t="s">
        <v>57</v>
      </c>
      <c r="E190" s="102" t="s">
        <v>1015</v>
      </c>
      <c r="F190" s="42">
        <v>90842</v>
      </c>
      <c r="G190" s="430" t="s">
        <v>2100</v>
      </c>
      <c r="H190" s="102" t="s">
        <v>121</v>
      </c>
      <c r="I190" s="37">
        <v>3</v>
      </c>
      <c r="J190" s="431" t="s">
        <v>2101</v>
      </c>
      <c r="K190" s="431"/>
      <c r="L190" s="551">
        <v>1351.14</v>
      </c>
      <c r="M190" s="37">
        <v>0</v>
      </c>
      <c r="N190" s="37">
        <v>4053.42</v>
      </c>
      <c r="O190" s="37">
        <v>0</v>
      </c>
      <c r="P190" s="631"/>
      <c r="Q190" s="435"/>
      <c r="R190" s="435"/>
      <c r="S190" s="104"/>
      <c r="T190" s="104"/>
      <c r="U190" s="104"/>
      <c r="V190" s="104"/>
      <c r="W190" s="104"/>
      <c r="X190" s="104"/>
      <c r="Y190" s="104"/>
      <c r="Z190" s="104"/>
      <c r="AA190" s="104"/>
      <c r="AB190" s="104"/>
      <c r="AC190" s="104"/>
      <c r="AD190" s="104"/>
    </row>
    <row r="191" spans="2:30" ht="48" x14ac:dyDescent="0.25">
      <c r="B191" s="102" t="s">
        <v>1539</v>
      </c>
      <c r="C191" s="102" t="s">
        <v>56</v>
      </c>
      <c r="D191" s="102" t="s">
        <v>57</v>
      </c>
      <c r="E191" s="102" t="s">
        <v>1016</v>
      </c>
      <c r="F191" s="42">
        <v>100689</v>
      </c>
      <c r="G191" s="430" t="s">
        <v>2102</v>
      </c>
      <c r="H191" s="102" t="s">
        <v>121</v>
      </c>
      <c r="I191" s="37">
        <v>15</v>
      </c>
      <c r="J191" s="431" t="s">
        <v>2103</v>
      </c>
      <c r="K191" s="431"/>
      <c r="L191" s="551">
        <v>1495.72</v>
      </c>
      <c r="M191" s="37">
        <v>0</v>
      </c>
      <c r="N191" s="37">
        <v>22435.8</v>
      </c>
      <c r="O191" s="37">
        <v>0</v>
      </c>
      <c r="P191" s="631"/>
      <c r="Q191" s="435"/>
      <c r="R191" s="435"/>
      <c r="S191" s="104"/>
      <c r="T191" s="104"/>
      <c r="U191" s="104"/>
      <c r="V191" s="104"/>
      <c r="W191" s="104"/>
      <c r="X191" s="104"/>
      <c r="Y191" s="104"/>
      <c r="Z191" s="104"/>
      <c r="AA191" s="104"/>
      <c r="AB191" s="104"/>
      <c r="AC191" s="104"/>
      <c r="AD191" s="104"/>
    </row>
    <row r="192" spans="2:30" ht="48" x14ac:dyDescent="0.25">
      <c r="B192" s="102" t="s">
        <v>1540</v>
      </c>
      <c r="C192" s="102" t="s">
        <v>56</v>
      </c>
      <c r="D192" s="102" t="s">
        <v>57</v>
      </c>
      <c r="E192" s="102" t="s">
        <v>1017</v>
      </c>
      <c r="F192" s="42">
        <v>90844</v>
      </c>
      <c r="G192" s="430" t="s">
        <v>2104</v>
      </c>
      <c r="H192" s="102" t="s">
        <v>121</v>
      </c>
      <c r="I192" s="37">
        <v>6</v>
      </c>
      <c r="J192" s="431" t="s">
        <v>2105</v>
      </c>
      <c r="K192" s="431"/>
      <c r="L192" s="551">
        <v>1539.35</v>
      </c>
      <c r="M192" s="37">
        <v>0</v>
      </c>
      <c r="N192" s="37">
        <v>9236.1</v>
      </c>
      <c r="O192" s="37">
        <v>0</v>
      </c>
      <c r="P192" s="631"/>
      <c r="Q192" s="435"/>
      <c r="R192" s="435"/>
      <c r="S192" s="104"/>
      <c r="T192" s="104"/>
      <c r="U192" s="104"/>
      <c r="V192" s="104"/>
      <c r="W192" s="104"/>
      <c r="X192" s="104"/>
      <c r="Y192" s="104"/>
      <c r="Z192" s="104"/>
      <c r="AA192" s="104"/>
      <c r="AB192" s="104"/>
      <c r="AC192" s="104"/>
      <c r="AD192" s="104"/>
    </row>
    <row r="193" spans="2:30" x14ac:dyDescent="0.25">
      <c r="B193" s="76" t="s">
        <v>1541</v>
      </c>
      <c r="C193" s="76"/>
      <c r="D193" s="76"/>
      <c r="E193" s="76"/>
      <c r="F193" s="76"/>
      <c r="G193" s="77" t="s">
        <v>1021</v>
      </c>
      <c r="H193" s="567"/>
      <c r="I193" s="568"/>
      <c r="J193" s="81"/>
      <c r="K193" s="81"/>
      <c r="L193" s="568"/>
      <c r="M193" s="568"/>
      <c r="N193" s="571">
        <v>27632.46</v>
      </c>
      <c r="O193" s="571">
        <v>0</v>
      </c>
      <c r="P193" s="630"/>
      <c r="Q193" s="435"/>
      <c r="R193" s="435"/>
      <c r="S193" s="104"/>
      <c r="T193" s="104"/>
      <c r="U193" s="104"/>
      <c r="V193" s="104"/>
      <c r="W193" s="104"/>
      <c r="X193" s="104"/>
      <c r="Y193" s="104"/>
      <c r="Z193" s="104"/>
      <c r="AA193" s="104"/>
      <c r="AB193" s="104"/>
      <c r="AC193" s="104"/>
      <c r="AD193" s="104"/>
    </row>
    <row r="194" spans="2:30" ht="36" x14ac:dyDescent="0.25">
      <c r="B194" s="102" t="s">
        <v>1542</v>
      </c>
      <c r="C194" s="102" t="s">
        <v>56</v>
      </c>
      <c r="D194" s="102" t="s">
        <v>58</v>
      </c>
      <c r="E194" s="102" t="s">
        <v>1083</v>
      </c>
      <c r="F194" s="42">
        <v>2001004046</v>
      </c>
      <c r="G194" s="430" t="s">
        <v>2106</v>
      </c>
      <c r="H194" s="102" t="s">
        <v>48</v>
      </c>
      <c r="I194" s="37">
        <v>11.5</v>
      </c>
      <c r="J194" s="431">
        <v>440.22</v>
      </c>
      <c r="K194" s="431"/>
      <c r="L194" s="551">
        <v>567.09</v>
      </c>
      <c r="M194" s="37">
        <v>0</v>
      </c>
      <c r="N194" s="37">
        <v>6521.53</v>
      </c>
      <c r="O194" s="37"/>
      <c r="P194" s="630"/>
      <c r="Q194" s="435"/>
      <c r="R194" s="435"/>
      <c r="S194" s="104"/>
      <c r="T194" s="104"/>
      <c r="U194" s="104"/>
      <c r="V194" s="104"/>
      <c r="W194" s="104"/>
      <c r="X194" s="104"/>
      <c r="Y194" s="104"/>
      <c r="Z194" s="104"/>
      <c r="AA194" s="104"/>
      <c r="AB194" s="104"/>
      <c r="AC194" s="104"/>
      <c r="AD194" s="104"/>
    </row>
    <row r="195" spans="2:30" ht="36" x14ac:dyDescent="0.25">
      <c r="B195" s="102" t="s">
        <v>1543</v>
      </c>
      <c r="C195" s="102" t="s">
        <v>56</v>
      </c>
      <c r="D195" s="102" t="s">
        <v>58</v>
      </c>
      <c r="E195" s="102" t="s">
        <v>1084</v>
      </c>
      <c r="F195" s="42">
        <v>2001004045</v>
      </c>
      <c r="G195" s="430" t="s">
        <v>2107</v>
      </c>
      <c r="H195" s="102" t="s">
        <v>48</v>
      </c>
      <c r="I195" s="37">
        <v>3.75</v>
      </c>
      <c r="J195" s="431">
        <v>692.15</v>
      </c>
      <c r="K195" s="431"/>
      <c r="L195" s="551">
        <v>891.62</v>
      </c>
      <c r="M195" s="37">
        <v>0</v>
      </c>
      <c r="N195" s="37">
        <v>3343.57</v>
      </c>
      <c r="O195" s="37"/>
      <c r="P195" s="630"/>
      <c r="Q195" s="435"/>
      <c r="R195" s="435"/>
      <c r="S195" s="104"/>
      <c r="T195" s="104"/>
      <c r="U195" s="104"/>
      <c r="V195" s="104"/>
      <c r="W195" s="104"/>
      <c r="X195" s="104"/>
      <c r="Y195" s="104"/>
      <c r="Z195" s="104"/>
      <c r="AA195" s="104"/>
      <c r="AB195" s="104"/>
      <c r="AC195" s="104"/>
      <c r="AD195" s="104"/>
    </row>
    <row r="196" spans="2:30" x14ac:dyDescent="0.25">
      <c r="B196" s="102" t="s">
        <v>1544</v>
      </c>
      <c r="C196" s="102" t="s">
        <v>56</v>
      </c>
      <c r="D196" s="102" t="s">
        <v>105</v>
      </c>
      <c r="E196" s="102" t="s">
        <v>1163</v>
      </c>
      <c r="F196" s="42">
        <v>112618</v>
      </c>
      <c r="G196" s="430" t="s">
        <v>1164</v>
      </c>
      <c r="H196" s="102" t="s">
        <v>48</v>
      </c>
      <c r="I196" s="37">
        <v>16</v>
      </c>
      <c r="J196" s="431">
        <v>862.03</v>
      </c>
      <c r="K196" s="431"/>
      <c r="L196" s="551">
        <v>1110.46</v>
      </c>
      <c r="M196" s="37">
        <v>0</v>
      </c>
      <c r="N196" s="37">
        <v>17767.36</v>
      </c>
      <c r="O196" s="37"/>
      <c r="P196" s="630"/>
      <c r="Q196" s="435"/>
      <c r="R196" s="435"/>
      <c r="S196" s="104"/>
      <c r="T196" s="104"/>
      <c r="U196" s="104"/>
      <c r="V196" s="104"/>
      <c r="W196" s="104"/>
      <c r="X196" s="104"/>
      <c r="Y196" s="104"/>
      <c r="Z196" s="104"/>
      <c r="AA196" s="104"/>
      <c r="AB196" s="104"/>
      <c r="AC196" s="104"/>
      <c r="AD196" s="104"/>
    </row>
    <row r="197" spans="2:30" x14ac:dyDescent="0.25">
      <c r="B197" s="76" t="s">
        <v>1545</v>
      </c>
      <c r="C197" s="76"/>
      <c r="D197" s="76"/>
      <c r="E197" s="76"/>
      <c r="F197" s="76"/>
      <c r="G197" s="77" t="s">
        <v>1243</v>
      </c>
      <c r="H197" s="567"/>
      <c r="I197" s="568"/>
      <c r="J197" s="81"/>
      <c r="K197" s="81"/>
      <c r="L197" s="568"/>
      <c r="M197" s="568"/>
      <c r="N197" s="571">
        <v>43311.53</v>
      </c>
      <c r="O197" s="37"/>
      <c r="P197" s="630"/>
      <c r="Q197" s="435"/>
      <c r="R197" s="435"/>
      <c r="S197" s="104"/>
      <c r="T197" s="104"/>
      <c r="U197" s="104"/>
      <c r="V197" s="104"/>
      <c r="W197" s="104"/>
      <c r="X197" s="104"/>
      <c r="Y197" s="104"/>
      <c r="Z197" s="104"/>
      <c r="AA197" s="104"/>
      <c r="AB197" s="104"/>
      <c r="AC197" s="104"/>
      <c r="AD197" s="104"/>
    </row>
    <row r="198" spans="2:30" ht="36" x14ac:dyDescent="0.25">
      <c r="B198" s="102" t="s">
        <v>1546</v>
      </c>
      <c r="C198" s="102" t="s">
        <v>56</v>
      </c>
      <c r="D198" s="102" t="s">
        <v>58</v>
      </c>
      <c r="E198" s="102" t="s">
        <v>1546</v>
      </c>
      <c r="F198" s="42">
        <v>2001004044</v>
      </c>
      <c r="G198" s="430" t="s">
        <v>2108</v>
      </c>
      <c r="H198" s="102" t="s">
        <v>160</v>
      </c>
      <c r="I198" s="37">
        <v>29.13</v>
      </c>
      <c r="J198" s="431">
        <v>1019.05</v>
      </c>
      <c r="K198" s="431"/>
      <c r="L198" s="551">
        <v>1312.73</v>
      </c>
      <c r="M198" s="37">
        <v>0</v>
      </c>
      <c r="N198" s="37">
        <v>38239.82</v>
      </c>
      <c r="O198" s="37"/>
      <c r="P198" s="630"/>
      <c r="Q198" s="435"/>
      <c r="R198" s="435"/>
      <c r="S198" s="104"/>
      <c r="T198" s="104"/>
      <c r="U198" s="104"/>
      <c r="V198" s="104"/>
      <c r="W198" s="104"/>
      <c r="X198" s="104"/>
      <c r="Y198" s="104"/>
      <c r="Z198" s="104"/>
      <c r="AA198" s="104"/>
      <c r="AB198" s="104"/>
      <c r="AC198" s="104"/>
      <c r="AD198" s="104"/>
    </row>
    <row r="199" spans="2:30" ht="48" x14ac:dyDescent="0.25">
      <c r="B199" s="102" t="s">
        <v>1547</v>
      </c>
      <c r="C199" s="102" t="s">
        <v>56</v>
      </c>
      <c r="D199" s="102" t="s">
        <v>57</v>
      </c>
      <c r="E199" s="102" t="s">
        <v>1547</v>
      </c>
      <c r="F199" s="42">
        <v>102362</v>
      </c>
      <c r="G199" s="430" t="s">
        <v>2109</v>
      </c>
      <c r="H199" s="102" t="s">
        <v>48</v>
      </c>
      <c r="I199" s="37">
        <v>24.12</v>
      </c>
      <c r="J199" s="431" t="s">
        <v>2110</v>
      </c>
      <c r="K199" s="431"/>
      <c r="L199" s="551">
        <v>210.27</v>
      </c>
      <c r="M199" s="37">
        <v>0</v>
      </c>
      <c r="N199" s="37">
        <v>5071.71</v>
      </c>
      <c r="O199" s="37"/>
      <c r="P199" s="630"/>
      <c r="Q199" s="435"/>
      <c r="R199" s="435"/>
      <c r="S199" s="104"/>
      <c r="T199" s="104"/>
      <c r="U199" s="104"/>
      <c r="V199" s="104"/>
      <c r="W199" s="104"/>
      <c r="X199" s="104"/>
      <c r="Y199" s="104"/>
      <c r="Z199" s="104"/>
      <c r="AA199" s="104"/>
      <c r="AB199" s="104"/>
      <c r="AC199" s="104"/>
      <c r="AD199" s="104"/>
    </row>
    <row r="200" spans="2:30" x14ac:dyDescent="0.25">
      <c r="B200" s="559"/>
      <c r="C200" s="559"/>
      <c r="D200" s="559"/>
      <c r="E200" s="559"/>
      <c r="F200" s="560"/>
      <c r="G200" s="561"/>
      <c r="H200" s="393"/>
      <c r="I200" s="562"/>
      <c r="J200" s="432"/>
      <c r="K200" s="432"/>
      <c r="L200" s="562"/>
      <c r="M200" s="562"/>
      <c r="N200" s="562"/>
      <c r="O200" s="593"/>
      <c r="P200" s="630"/>
      <c r="Q200" s="435"/>
      <c r="R200" s="435"/>
      <c r="S200" s="104"/>
      <c r="T200" s="104"/>
      <c r="U200" s="104"/>
      <c r="V200" s="104"/>
      <c r="W200" s="104"/>
      <c r="X200" s="104"/>
      <c r="Y200" s="104"/>
      <c r="Z200" s="104"/>
      <c r="AA200" s="104"/>
      <c r="AB200" s="104"/>
      <c r="AC200" s="104"/>
      <c r="AD200" s="104"/>
    </row>
    <row r="201" spans="2:30" x14ac:dyDescent="0.25">
      <c r="B201" s="66" t="s">
        <v>153</v>
      </c>
      <c r="C201" s="66"/>
      <c r="D201" s="66"/>
      <c r="E201" s="66"/>
      <c r="F201" s="66"/>
      <c r="G201" s="67" t="s">
        <v>136</v>
      </c>
      <c r="H201" s="563"/>
      <c r="I201" s="564"/>
      <c r="J201" s="78"/>
      <c r="K201" s="78"/>
      <c r="L201" s="564"/>
      <c r="M201" s="564"/>
      <c r="N201" s="569">
        <v>254982.28</v>
      </c>
      <c r="O201" s="569">
        <v>0</v>
      </c>
      <c r="P201" s="630"/>
      <c r="Q201" s="435"/>
      <c r="R201" s="435"/>
      <c r="S201" s="104"/>
      <c r="T201" s="104"/>
      <c r="U201" s="104"/>
      <c r="V201" s="104"/>
      <c r="W201" s="104"/>
      <c r="X201" s="104"/>
      <c r="Y201" s="104"/>
      <c r="Z201" s="104"/>
      <c r="AA201" s="104"/>
      <c r="AB201" s="104"/>
      <c r="AC201" s="104"/>
      <c r="AD201" s="104"/>
    </row>
    <row r="202" spans="2:30" x14ac:dyDescent="0.25">
      <c r="B202" s="76" t="s">
        <v>155</v>
      </c>
      <c r="C202" s="76"/>
      <c r="D202" s="76"/>
      <c r="E202" s="76"/>
      <c r="F202" s="76"/>
      <c r="G202" s="77" t="s">
        <v>170</v>
      </c>
      <c r="H202" s="567"/>
      <c r="I202" s="568"/>
      <c r="J202" s="81"/>
      <c r="K202" s="81"/>
      <c r="L202" s="568"/>
      <c r="M202" s="568"/>
      <c r="N202" s="571">
        <v>93774.07</v>
      </c>
      <c r="O202" s="571">
        <v>0</v>
      </c>
      <c r="P202" s="630"/>
      <c r="Q202" s="435"/>
      <c r="R202" s="435"/>
      <c r="S202" s="104"/>
      <c r="T202" s="104"/>
      <c r="U202" s="104"/>
      <c r="V202" s="104"/>
      <c r="W202" s="104"/>
      <c r="X202" s="104"/>
      <c r="Y202" s="104"/>
      <c r="Z202" s="104"/>
      <c r="AA202" s="104"/>
      <c r="AB202" s="104"/>
      <c r="AC202" s="104"/>
      <c r="AD202" s="104"/>
    </row>
    <row r="203" spans="2:30" ht="24" x14ac:dyDescent="0.25">
      <c r="B203" s="102" t="s">
        <v>357</v>
      </c>
      <c r="C203" s="102" t="s">
        <v>56</v>
      </c>
      <c r="D203" s="102" t="s">
        <v>57</v>
      </c>
      <c r="E203" s="102" t="s">
        <v>1024</v>
      </c>
      <c r="F203" s="42">
        <v>95241</v>
      </c>
      <c r="G203" s="430" t="s">
        <v>1989</v>
      </c>
      <c r="H203" s="102" t="s">
        <v>48</v>
      </c>
      <c r="I203" s="37">
        <v>1349.85</v>
      </c>
      <c r="J203" s="431" t="s">
        <v>1990</v>
      </c>
      <c r="K203" s="431"/>
      <c r="L203" s="551">
        <v>36.450000000000003</v>
      </c>
      <c r="M203" s="37">
        <v>0</v>
      </c>
      <c r="N203" s="37">
        <v>49202.03</v>
      </c>
      <c r="O203" s="37">
        <v>0</v>
      </c>
      <c r="P203" s="630"/>
      <c r="Q203" s="435"/>
      <c r="R203" s="435"/>
      <c r="S203" s="104"/>
      <c r="T203" s="104"/>
      <c r="U203" s="104"/>
      <c r="V203" s="104"/>
      <c r="W203" s="104"/>
      <c r="X203" s="104"/>
      <c r="Y203" s="104"/>
      <c r="Z203" s="104"/>
      <c r="AA203" s="104"/>
      <c r="AB203" s="104"/>
      <c r="AC203" s="104"/>
      <c r="AD203" s="104"/>
    </row>
    <row r="204" spans="2:30" ht="24" x14ac:dyDescent="0.25">
      <c r="B204" s="102" t="s">
        <v>358</v>
      </c>
      <c r="C204" s="102" t="s">
        <v>56</v>
      </c>
      <c r="D204" s="102" t="s">
        <v>58</v>
      </c>
      <c r="E204" s="102" t="s">
        <v>1025</v>
      </c>
      <c r="F204" s="42">
        <v>1701000116</v>
      </c>
      <c r="G204" s="430" t="s">
        <v>2111</v>
      </c>
      <c r="H204" s="102" t="s">
        <v>48</v>
      </c>
      <c r="I204" s="37">
        <v>1349.85</v>
      </c>
      <c r="J204" s="431">
        <v>25.64</v>
      </c>
      <c r="K204" s="431"/>
      <c r="L204" s="551">
        <v>33.020000000000003</v>
      </c>
      <c r="M204" s="37">
        <v>0</v>
      </c>
      <c r="N204" s="37">
        <v>44572.04</v>
      </c>
      <c r="O204" s="37">
        <v>0</v>
      </c>
      <c r="P204" s="630"/>
      <c r="Q204" s="435"/>
      <c r="R204" s="435"/>
      <c r="S204" s="104"/>
      <c r="T204" s="104"/>
      <c r="U204" s="104"/>
      <c r="V204" s="104"/>
      <c r="W204" s="104"/>
      <c r="X204" s="104"/>
      <c r="Y204" s="104"/>
      <c r="Z204" s="104"/>
      <c r="AA204" s="104"/>
      <c r="AB204" s="104"/>
      <c r="AC204" s="104"/>
      <c r="AD204" s="104"/>
    </row>
    <row r="205" spans="2:30" x14ac:dyDescent="0.25">
      <c r="B205" s="76" t="s">
        <v>229</v>
      </c>
      <c r="C205" s="76"/>
      <c r="D205" s="76"/>
      <c r="E205" s="76"/>
      <c r="F205" s="76"/>
      <c r="G205" s="77" t="s">
        <v>347</v>
      </c>
      <c r="H205" s="567"/>
      <c r="I205" s="568"/>
      <c r="J205" s="81"/>
      <c r="K205" s="81"/>
      <c r="L205" s="568"/>
      <c r="M205" s="568"/>
      <c r="N205" s="571">
        <v>161208.21</v>
      </c>
      <c r="O205" s="571">
        <v>0</v>
      </c>
      <c r="P205" s="630"/>
      <c r="Q205" s="435"/>
      <c r="R205" s="435"/>
      <c r="S205" s="104"/>
      <c r="T205" s="104"/>
      <c r="U205" s="104"/>
      <c r="V205" s="104"/>
      <c r="W205" s="104"/>
      <c r="X205" s="104"/>
      <c r="Y205" s="104"/>
      <c r="Z205" s="104"/>
      <c r="AA205" s="104"/>
      <c r="AB205" s="104"/>
      <c r="AC205" s="104"/>
      <c r="AD205" s="104"/>
    </row>
    <row r="206" spans="2:30" ht="48" x14ac:dyDescent="0.25">
      <c r="B206" s="102" t="s">
        <v>467</v>
      </c>
      <c r="C206" s="102" t="s">
        <v>56</v>
      </c>
      <c r="D206" s="102" t="s">
        <v>57</v>
      </c>
      <c r="E206" s="102" t="s">
        <v>985</v>
      </c>
      <c r="F206" s="42">
        <v>104162</v>
      </c>
      <c r="G206" s="430" t="s">
        <v>2112</v>
      </c>
      <c r="H206" s="102" t="s">
        <v>48</v>
      </c>
      <c r="I206" s="37">
        <v>1175</v>
      </c>
      <c r="J206" s="431" t="s">
        <v>2113</v>
      </c>
      <c r="K206" s="431"/>
      <c r="L206" s="551">
        <v>125.23</v>
      </c>
      <c r="M206" s="37">
        <v>0</v>
      </c>
      <c r="N206" s="37">
        <v>147145.25</v>
      </c>
      <c r="O206" s="37">
        <v>0</v>
      </c>
      <c r="P206" s="630"/>
      <c r="Q206" s="437"/>
      <c r="R206" s="435"/>
      <c r="S206" s="104"/>
      <c r="T206" s="104"/>
      <c r="U206" s="104"/>
      <c r="V206" s="104"/>
      <c r="W206" s="104"/>
      <c r="X206" s="104"/>
      <c r="Y206" s="104"/>
      <c r="Z206" s="104"/>
      <c r="AA206" s="104"/>
      <c r="AB206" s="104"/>
      <c r="AC206" s="104"/>
      <c r="AD206" s="104"/>
    </row>
    <row r="207" spans="2:30" x14ac:dyDescent="0.25">
      <c r="B207" s="102" t="s">
        <v>468</v>
      </c>
      <c r="C207" s="102" t="s">
        <v>56</v>
      </c>
      <c r="D207" s="102" t="s">
        <v>57</v>
      </c>
      <c r="E207" s="102" t="s">
        <v>986</v>
      </c>
      <c r="F207" s="42">
        <v>101741</v>
      </c>
      <c r="G207" s="430" t="s">
        <v>2114</v>
      </c>
      <c r="H207" s="102" t="s">
        <v>160</v>
      </c>
      <c r="I207" s="37">
        <v>555.18999999999994</v>
      </c>
      <c r="J207" s="431" t="s">
        <v>2115</v>
      </c>
      <c r="K207" s="431"/>
      <c r="L207" s="551">
        <v>25.33</v>
      </c>
      <c r="M207" s="37">
        <v>0</v>
      </c>
      <c r="N207" s="37">
        <v>14062.96</v>
      </c>
      <c r="O207" s="37">
        <v>0</v>
      </c>
      <c r="P207" s="630"/>
      <c r="Q207" s="436"/>
      <c r="R207" s="435"/>
      <c r="S207" s="104"/>
      <c r="T207" s="104"/>
      <c r="U207" s="104"/>
      <c r="V207" s="104"/>
      <c r="W207" s="104"/>
      <c r="X207" s="104"/>
      <c r="Y207" s="104"/>
      <c r="Z207" s="104"/>
      <c r="AA207" s="104"/>
      <c r="AB207" s="104"/>
      <c r="AC207" s="104"/>
      <c r="AD207" s="104"/>
    </row>
    <row r="208" spans="2:30" x14ac:dyDescent="0.25">
      <c r="B208" s="559"/>
      <c r="C208" s="559"/>
      <c r="D208" s="559"/>
      <c r="E208" s="559"/>
      <c r="F208" s="560"/>
      <c r="G208" s="561"/>
      <c r="H208" s="393"/>
      <c r="I208" s="562"/>
      <c r="J208" s="432"/>
      <c r="K208" s="432"/>
      <c r="L208" s="562"/>
      <c r="M208" s="562"/>
      <c r="N208" s="562"/>
      <c r="O208" s="593"/>
      <c r="P208" s="630"/>
      <c r="Q208" s="435"/>
      <c r="R208" s="435"/>
      <c r="S208" s="104"/>
      <c r="T208" s="104"/>
      <c r="U208" s="104"/>
      <c r="V208" s="104"/>
      <c r="W208" s="104"/>
      <c r="X208" s="104"/>
      <c r="Y208" s="104"/>
      <c r="Z208" s="104"/>
      <c r="AA208" s="104"/>
      <c r="AB208" s="104"/>
      <c r="AC208" s="104"/>
      <c r="AD208" s="104"/>
    </row>
    <row r="209" spans="2:30" x14ac:dyDescent="0.25">
      <c r="B209" s="66" t="s">
        <v>157</v>
      </c>
      <c r="C209" s="66"/>
      <c r="D209" s="66"/>
      <c r="E209" s="66"/>
      <c r="F209" s="66"/>
      <c r="G209" s="67" t="s">
        <v>152</v>
      </c>
      <c r="H209" s="563"/>
      <c r="I209" s="564"/>
      <c r="J209" s="78"/>
      <c r="K209" s="78"/>
      <c r="L209" s="564"/>
      <c r="M209" s="564"/>
      <c r="N209" s="569">
        <v>476178.54</v>
      </c>
      <c r="O209" s="569">
        <v>0</v>
      </c>
      <c r="P209" s="630"/>
      <c r="Q209" s="435"/>
      <c r="R209" s="435"/>
      <c r="S209" s="104"/>
      <c r="T209" s="104"/>
      <c r="U209" s="104"/>
      <c r="V209" s="104"/>
      <c r="W209" s="104"/>
      <c r="X209" s="104"/>
      <c r="Y209" s="104"/>
      <c r="Z209" s="104"/>
      <c r="AA209" s="104"/>
      <c r="AB209" s="104"/>
      <c r="AC209" s="104"/>
      <c r="AD209" s="104"/>
    </row>
    <row r="210" spans="2:30" x14ac:dyDescent="0.25">
      <c r="B210" s="76" t="s">
        <v>190</v>
      </c>
      <c r="C210" s="76"/>
      <c r="D210" s="76"/>
      <c r="E210" s="76"/>
      <c r="F210" s="76"/>
      <c r="G210" s="77" t="s">
        <v>796</v>
      </c>
      <c r="H210" s="567"/>
      <c r="I210" s="568"/>
      <c r="J210" s="81"/>
      <c r="K210" s="81"/>
      <c r="L210" s="568"/>
      <c r="M210" s="568"/>
      <c r="N210" s="571">
        <v>61765.12000000001</v>
      </c>
      <c r="O210" s="571">
        <v>0</v>
      </c>
      <c r="P210" s="630"/>
      <c r="Q210" s="435"/>
      <c r="R210" s="435"/>
      <c r="S210" s="104"/>
      <c r="T210" s="104"/>
      <c r="U210" s="104"/>
      <c r="V210" s="104"/>
      <c r="W210" s="104"/>
      <c r="X210" s="104"/>
      <c r="Y210" s="104"/>
      <c r="Z210" s="104"/>
      <c r="AA210" s="104"/>
      <c r="AB210" s="104"/>
      <c r="AC210" s="104"/>
      <c r="AD210" s="104"/>
    </row>
    <row r="211" spans="2:30" ht="36" x14ac:dyDescent="0.25">
      <c r="B211" s="102" t="s">
        <v>1169</v>
      </c>
      <c r="C211" s="102" t="s">
        <v>56</v>
      </c>
      <c r="D211" s="102" t="s">
        <v>57</v>
      </c>
      <c r="E211" s="102">
        <v>3240</v>
      </c>
      <c r="F211" s="42">
        <v>97902</v>
      </c>
      <c r="G211" s="430" t="s">
        <v>2116</v>
      </c>
      <c r="H211" s="102" t="s">
        <v>121</v>
      </c>
      <c r="I211" s="37">
        <v>10</v>
      </c>
      <c r="J211" s="431" t="s">
        <v>2117</v>
      </c>
      <c r="K211" s="431"/>
      <c r="L211" s="551">
        <v>672.52</v>
      </c>
      <c r="M211" s="37">
        <v>0</v>
      </c>
      <c r="N211" s="37">
        <v>6725.2</v>
      </c>
      <c r="O211" s="37">
        <v>0</v>
      </c>
      <c r="P211" s="620"/>
      <c r="Q211" s="104"/>
      <c r="R211" s="104"/>
      <c r="S211" s="104"/>
      <c r="T211" s="104"/>
      <c r="U211" s="104"/>
      <c r="V211" s="104"/>
      <c r="W211" s="104"/>
      <c r="X211" s="104"/>
      <c r="Y211" s="104"/>
      <c r="Z211" s="104"/>
      <c r="AA211" s="104"/>
      <c r="AB211" s="104"/>
      <c r="AC211" s="104"/>
      <c r="AD211" s="104"/>
    </row>
    <row r="212" spans="2:30" ht="36" x14ac:dyDescent="0.25">
      <c r="B212" s="102" t="s">
        <v>1170</v>
      </c>
      <c r="C212" s="102" t="s">
        <v>56</v>
      </c>
      <c r="D212" s="102" t="s">
        <v>57</v>
      </c>
      <c r="E212" s="102">
        <v>3241</v>
      </c>
      <c r="F212" s="42">
        <v>89707</v>
      </c>
      <c r="G212" s="430" t="s">
        <v>2118</v>
      </c>
      <c r="H212" s="102" t="s">
        <v>121</v>
      </c>
      <c r="I212" s="37">
        <v>15</v>
      </c>
      <c r="J212" s="431" t="s">
        <v>2119</v>
      </c>
      <c r="K212" s="431"/>
      <c r="L212" s="551">
        <v>60.09</v>
      </c>
      <c r="M212" s="37">
        <v>0</v>
      </c>
      <c r="N212" s="37">
        <v>901.35</v>
      </c>
      <c r="O212" s="37">
        <v>0</v>
      </c>
      <c r="P212" s="620"/>
      <c r="Q212" s="104"/>
      <c r="R212" s="104"/>
      <c r="S212" s="104"/>
      <c r="T212" s="104"/>
      <c r="U212" s="104"/>
      <c r="V212" s="104"/>
      <c r="W212" s="104"/>
      <c r="X212" s="104"/>
      <c r="Y212" s="104"/>
      <c r="Z212" s="104"/>
      <c r="AA212" s="104"/>
      <c r="AB212" s="104"/>
      <c r="AC212" s="104"/>
      <c r="AD212" s="104"/>
    </row>
    <row r="213" spans="2:30" ht="36" x14ac:dyDescent="0.25">
      <c r="B213" s="102" t="s">
        <v>1171</v>
      </c>
      <c r="C213" s="102" t="s">
        <v>56</v>
      </c>
      <c r="D213" s="102" t="s">
        <v>57</v>
      </c>
      <c r="E213" s="102">
        <v>3242</v>
      </c>
      <c r="F213" s="42">
        <v>97903</v>
      </c>
      <c r="G213" s="430" t="s">
        <v>2120</v>
      </c>
      <c r="H213" s="102" t="s">
        <v>121</v>
      </c>
      <c r="I213" s="37">
        <v>4</v>
      </c>
      <c r="J213" s="431" t="s">
        <v>2121</v>
      </c>
      <c r="K213" s="431"/>
      <c r="L213" s="551">
        <v>933.17</v>
      </c>
      <c r="M213" s="37">
        <v>0</v>
      </c>
      <c r="N213" s="37">
        <v>3732.68</v>
      </c>
      <c r="O213" s="37">
        <v>0</v>
      </c>
      <c r="P213" s="620"/>
      <c r="Q213" s="104"/>
      <c r="R213" s="104"/>
      <c r="S213" s="104"/>
      <c r="T213" s="104"/>
      <c r="U213" s="104"/>
      <c r="V213" s="104"/>
      <c r="W213" s="104"/>
      <c r="X213" s="104"/>
      <c r="Y213" s="104"/>
      <c r="Z213" s="104"/>
      <c r="AA213" s="104"/>
      <c r="AB213" s="104"/>
      <c r="AC213" s="104"/>
      <c r="AD213" s="104"/>
    </row>
    <row r="214" spans="2:30" ht="36" x14ac:dyDescent="0.25">
      <c r="B214" s="102" t="s">
        <v>1172</v>
      </c>
      <c r="C214" s="102" t="s">
        <v>56</v>
      </c>
      <c r="D214" s="102" t="s">
        <v>57</v>
      </c>
      <c r="E214" s="102">
        <v>3243</v>
      </c>
      <c r="F214" s="42">
        <v>89708</v>
      </c>
      <c r="G214" s="430" t="s">
        <v>2122</v>
      </c>
      <c r="H214" s="102" t="s">
        <v>121</v>
      </c>
      <c r="I214" s="37">
        <v>37</v>
      </c>
      <c r="J214" s="431" t="s">
        <v>2123</v>
      </c>
      <c r="K214" s="431"/>
      <c r="L214" s="551">
        <v>136.27000000000001</v>
      </c>
      <c r="M214" s="37">
        <v>0</v>
      </c>
      <c r="N214" s="37">
        <v>5041.99</v>
      </c>
      <c r="O214" s="37">
        <v>0</v>
      </c>
      <c r="P214" s="620"/>
      <c r="Q214" s="104"/>
      <c r="R214" s="104"/>
      <c r="S214" s="104"/>
      <c r="T214" s="104"/>
      <c r="U214" s="104"/>
      <c r="V214" s="104"/>
      <c r="W214" s="104"/>
      <c r="X214" s="104"/>
      <c r="Y214" s="104"/>
      <c r="Z214" s="104"/>
      <c r="AA214" s="104"/>
      <c r="AB214" s="104"/>
      <c r="AC214" s="104"/>
      <c r="AD214" s="104"/>
    </row>
    <row r="215" spans="2:30" ht="36" x14ac:dyDescent="0.25">
      <c r="B215" s="102" t="s">
        <v>1173</v>
      </c>
      <c r="C215" s="102" t="s">
        <v>56</v>
      </c>
      <c r="D215" s="102" t="s">
        <v>57</v>
      </c>
      <c r="E215" s="102">
        <v>3244</v>
      </c>
      <c r="F215" s="42">
        <v>89728</v>
      </c>
      <c r="G215" s="430" t="s">
        <v>2124</v>
      </c>
      <c r="H215" s="102" t="s">
        <v>121</v>
      </c>
      <c r="I215" s="37">
        <v>33</v>
      </c>
      <c r="J215" s="431" t="s">
        <v>2125</v>
      </c>
      <c r="K215" s="431"/>
      <c r="L215" s="551">
        <v>16.48</v>
      </c>
      <c r="M215" s="37">
        <v>0</v>
      </c>
      <c r="N215" s="37">
        <v>543.84</v>
      </c>
      <c r="O215" s="37">
        <v>0</v>
      </c>
      <c r="P215" s="620"/>
      <c r="Q215" s="104"/>
      <c r="R215" s="104"/>
      <c r="S215" s="104"/>
      <c r="T215" s="104"/>
      <c r="U215" s="104"/>
      <c r="V215" s="104"/>
      <c r="W215" s="104"/>
      <c r="X215" s="104"/>
      <c r="Y215" s="104"/>
      <c r="Z215" s="104"/>
      <c r="AA215" s="104"/>
      <c r="AB215" s="104"/>
      <c r="AC215" s="104"/>
      <c r="AD215" s="104"/>
    </row>
    <row r="216" spans="2:30" ht="36" x14ac:dyDescent="0.25">
      <c r="B216" s="102" t="s">
        <v>1174</v>
      </c>
      <c r="C216" s="102" t="s">
        <v>56</v>
      </c>
      <c r="D216" s="102" t="s">
        <v>57</v>
      </c>
      <c r="E216" s="102">
        <v>3245</v>
      </c>
      <c r="F216" s="42">
        <v>89746</v>
      </c>
      <c r="G216" s="430" t="s">
        <v>2126</v>
      </c>
      <c r="H216" s="102" t="s">
        <v>121</v>
      </c>
      <c r="I216" s="37">
        <v>16</v>
      </c>
      <c r="J216" s="431" t="s">
        <v>2127</v>
      </c>
      <c r="K216" s="431"/>
      <c r="L216" s="551">
        <v>36.14</v>
      </c>
      <c r="M216" s="37">
        <v>0</v>
      </c>
      <c r="N216" s="37">
        <v>578.24</v>
      </c>
      <c r="O216" s="37">
        <v>0</v>
      </c>
      <c r="P216" s="620"/>
      <c r="Q216" s="104"/>
      <c r="R216" s="104"/>
      <c r="S216" s="104"/>
      <c r="T216" s="104"/>
      <c r="U216" s="104"/>
      <c r="V216" s="104"/>
      <c r="W216" s="104"/>
      <c r="X216" s="104"/>
      <c r="Y216" s="104"/>
      <c r="Z216" s="104"/>
      <c r="AA216" s="104"/>
      <c r="AB216" s="104"/>
      <c r="AC216" s="104"/>
      <c r="AD216" s="104"/>
    </row>
    <row r="217" spans="2:30" ht="36" x14ac:dyDescent="0.25">
      <c r="B217" s="102" t="s">
        <v>1175</v>
      </c>
      <c r="C217" s="102" t="s">
        <v>56</v>
      </c>
      <c r="D217" s="102" t="s">
        <v>57</v>
      </c>
      <c r="E217" s="102">
        <v>3246</v>
      </c>
      <c r="F217" s="42">
        <v>89726</v>
      </c>
      <c r="G217" s="430" t="s">
        <v>2128</v>
      </c>
      <c r="H217" s="102" t="s">
        <v>121</v>
      </c>
      <c r="I217" s="37">
        <v>18</v>
      </c>
      <c r="J217" s="431" t="s">
        <v>2129</v>
      </c>
      <c r="K217" s="431"/>
      <c r="L217" s="551">
        <v>12.18</v>
      </c>
      <c r="M217" s="37">
        <v>0</v>
      </c>
      <c r="N217" s="37">
        <v>219.24</v>
      </c>
      <c r="O217" s="37">
        <v>0</v>
      </c>
      <c r="P217" s="620"/>
      <c r="Q217" s="104"/>
      <c r="R217" s="104"/>
      <c r="S217" s="104"/>
      <c r="T217" s="104"/>
      <c r="U217" s="104"/>
      <c r="V217" s="104"/>
      <c r="W217" s="104"/>
      <c r="X217" s="104"/>
      <c r="Y217" s="104"/>
      <c r="Z217" s="104"/>
      <c r="AA217" s="104"/>
      <c r="AB217" s="104"/>
      <c r="AC217" s="104"/>
      <c r="AD217" s="104"/>
    </row>
    <row r="218" spans="2:30" ht="36" x14ac:dyDescent="0.25">
      <c r="B218" s="102" t="s">
        <v>1548</v>
      </c>
      <c r="C218" s="102" t="s">
        <v>56</v>
      </c>
      <c r="D218" s="102" t="s">
        <v>57</v>
      </c>
      <c r="E218" s="102">
        <v>3247</v>
      </c>
      <c r="F218" s="42">
        <v>89802</v>
      </c>
      <c r="G218" s="430" t="s">
        <v>2130</v>
      </c>
      <c r="H218" s="102" t="s">
        <v>121</v>
      </c>
      <c r="I218" s="37">
        <v>5</v>
      </c>
      <c r="J218" s="431" t="s">
        <v>2131</v>
      </c>
      <c r="K218" s="431"/>
      <c r="L218" s="551">
        <v>14.05</v>
      </c>
      <c r="M218" s="37">
        <v>0</v>
      </c>
      <c r="N218" s="37">
        <v>70.25</v>
      </c>
      <c r="O218" s="37">
        <v>0</v>
      </c>
      <c r="P218" s="620"/>
      <c r="Q218" s="104"/>
      <c r="R218" s="104"/>
      <c r="S218" s="104"/>
      <c r="T218" s="104"/>
      <c r="U218" s="104"/>
      <c r="V218" s="104"/>
      <c r="W218" s="104"/>
      <c r="X218" s="104"/>
      <c r="Y218" s="104"/>
      <c r="Z218" s="104"/>
      <c r="AA218" s="104"/>
      <c r="AB218" s="104"/>
      <c r="AC218" s="104"/>
      <c r="AD218" s="104"/>
    </row>
    <row r="219" spans="2:30" ht="36" x14ac:dyDescent="0.25">
      <c r="B219" s="102" t="s">
        <v>1549</v>
      </c>
      <c r="C219" s="102" t="s">
        <v>56</v>
      </c>
      <c r="D219" s="102" t="s">
        <v>57</v>
      </c>
      <c r="E219" s="102">
        <v>3248</v>
      </c>
      <c r="F219" s="42">
        <v>89739</v>
      </c>
      <c r="G219" s="430" t="s">
        <v>2132</v>
      </c>
      <c r="H219" s="102" t="s">
        <v>121</v>
      </c>
      <c r="I219" s="37">
        <v>27</v>
      </c>
      <c r="J219" s="431" t="s">
        <v>2133</v>
      </c>
      <c r="K219" s="431"/>
      <c r="L219" s="551">
        <v>30.11</v>
      </c>
      <c r="M219" s="37">
        <v>0</v>
      </c>
      <c r="N219" s="37">
        <v>812.97</v>
      </c>
      <c r="O219" s="37">
        <v>0</v>
      </c>
      <c r="P219" s="620"/>
      <c r="Q219" s="104"/>
      <c r="R219" s="104"/>
      <c r="S219" s="104"/>
      <c r="T219" s="104"/>
      <c r="U219" s="104"/>
      <c r="V219" s="104"/>
      <c r="W219" s="104"/>
      <c r="X219" s="104"/>
      <c r="Y219" s="104"/>
      <c r="Z219" s="104"/>
      <c r="AA219" s="104"/>
      <c r="AB219" s="104"/>
      <c r="AC219" s="104"/>
      <c r="AD219" s="104"/>
    </row>
    <row r="220" spans="2:30" ht="36" x14ac:dyDescent="0.25">
      <c r="B220" s="102" t="s">
        <v>1550</v>
      </c>
      <c r="C220" s="102" t="s">
        <v>56</v>
      </c>
      <c r="D220" s="102" t="s">
        <v>57</v>
      </c>
      <c r="E220" s="102">
        <v>3249</v>
      </c>
      <c r="F220" s="42">
        <v>89744</v>
      </c>
      <c r="G220" s="430" t="s">
        <v>2134</v>
      </c>
      <c r="H220" s="102" t="s">
        <v>121</v>
      </c>
      <c r="I220" s="37">
        <v>20</v>
      </c>
      <c r="J220" s="431" t="s">
        <v>2135</v>
      </c>
      <c r="K220" s="431"/>
      <c r="L220" s="551">
        <v>34.799999999999997</v>
      </c>
      <c r="M220" s="37">
        <v>0</v>
      </c>
      <c r="N220" s="37">
        <v>696</v>
      </c>
      <c r="O220" s="37">
        <v>0</v>
      </c>
      <c r="P220" s="620"/>
      <c r="Q220" s="104"/>
      <c r="R220" s="104"/>
      <c r="S220" s="104"/>
      <c r="T220" s="104"/>
      <c r="U220" s="104"/>
      <c r="V220" s="104"/>
      <c r="W220" s="104"/>
      <c r="X220" s="104"/>
      <c r="Y220" s="104"/>
      <c r="Z220" s="104"/>
      <c r="AA220" s="104"/>
      <c r="AB220" s="104"/>
      <c r="AC220" s="104"/>
      <c r="AD220" s="104"/>
    </row>
    <row r="221" spans="2:30" ht="36" x14ac:dyDescent="0.25">
      <c r="B221" s="102" t="s">
        <v>1551</v>
      </c>
      <c r="C221" s="102" t="s">
        <v>56</v>
      </c>
      <c r="D221" s="102" t="s">
        <v>57</v>
      </c>
      <c r="E221" s="102">
        <v>3250</v>
      </c>
      <c r="F221" s="42">
        <v>89731</v>
      </c>
      <c r="G221" s="430" t="s">
        <v>2136</v>
      </c>
      <c r="H221" s="102" t="s">
        <v>121</v>
      </c>
      <c r="I221" s="37">
        <v>45</v>
      </c>
      <c r="J221" s="431" t="s">
        <v>2137</v>
      </c>
      <c r="K221" s="431"/>
      <c r="L221" s="551">
        <v>17.93</v>
      </c>
      <c r="M221" s="37">
        <v>0</v>
      </c>
      <c r="N221" s="37">
        <v>806.85</v>
      </c>
      <c r="O221" s="37">
        <v>0</v>
      </c>
      <c r="P221" s="620"/>
      <c r="Q221" s="104"/>
      <c r="R221" s="104"/>
      <c r="S221" s="104"/>
      <c r="T221" s="104"/>
      <c r="U221" s="104"/>
      <c r="V221" s="104"/>
      <c r="W221" s="104"/>
      <c r="X221" s="104"/>
      <c r="Y221" s="104"/>
      <c r="Z221" s="104"/>
      <c r="AA221" s="104"/>
      <c r="AB221" s="104"/>
      <c r="AC221" s="104"/>
      <c r="AD221" s="104"/>
    </row>
    <row r="222" spans="2:30" ht="36" x14ac:dyDescent="0.25">
      <c r="B222" s="102" t="s">
        <v>1552</v>
      </c>
      <c r="C222" s="102" t="s">
        <v>56</v>
      </c>
      <c r="D222" s="102" t="s">
        <v>57</v>
      </c>
      <c r="E222" s="102">
        <v>3251</v>
      </c>
      <c r="F222" s="42">
        <v>89724</v>
      </c>
      <c r="G222" s="430" t="s">
        <v>2138</v>
      </c>
      <c r="H222" s="102" t="s">
        <v>121</v>
      </c>
      <c r="I222" s="37">
        <v>33</v>
      </c>
      <c r="J222" s="431" t="s">
        <v>2139</v>
      </c>
      <c r="K222" s="431"/>
      <c r="L222" s="551">
        <v>11.81</v>
      </c>
      <c r="M222" s="37">
        <v>0</v>
      </c>
      <c r="N222" s="37">
        <v>389.73</v>
      </c>
      <c r="O222" s="37">
        <v>0</v>
      </c>
      <c r="P222" s="620"/>
      <c r="Q222" s="104"/>
      <c r="R222" s="104"/>
      <c r="S222" s="104"/>
      <c r="T222" s="104"/>
      <c r="U222" s="104"/>
      <c r="V222" s="104"/>
      <c r="W222" s="104"/>
      <c r="X222" s="104"/>
      <c r="Y222" s="104"/>
      <c r="Z222" s="104"/>
      <c r="AA222" s="104"/>
      <c r="AB222" s="104"/>
      <c r="AC222" s="104"/>
      <c r="AD222" s="104"/>
    </row>
    <row r="223" spans="2:30" x14ac:dyDescent="0.25">
      <c r="B223" s="102" t="s">
        <v>1553</v>
      </c>
      <c r="C223" s="102" t="s">
        <v>56</v>
      </c>
      <c r="D223" s="102" t="s">
        <v>58</v>
      </c>
      <c r="E223" s="102">
        <v>3252</v>
      </c>
      <c r="F223" s="42">
        <v>1301005094</v>
      </c>
      <c r="G223" s="430" t="s">
        <v>2140</v>
      </c>
      <c r="H223" s="102" t="s">
        <v>121</v>
      </c>
      <c r="I223" s="37">
        <v>10</v>
      </c>
      <c r="J223" s="431">
        <v>40.07</v>
      </c>
      <c r="K223" s="431"/>
      <c r="L223" s="551">
        <v>51.61</v>
      </c>
      <c r="M223" s="37">
        <v>0</v>
      </c>
      <c r="N223" s="37">
        <v>516.1</v>
      </c>
      <c r="O223" s="37">
        <v>0</v>
      </c>
      <c r="P223" s="620"/>
      <c r="Q223" s="104"/>
      <c r="R223" s="104"/>
      <c r="S223" s="104"/>
      <c r="T223" s="104"/>
      <c r="U223" s="104"/>
      <c r="V223" s="104"/>
      <c r="W223" s="104"/>
      <c r="X223" s="104"/>
      <c r="Y223" s="104"/>
      <c r="Z223" s="104"/>
      <c r="AA223" s="104"/>
      <c r="AB223" s="104"/>
      <c r="AC223" s="104"/>
      <c r="AD223" s="104"/>
    </row>
    <row r="224" spans="2:30" x14ac:dyDescent="0.25">
      <c r="B224" s="102" t="s">
        <v>1554</v>
      </c>
      <c r="C224" s="102" t="s">
        <v>56</v>
      </c>
      <c r="D224" s="102" t="s">
        <v>58</v>
      </c>
      <c r="E224" s="102">
        <v>3253</v>
      </c>
      <c r="F224" s="42">
        <v>1301005095</v>
      </c>
      <c r="G224" s="430" t="s">
        <v>2141</v>
      </c>
      <c r="H224" s="102" t="s">
        <v>121</v>
      </c>
      <c r="I224" s="37">
        <v>9</v>
      </c>
      <c r="J224" s="431">
        <v>47.43</v>
      </c>
      <c r="K224" s="431"/>
      <c r="L224" s="551">
        <v>61.09</v>
      </c>
      <c r="M224" s="37">
        <v>0</v>
      </c>
      <c r="N224" s="37">
        <v>549.80999999999995</v>
      </c>
      <c r="O224" s="37">
        <v>0</v>
      </c>
      <c r="P224" s="620"/>
      <c r="Q224" s="104"/>
      <c r="R224" s="104"/>
      <c r="S224" s="104"/>
      <c r="T224" s="104"/>
      <c r="U224" s="104"/>
      <c r="V224" s="104"/>
      <c r="W224" s="104"/>
      <c r="X224" s="104"/>
      <c r="Y224" s="104"/>
      <c r="Z224" s="104"/>
      <c r="AA224" s="104"/>
      <c r="AB224" s="104"/>
      <c r="AC224" s="104"/>
      <c r="AD224" s="104"/>
    </row>
    <row r="225" spans="2:30" ht="36" x14ac:dyDescent="0.25">
      <c r="B225" s="102" t="s">
        <v>1555</v>
      </c>
      <c r="C225" s="102" t="s">
        <v>56</v>
      </c>
      <c r="D225" s="102" t="s">
        <v>57</v>
      </c>
      <c r="E225" s="102">
        <v>3254</v>
      </c>
      <c r="F225" s="42">
        <v>89797</v>
      </c>
      <c r="G225" s="430" t="s">
        <v>2142</v>
      </c>
      <c r="H225" s="102" t="s">
        <v>121</v>
      </c>
      <c r="I225" s="37">
        <v>14</v>
      </c>
      <c r="J225" s="431" t="s">
        <v>2143</v>
      </c>
      <c r="K225" s="431"/>
      <c r="L225" s="551">
        <v>69.2</v>
      </c>
      <c r="M225" s="37">
        <v>0</v>
      </c>
      <c r="N225" s="37">
        <v>968.8</v>
      </c>
      <c r="O225" s="37">
        <v>0</v>
      </c>
      <c r="P225" s="620"/>
      <c r="Q225" s="104"/>
      <c r="R225" s="104"/>
      <c r="S225" s="104"/>
      <c r="T225" s="104"/>
      <c r="U225" s="104"/>
      <c r="V225" s="104"/>
      <c r="W225" s="104"/>
      <c r="X225" s="104"/>
      <c r="Y225" s="104"/>
      <c r="Z225" s="104"/>
      <c r="AA225" s="104"/>
      <c r="AB225" s="104"/>
      <c r="AC225" s="104"/>
      <c r="AD225" s="104"/>
    </row>
    <row r="226" spans="2:30" ht="36" x14ac:dyDescent="0.25">
      <c r="B226" s="102" t="s">
        <v>1556</v>
      </c>
      <c r="C226" s="102" t="s">
        <v>56</v>
      </c>
      <c r="D226" s="102" t="s">
        <v>57</v>
      </c>
      <c r="E226" s="102">
        <v>3255</v>
      </c>
      <c r="F226" s="42">
        <v>89783</v>
      </c>
      <c r="G226" s="430" t="s">
        <v>2144</v>
      </c>
      <c r="H226" s="102" t="s">
        <v>121</v>
      </c>
      <c r="I226" s="37">
        <v>2</v>
      </c>
      <c r="J226" s="431" t="s">
        <v>2145</v>
      </c>
      <c r="K226" s="431"/>
      <c r="L226" s="551">
        <v>17.670000000000002</v>
      </c>
      <c r="M226" s="37">
        <v>0</v>
      </c>
      <c r="N226" s="37">
        <v>35.340000000000003</v>
      </c>
      <c r="O226" s="37">
        <v>0</v>
      </c>
      <c r="P226" s="620"/>
      <c r="Q226" s="104"/>
      <c r="R226" s="104"/>
      <c r="S226" s="104"/>
      <c r="T226" s="104"/>
      <c r="U226" s="104"/>
      <c r="V226" s="104"/>
      <c r="W226" s="104"/>
      <c r="X226" s="104"/>
      <c r="Y226" s="104"/>
      <c r="Z226" s="104"/>
      <c r="AA226" s="104"/>
      <c r="AB226" s="104"/>
      <c r="AC226" s="104"/>
      <c r="AD226" s="104"/>
    </row>
    <row r="227" spans="2:30" ht="36" x14ac:dyDescent="0.25">
      <c r="B227" s="102" t="s">
        <v>1557</v>
      </c>
      <c r="C227" s="102" t="s">
        <v>56</v>
      </c>
      <c r="D227" s="102" t="s">
        <v>57</v>
      </c>
      <c r="E227" s="102">
        <v>3256</v>
      </c>
      <c r="F227" s="42">
        <v>89827</v>
      </c>
      <c r="G227" s="430" t="s">
        <v>2146</v>
      </c>
      <c r="H227" s="102" t="s">
        <v>121</v>
      </c>
      <c r="I227" s="37">
        <v>1</v>
      </c>
      <c r="J227" s="431" t="s">
        <v>2147</v>
      </c>
      <c r="K227" s="431"/>
      <c r="L227" s="551">
        <v>27.51</v>
      </c>
      <c r="M227" s="37">
        <v>0</v>
      </c>
      <c r="N227" s="37">
        <v>27.51</v>
      </c>
      <c r="O227" s="37">
        <v>0</v>
      </c>
      <c r="P227" s="620"/>
      <c r="Q227" s="104"/>
      <c r="R227" s="104"/>
      <c r="S227" s="104"/>
      <c r="T227" s="104"/>
      <c r="U227" s="104"/>
      <c r="V227" s="104"/>
      <c r="W227" s="104"/>
      <c r="X227" s="104"/>
      <c r="Y227" s="104"/>
      <c r="Z227" s="104"/>
      <c r="AA227" s="104"/>
      <c r="AB227" s="104"/>
      <c r="AC227" s="104"/>
      <c r="AD227" s="104"/>
    </row>
    <row r="228" spans="2:30" ht="36" x14ac:dyDescent="0.25">
      <c r="B228" s="102" t="s">
        <v>1558</v>
      </c>
      <c r="C228" s="102" t="s">
        <v>56</v>
      </c>
      <c r="D228" s="102" t="s">
        <v>59</v>
      </c>
      <c r="E228" s="102">
        <v>3257</v>
      </c>
      <c r="F228" s="42" t="s">
        <v>1377</v>
      </c>
      <c r="G228" s="430" t="s">
        <v>1384</v>
      </c>
      <c r="H228" s="102" t="s">
        <v>121</v>
      </c>
      <c r="I228" s="37">
        <v>1</v>
      </c>
      <c r="J228" s="431">
        <v>58.750000000000007</v>
      </c>
      <c r="K228" s="431"/>
      <c r="L228" s="551">
        <v>75.680000000000007</v>
      </c>
      <c r="M228" s="37">
        <v>0</v>
      </c>
      <c r="N228" s="37">
        <v>75.680000000000007</v>
      </c>
      <c r="O228" s="37">
        <v>0</v>
      </c>
      <c r="P228" s="620"/>
      <c r="Q228" s="104"/>
      <c r="R228" s="104"/>
      <c r="S228" s="104"/>
      <c r="T228" s="104"/>
      <c r="U228" s="104"/>
      <c r="V228" s="104"/>
      <c r="W228" s="104"/>
      <c r="X228" s="104"/>
      <c r="Y228" s="104"/>
      <c r="Z228" s="104"/>
      <c r="AA228" s="104"/>
      <c r="AB228" s="104"/>
      <c r="AC228" s="104"/>
      <c r="AD228" s="104"/>
    </row>
    <row r="229" spans="2:30" ht="36" x14ac:dyDescent="0.25">
      <c r="B229" s="102" t="s">
        <v>1559</v>
      </c>
      <c r="C229" s="102" t="s">
        <v>56</v>
      </c>
      <c r="D229" s="102" t="s">
        <v>57</v>
      </c>
      <c r="E229" s="102">
        <v>3258</v>
      </c>
      <c r="F229" s="42">
        <v>89795</v>
      </c>
      <c r="G229" s="430" t="s">
        <v>2148</v>
      </c>
      <c r="H229" s="102" t="s">
        <v>121</v>
      </c>
      <c r="I229" s="37">
        <v>6</v>
      </c>
      <c r="J229" s="431" t="s">
        <v>2149</v>
      </c>
      <c r="K229" s="431"/>
      <c r="L229" s="551">
        <v>54.7</v>
      </c>
      <c r="M229" s="37">
        <v>0</v>
      </c>
      <c r="N229" s="37">
        <v>328.2</v>
      </c>
      <c r="O229" s="37">
        <v>0</v>
      </c>
      <c r="P229" s="620"/>
      <c r="Q229" s="104"/>
      <c r="R229" s="104"/>
      <c r="S229" s="104"/>
      <c r="T229" s="104"/>
      <c r="U229" s="104"/>
      <c r="V229" s="104"/>
      <c r="W229" s="104"/>
      <c r="X229" s="104"/>
      <c r="Y229" s="104"/>
      <c r="Z229" s="104"/>
      <c r="AA229" s="104"/>
      <c r="AB229" s="104"/>
      <c r="AC229" s="104"/>
      <c r="AD229" s="104"/>
    </row>
    <row r="230" spans="2:30" ht="24" x14ac:dyDescent="0.25">
      <c r="B230" s="102" t="s">
        <v>1560</v>
      </c>
      <c r="C230" s="102" t="s">
        <v>56</v>
      </c>
      <c r="D230" s="102" t="s">
        <v>59</v>
      </c>
      <c r="E230" s="102">
        <v>3259</v>
      </c>
      <c r="F230" s="42" t="s">
        <v>1385</v>
      </c>
      <c r="G230" s="430" t="s">
        <v>1386</v>
      </c>
      <c r="H230" s="102" t="s">
        <v>121</v>
      </c>
      <c r="I230" s="37">
        <v>2</v>
      </c>
      <c r="J230" s="431">
        <v>37.450000000000003</v>
      </c>
      <c r="K230" s="431"/>
      <c r="L230" s="551">
        <v>48.24</v>
      </c>
      <c r="M230" s="37">
        <v>0</v>
      </c>
      <c r="N230" s="37">
        <v>96.48</v>
      </c>
      <c r="O230" s="37">
        <v>0</v>
      </c>
      <c r="P230" s="620"/>
      <c r="Q230" s="104"/>
      <c r="R230" s="104"/>
      <c r="S230" s="104"/>
      <c r="T230" s="104"/>
      <c r="U230" s="104"/>
      <c r="V230" s="104"/>
      <c r="W230" s="104"/>
      <c r="X230" s="104"/>
      <c r="Y230" s="104"/>
      <c r="Z230" s="104"/>
      <c r="AA230" s="104"/>
      <c r="AB230" s="104"/>
      <c r="AC230" s="104"/>
      <c r="AD230" s="104"/>
    </row>
    <row r="231" spans="2:30" ht="36" x14ac:dyDescent="0.25">
      <c r="B231" s="102" t="s">
        <v>1561</v>
      </c>
      <c r="C231" s="102" t="s">
        <v>56</v>
      </c>
      <c r="D231" s="102" t="s">
        <v>57</v>
      </c>
      <c r="E231" s="102">
        <v>3260</v>
      </c>
      <c r="F231" s="42">
        <v>89673</v>
      </c>
      <c r="G231" s="430" t="s">
        <v>2150</v>
      </c>
      <c r="H231" s="102" t="s">
        <v>121</v>
      </c>
      <c r="I231" s="37">
        <v>6</v>
      </c>
      <c r="J231" s="431" t="s">
        <v>2151</v>
      </c>
      <c r="K231" s="431"/>
      <c r="L231" s="551">
        <v>48.55</v>
      </c>
      <c r="M231" s="37">
        <v>0</v>
      </c>
      <c r="N231" s="37">
        <v>291.3</v>
      </c>
      <c r="O231" s="37">
        <v>0</v>
      </c>
      <c r="P231" s="620"/>
      <c r="Q231" s="104"/>
      <c r="R231" s="104"/>
      <c r="S231" s="104"/>
      <c r="T231" s="104"/>
      <c r="U231" s="104"/>
      <c r="V231" s="104"/>
      <c r="W231" s="104"/>
      <c r="X231" s="104"/>
      <c r="Y231" s="104"/>
      <c r="Z231" s="104"/>
      <c r="AA231" s="104"/>
      <c r="AB231" s="104"/>
      <c r="AC231" s="104"/>
      <c r="AD231" s="104"/>
    </row>
    <row r="232" spans="2:30" ht="36" x14ac:dyDescent="0.25">
      <c r="B232" s="102" t="s">
        <v>1562</v>
      </c>
      <c r="C232" s="102" t="s">
        <v>56</v>
      </c>
      <c r="D232" s="102" t="s">
        <v>57</v>
      </c>
      <c r="E232" s="102">
        <v>3261</v>
      </c>
      <c r="F232" s="42">
        <v>89714</v>
      </c>
      <c r="G232" s="430" t="s">
        <v>2152</v>
      </c>
      <c r="H232" s="102" t="s">
        <v>160</v>
      </c>
      <c r="I232" s="37">
        <v>215.46</v>
      </c>
      <c r="J232" s="431" t="s">
        <v>2153</v>
      </c>
      <c r="K232" s="431"/>
      <c r="L232" s="551">
        <v>46.98</v>
      </c>
      <c r="M232" s="37">
        <v>0</v>
      </c>
      <c r="N232" s="37">
        <v>10122.31</v>
      </c>
      <c r="O232" s="37">
        <v>0</v>
      </c>
      <c r="P232" s="620"/>
      <c r="Q232" s="104"/>
      <c r="R232" s="104"/>
      <c r="S232" s="104"/>
      <c r="T232" s="104"/>
      <c r="U232" s="104"/>
      <c r="V232" s="104"/>
      <c r="W232" s="104"/>
      <c r="X232" s="104"/>
      <c r="Y232" s="104"/>
      <c r="Z232" s="104"/>
      <c r="AA232" s="104"/>
      <c r="AB232" s="104"/>
      <c r="AC232" s="104"/>
      <c r="AD232" s="104"/>
    </row>
    <row r="233" spans="2:30" ht="36" x14ac:dyDescent="0.25">
      <c r="B233" s="102" t="s">
        <v>1563</v>
      </c>
      <c r="C233" s="102" t="s">
        <v>56</v>
      </c>
      <c r="D233" s="102" t="s">
        <v>57</v>
      </c>
      <c r="E233" s="102">
        <v>3262</v>
      </c>
      <c r="F233" s="42">
        <v>89712</v>
      </c>
      <c r="G233" s="430" t="s">
        <v>2154</v>
      </c>
      <c r="H233" s="102" t="s">
        <v>160</v>
      </c>
      <c r="I233" s="37">
        <v>40.380000000000003</v>
      </c>
      <c r="J233" s="431" t="s">
        <v>2155</v>
      </c>
      <c r="K233" s="431"/>
      <c r="L233" s="551">
        <v>33.76</v>
      </c>
      <c r="M233" s="37">
        <v>0</v>
      </c>
      <c r="N233" s="37">
        <v>1363.22</v>
      </c>
      <c r="O233" s="37">
        <v>0</v>
      </c>
      <c r="P233" s="620"/>
      <c r="Q233" s="104"/>
      <c r="R233" s="104"/>
      <c r="S233" s="104"/>
      <c r="T233" s="104"/>
      <c r="U233" s="104"/>
      <c r="V233" s="104"/>
      <c r="W233" s="104"/>
      <c r="X233" s="104"/>
      <c r="Y233" s="104"/>
      <c r="Z233" s="104"/>
      <c r="AA233" s="104"/>
      <c r="AB233" s="104"/>
      <c r="AC233" s="104"/>
      <c r="AD233" s="104"/>
    </row>
    <row r="234" spans="2:30" ht="36" x14ac:dyDescent="0.25">
      <c r="B234" s="102" t="s">
        <v>1564</v>
      </c>
      <c r="C234" s="102" t="s">
        <v>56</v>
      </c>
      <c r="D234" s="102" t="s">
        <v>57</v>
      </c>
      <c r="E234" s="102">
        <v>3263</v>
      </c>
      <c r="F234" s="42">
        <v>89713</v>
      </c>
      <c r="G234" s="430" t="s">
        <v>2156</v>
      </c>
      <c r="H234" s="102" t="s">
        <v>160</v>
      </c>
      <c r="I234" s="37">
        <v>59.96</v>
      </c>
      <c r="J234" s="431" t="s">
        <v>2157</v>
      </c>
      <c r="K234" s="431"/>
      <c r="L234" s="551">
        <v>42.53</v>
      </c>
      <c r="M234" s="37">
        <v>0</v>
      </c>
      <c r="N234" s="37">
        <v>2550.09</v>
      </c>
      <c r="O234" s="37">
        <v>0</v>
      </c>
      <c r="P234" s="620"/>
      <c r="Q234" s="104"/>
      <c r="R234" s="104"/>
      <c r="S234" s="104"/>
      <c r="T234" s="104"/>
      <c r="U234" s="104"/>
      <c r="V234" s="104"/>
      <c r="W234" s="104"/>
      <c r="X234" s="104"/>
      <c r="Y234" s="104"/>
      <c r="Z234" s="104"/>
      <c r="AA234" s="104"/>
      <c r="AB234" s="104"/>
      <c r="AC234" s="104"/>
      <c r="AD234" s="104"/>
    </row>
    <row r="235" spans="2:30" ht="36" x14ac:dyDescent="0.25">
      <c r="B235" s="102" t="s">
        <v>1565</v>
      </c>
      <c r="C235" s="102" t="s">
        <v>56</v>
      </c>
      <c r="D235" s="102" t="s">
        <v>57</v>
      </c>
      <c r="E235" s="102">
        <v>3264</v>
      </c>
      <c r="F235" s="42">
        <v>89711</v>
      </c>
      <c r="G235" s="430" t="s">
        <v>2158</v>
      </c>
      <c r="H235" s="102" t="s">
        <v>160</v>
      </c>
      <c r="I235" s="37">
        <v>40.43</v>
      </c>
      <c r="J235" s="431" t="s">
        <v>2159</v>
      </c>
      <c r="K235" s="431"/>
      <c r="L235" s="551">
        <v>25.35</v>
      </c>
      <c r="M235" s="37">
        <v>0</v>
      </c>
      <c r="N235" s="37">
        <v>1024.9000000000001</v>
      </c>
      <c r="O235" s="37">
        <v>0</v>
      </c>
      <c r="P235" s="620"/>
      <c r="Q235" s="104"/>
      <c r="R235" s="104"/>
      <c r="S235" s="104"/>
      <c r="T235" s="104"/>
      <c r="U235" s="104"/>
      <c r="V235" s="104"/>
      <c r="W235" s="104"/>
      <c r="X235" s="104"/>
      <c r="Y235" s="104"/>
      <c r="Z235" s="104"/>
      <c r="AA235" s="104"/>
      <c r="AB235" s="104"/>
      <c r="AC235" s="104"/>
      <c r="AD235" s="104"/>
    </row>
    <row r="236" spans="2:30" ht="36" x14ac:dyDescent="0.25">
      <c r="B236" s="102" t="s">
        <v>1566</v>
      </c>
      <c r="C236" s="102" t="s">
        <v>56</v>
      </c>
      <c r="D236" s="102" t="s">
        <v>57</v>
      </c>
      <c r="E236" s="102">
        <v>3265</v>
      </c>
      <c r="F236" s="42">
        <v>89712</v>
      </c>
      <c r="G236" s="430" t="s">
        <v>2154</v>
      </c>
      <c r="H236" s="102" t="s">
        <v>160</v>
      </c>
      <c r="I236" s="37">
        <v>1.8</v>
      </c>
      <c r="J236" s="431" t="s">
        <v>2155</v>
      </c>
      <c r="K236" s="431"/>
      <c r="L236" s="551">
        <v>33.76</v>
      </c>
      <c r="M236" s="37">
        <v>0</v>
      </c>
      <c r="N236" s="37">
        <v>60.76</v>
      </c>
      <c r="O236" s="37">
        <v>0</v>
      </c>
      <c r="P236" s="620"/>
      <c r="Q236" s="104"/>
      <c r="R236" s="104"/>
      <c r="S236" s="104"/>
      <c r="T236" s="104"/>
      <c r="U236" s="104"/>
      <c r="V236" s="104"/>
      <c r="W236" s="104"/>
      <c r="X236" s="104"/>
      <c r="Y236" s="104"/>
      <c r="Z236" s="104"/>
      <c r="AA236" s="104"/>
      <c r="AB236" s="104"/>
      <c r="AC236" s="104"/>
      <c r="AD236" s="104"/>
    </row>
    <row r="237" spans="2:30" ht="36" x14ac:dyDescent="0.25">
      <c r="B237" s="102" t="s">
        <v>1567</v>
      </c>
      <c r="C237" s="102" t="s">
        <v>56</v>
      </c>
      <c r="D237" s="102" t="s">
        <v>57</v>
      </c>
      <c r="E237" s="102">
        <v>3266</v>
      </c>
      <c r="F237" s="42">
        <v>89784</v>
      </c>
      <c r="G237" s="430" t="s">
        <v>2160</v>
      </c>
      <c r="H237" s="102" t="s">
        <v>121</v>
      </c>
      <c r="I237" s="37">
        <v>15</v>
      </c>
      <c r="J237" s="431" t="s">
        <v>2161</v>
      </c>
      <c r="K237" s="431"/>
      <c r="L237" s="551">
        <v>30.49</v>
      </c>
      <c r="M237" s="37">
        <v>0</v>
      </c>
      <c r="N237" s="37">
        <v>457.35</v>
      </c>
      <c r="O237" s="37">
        <v>0</v>
      </c>
      <c r="P237" s="620"/>
      <c r="Q237" s="104"/>
      <c r="R237" s="104"/>
      <c r="S237" s="104"/>
      <c r="T237" s="104"/>
      <c r="U237" s="104"/>
      <c r="V237" s="104"/>
      <c r="W237" s="104"/>
      <c r="X237" s="104"/>
      <c r="Y237" s="104"/>
      <c r="Z237" s="104"/>
      <c r="AA237" s="104"/>
      <c r="AB237" s="104"/>
      <c r="AC237" s="104"/>
      <c r="AD237" s="104"/>
    </row>
    <row r="238" spans="2:30" ht="36" x14ac:dyDescent="0.25">
      <c r="B238" s="102" t="s">
        <v>1568</v>
      </c>
      <c r="C238" s="102" t="s">
        <v>56</v>
      </c>
      <c r="D238" s="102" t="s">
        <v>57</v>
      </c>
      <c r="E238" s="102">
        <v>3267</v>
      </c>
      <c r="F238" s="42">
        <v>89802</v>
      </c>
      <c r="G238" s="430" t="s">
        <v>2130</v>
      </c>
      <c r="H238" s="102" t="s">
        <v>121</v>
      </c>
      <c r="I238" s="37">
        <v>34</v>
      </c>
      <c r="J238" s="431" t="s">
        <v>2131</v>
      </c>
      <c r="K238" s="431"/>
      <c r="L238" s="551">
        <v>14.05</v>
      </c>
      <c r="M238" s="37">
        <v>0</v>
      </c>
      <c r="N238" s="37">
        <v>477.7</v>
      </c>
      <c r="O238" s="37">
        <v>0</v>
      </c>
      <c r="P238" s="620"/>
      <c r="Q238" s="104"/>
      <c r="R238" s="104"/>
      <c r="S238" s="104"/>
      <c r="T238" s="104"/>
      <c r="U238" s="104"/>
      <c r="V238" s="104"/>
      <c r="W238" s="104"/>
      <c r="X238" s="104"/>
      <c r="Y238" s="104"/>
      <c r="Z238" s="104"/>
      <c r="AA238" s="104"/>
      <c r="AB238" s="104"/>
      <c r="AC238" s="104"/>
      <c r="AD238" s="104"/>
    </row>
    <row r="239" spans="2:30" s="104" customFormat="1" ht="36" x14ac:dyDescent="0.25">
      <c r="B239" s="102" t="s">
        <v>1569</v>
      </c>
      <c r="C239" s="102" t="s">
        <v>56</v>
      </c>
      <c r="D239" s="102" t="s">
        <v>57</v>
      </c>
      <c r="E239" s="102">
        <v>3268</v>
      </c>
      <c r="F239" s="42">
        <v>89731</v>
      </c>
      <c r="G239" s="430" t="s">
        <v>2136</v>
      </c>
      <c r="H239" s="102" t="s">
        <v>121</v>
      </c>
      <c r="I239" s="37">
        <v>161</v>
      </c>
      <c r="J239" s="431" t="s">
        <v>2137</v>
      </c>
      <c r="K239" s="431"/>
      <c r="L239" s="551">
        <v>17.93</v>
      </c>
      <c r="M239" s="37">
        <v>0</v>
      </c>
      <c r="N239" s="37">
        <v>2886.73</v>
      </c>
      <c r="O239" s="37">
        <v>0</v>
      </c>
      <c r="P239" s="620"/>
    </row>
    <row r="240" spans="2:30" ht="36" x14ac:dyDescent="0.25">
      <c r="B240" s="102" t="s">
        <v>1570</v>
      </c>
      <c r="C240" s="102" t="s">
        <v>56</v>
      </c>
      <c r="D240" s="102" t="s">
        <v>57</v>
      </c>
      <c r="E240" s="102">
        <v>3269</v>
      </c>
      <c r="F240" s="42">
        <v>89805</v>
      </c>
      <c r="G240" s="430" t="s">
        <v>2162</v>
      </c>
      <c r="H240" s="102" t="s">
        <v>121</v>
      </c>
      <c r="I240" s="37">
        <v>5</v>
      </c>
      <c r="J240" s="431" t="s">
        <v>2163</v>
      </c>
      <c r="K240" s="431"/>
      <c r="L240" s="551">
        <v>26.62</v>
      </c>
      <c r="M240" s="37">
        <v>0</v>
      </c>
      <c r="N240" s="37">
        <v>133.1</v>
      </c>
      <c r="O240" s="37">
        <v>0</v>
      </c>
      <c r="P240" s="620"/>
      <c r="Q240" s="104"/>
      <c r="R240" s="104"/>
      <c r="S240" s="104"/>
      <c r="T240" s="104"/>
      <c r="U240" s="104"/>
      <c r="V240" s="104"/>
      <c r="W240" s="104"/>
      <c r="X240" s="104"/>
      <c r="Y240" s="104"/>
      <c r="Z240" s="104"/>
      <c r="AA240" s="104"/>
      <c r="AB240" s="104"/>
      <c r="AC240" s="104"/>
      <c r="AD240" s="104"/>
    </row>
    <row r="241" spans="2:30" ht="36" x14ac:dyDescent="0.25">
      <c r="B241" s="102" t="s">
        <v>1571</v>
      </c>
      <c r="C241" s="102" t="s">
        <v>56</v>
      </c>
      <c r="D241" s="102" t="s">
        <v>57</v>
      </c>
      <c r="E241" s="102">
        <v>3270</v>
      </c>
      <c r="F241" s="42">
        <v>89827</v>
      </c>
      <c r="G241" s="430" t="s">
        <v>2146</v>
      </c>
      <c r="H241" s="102" t="s">
        <v>121</v>
      </c>
      <c r="I241" s="37">
        <v>3</v>
      </c>
      <c r="J241" s="431" t="s">
        <v>2147</v>
      </c>
      <c r="K241" s="431"/>
      <c r="L241" s="551">
        <v>27.51</v>
      </c>
      <c r="M241" s="37">
        <v>0</v>
      </c>
      <c r="N241" s="37">
        <v>82.53</v>
      </c>
      <c r="O241" s="37">
        <v>0</v>
      </c>
      <c r="P241" s="620"/>
      <c r="Q241" s="104"/>
      <c r="R241" s="104"/>
      <c r="S241" s="104"/>
      <c r="T241" s="104"/>
      <c r="U241" s="104"/>
      <c r="V241" s="104"/>
      <c r="W241" s="104"/>
      <c r="X241" s="104"/>
      <c r="Y241" s="104"/>
      <c r="Z241" s="104"/>
      <c r="AA241" s="104"/>
      <c r="AB241" s="104"/>
      <c r="AC241" s="104"/>
      <c r="AD241" s="104"/>
    </row>
    <row r="242" spans="2:30" ht="36" x14ac:dyDescent="0.25">
      <c r="B242" s="102" t="s">
        <v>1572</v>
      </c>
      <c r="C242" s="102" t="s">
        <v>56</v>
      </c>
      <c r="D242" s="102" t="s">
        <v>59</v>
      </c>
      <c r="E242" s="102">
        <v>3271</v>
      </c>
      <c r="F242" s="42" t="s">
        <v>1377</v>
      </c>
      <c r="G242" s="430" t="s">
        <v>1384</v>
      </c>
      <c r="H242" s="102" t="s">
        <v>121</v>
      </c>
      <c r="I242" s="37">
        <v>11</v>
      </c>
      <c r="J242" s="431">
        <v>58.750000000000007</v>
      </c>
      <c r="K242" s="431"/>
      <c r="L242" s="551">
        <v>75.680000000000007</v>
      </c>
      <c r="M242" s="37">
        <v>0</v>
      </c>
      <c r="N242" s="37">
        <v>832.48</v>
      </c>
      <c r="O242" s="37">
        <v>0</v>
      </c>
      <c r="P242" s="620"/>
      <c r="Q242" s="104"/>
      <c r="R242" s="104"/>
      <c r="S242" s="104"/>
      <c r="T242" s="104"/>
      <c r="U242" s="104"/>
      <c r="V242" s="104"/>
      <c r="W242" s="104"/>
      <c r="X242" s="104"/>
      <c r="Y242" s="104"/>
      <c r="Z242" s="104"/>
      <c r="AA242" s="104"/>
      <c r="AB242" s="104"/>
      <c r="AC242" s="104"/>
      <c r="AD242" s="104"/>
    </row>
    <row r="243" spans="2:30" ht="36" x14ac:dyDescent="0.25">
      <c r="B243" s="102" t="s">
        <v>1573</v>
      </c>
      <c r="C243" s="102" t="s">
        <v>56</v>
      </c>
      <c r="D243" s="102" t="s">
        <v>57</v>
      </c>
      <c r="E243" s="102">
        <v>3272</v>
      </c>
      <c r="F243" s="42">
        <v>89753</v>
      </c>
      <c r="G243" s="430" t="s">
        <v>2164</v>
      </c>
      <c r="H243" s="102" t="s">
        <v>121</v>
      </c>
      <c r="I243" s="37">
        <v>15</v>
      </c>
      <c r="J243" s="431" t="s">
        <v>2165</v>
      </c>
      <c r="K243" s="431"/>
      <c r="L243" s="551">
        <v>11.55</v>
      </c>
      <c r="M243" s="37">
        <v>0</v>
      </c>
      <c r="N243" s="37">
        <v>173.25</v>
      </c>
      <c r="O243" s="37">
        <v>0</v>
      </c>
      <c r="P243" s="620"/>
      <c r="Q243" s="104"/>
      <c r="R243" s="104"/>
      <c r="S243" s="104"/>
      <c r="T243" s="104"/>
      <c r="U243" s="104"/>
      <c r="V243" s="104"/>
      <c r="W243" s="104"/>
      <c r="X243" s="104"/>
      <c r="Y243" s="104"/>
      <c r="Z243" s="104"/>
      <c r="AA243" s="104"/>
      <c r="AB243" s="104"/>
      <c r="AC243" s="104"/>
      <c r="AD243" s="104"/>
    </row>
    <row r="244" spans="2:30" ht="24" x14ac:dyDescent="0.25">
      <c r="B244" s="102" t="s">
        <v>1574</v>
      </c>
      <c r="C244" s="102" t="s">
        <v>56</v>
      </c>
      <c r="D244" s="102" t="s">
        <v>57</v>
      </c>
      <c r="E244" s="102">
        <v>3273</v>
      </c>
      <c r="F244" s="42">
        <v>821</v>
      </c>
      <c r="G244" s="430" t="s">
        <v>2166</v>
      </c>
      <c r="H244" s="102" t="s">
        <v>2167</v>
      </c>
      <c r="I244" s="37">
        <v>4</v>
      </c>
      <c r="J244" s="431" t="s">
        <v>2168</v>
      </c>
      <c r="K244" s="431"/>
      <c r="L244" s="551">
        <v>31.54</v>
      </c>
      <c r="M244" s="37">
        <v>0</v>
      </c>
      <c r="N244" s="37">
        <v>126.16</v>
      </c>
      <c r="O244" s="37">
        <v>0</v>
      </c>
      <c r="P244" s="620"/>
      <c r="Q244" s="104"/>
      <c r="R244" s="104"/>
      <c r="S244" s="104"/>
      <c r="T244" s="104"/>
      <c r="U244" s="104"/>
      <c r="V244" s="104"/>
      <c r="W244" s="104"/>
      <c r="X244" s="104"/>
      <c r="Y244" s="104"/>
      <c r="Z244" s="104"/>
      <c r="AA244" s="104"/>
      <c r="AB244" s="104"/>
      <c r="AC244" s="104"/>
      <c r="AD244" s="104"/>
    </row>
    <row r="245" spans="2:30" ht="36" x14ac:dyDescent="0.25">
      <c r="B245" s="102" t="s">
        <v>1575</v>
      </c>
      <c r="C245" s="102" t="s">
        <v>56</v>
      </c>
      <c r="D245" s="102" t="s">
        <v>57</v>
      </c>
      <c r="E245" s="102">
        <v>3274</v>
      </c>
      <c r="F245" s="42">
        <v>104348</v>
      </c>
      <c r="G245" s="430" t="s">
        <v>2169</v>
      </c>
      <c r="H245" s="102" t="s">
        <v>121</v>
      </c>
      <c r="I245" s="37">
        <v>2</v>
      </c>
      <c r="J245" s="431" t="s">
        <v>2170</v>
      </c>
      <c r="K245" s="431"/>
      <c r="L245" s="551">
        <v>16.829999999999998</v>
      </c>
      <c r="M245" s="37">
        <v>0</v>
      </c>
      <c r="N245" s="37">
        <v>33.659999999999997</v>
      </c>
      <c r="O245" s="37">
        <v>0</v>
      </c>
      <c r="P245" s="620"/>
      <c r="Q245" s="104"/>
      <c r="R245" s="104"/>
      <c r="S245" s="104"/>
      <c r="T245" s="104"/>
      <c r="U245" s="104"/>
      <c r="V245" s="104"/>
      <c r="W245" s="104"/>
      <c r="X245" s="104"/>
      <c r="Y245" s="104"/>
      <c r="Z245" s="104"/>
      <c r="AA245" s="104"/>
      <c r="AB245" s="104"/>
      <c r="AC245" s="104"/>
      <c r="AD245" s="104"/>
    </row>
    <row r="246" spans="2:30" x14ac:dyDescent="0.25">
      <c r="B246" s="102" t="s">
        <v>1576</v>
      </c>
      <c r="C246" s="102" t="s">
        <v>56</v>
      </c>
      <c r="D246" s="102" t="s">
        <v>105</v>
      </c>
      <c r="E246" s="102">
        <v>3275</v>
      </c>
      <c r="F246" s="42">
        <v>53099</v>
      </c>
      <c r="G246" s="430" t="s">
        <v>1379</v>
      </c>
      <c r="H246" s="102" t="s">
        <v>121</v>
      </c>
      <c r="I246" s="37">
        <v>4</v>
      </c>
      <c r="J246" s="431">
        <v>58.72</v>
      </c>
      <c r="K246" s="431"/>
      <c r="L246" s="551">
        <v>75.64</v>
      </c>
      <c r="M246" s="37">
        <v>0</v>
      </c>
      <c r="N246" s="37">
        <v>302.56</v>
      </c>
      <c r="O246" s="37">
        <v>0</v>
      </c>
      <c r="P246" s="620"/>
      <c r="Q246" s="104"/>
      <c r="R246" s="104"/>
      <c r="S246" s="104"/>
      <c r="T246" s="104"/>
      <c r="U246" s="104"/>
      <c r="V246" s="104"/>
      <c r="W246" s="104"/>
      <c r="X246" s="104"/>
      <c r="Y246" s="104"/>
      <c r="Z246" s="104"/>
      <c r="AA246" s="104"/>
      <c r="AB246" s="104"/>
      <c r="AC246" s="104"/>
      <c r="AD246" s="104"/>
    </row>
    <row r="247" spans="2:30" ht="36" x14ac:dyDescent="0.25">
      <c r="B247" s="102" t="s">
        <v>1577</v>
      </c>
      <c r="C247" s="102" t="s">
        <v>56</v>
      </c>
      <c r="D247" s="102" t="s">
        <v>57</v>
      </c>
      <c r="E247" s="102">
        <v>3276</v>
      </c>
      <c r="F247" s="42">
        <v>89712</v>
      </c>
      <c r="G247" s="430" t="s">
        <v>2154</v>
      </c>
      <c r="H247" s="102" t="s">
        <v>160</v>
      </c>
      <c r="I247" s="37">
        <v>302.97000000000003</v>
      </c>
      <c r="J247" s="431" t="s">
        <v>2155</v>
      </c>
      <c r="K247" s="431"/>
      <c r="L247" s="551">
        <v>33.76</v>
      </c>
      <c r="M247" s="37">
        <v>0</v>
      </c>
      <c r="N247" s="37">
        <v>10228.26</v>
      </c>
      <c r="O247" s="37">
        <v>0</v>
      </c>
      <c r="P247" s="620"/>
      <c r="Q247" s="104"/>
      <c r="R247" s="104"/>
      <c r="S247" s="104"/>
      <c r="T247" s="104"/>
      <c r="U247" s="104"/>
      <c r="V247" s="104"/>
      <c r="W247" s="104"/>
      <c r="X247" s="104"/>
      <c r="Y247" s="104"/>
      <c r="Z247" s="104"/>
      <c r="AA247" s="104"/>
      <c r="AB247" s="104"/>
      <c r="AC247" s="104"/>
      <c r="AD247" s="104"/>
    </row>
    <row r="248" spans="2:30" ht="36" x14ac:dyDescent="0.25">
      <c r="B248" s="102" t="s">
        <v>1578</v>
      </c>
      <c r="C248" s="102" t="s">
        <v>56</v>
      </c>
      <c r="D248" s="102" t="s">
        <v>57</v>
      </c>
      <c r="E248" s="102">
        <v>3277</v>
      </c>
      <c r="F248" s="42">
        <v>89713</v>
      </c>
      <c r="G248" s="430" t="s">
        <v>2156</v>
      </c>
      <c r="H248" s="102" t="s">
        <v>160</v>
      </c>
      <c r="I248" s="37">
        <v>30.75</v>
      </c>
      <c r="J248" s="431" t="s">
        <v>2157</v>
      </c>
      <c r="K248" s="431"/>
      <c r="L248" s="551">
        <v>42.53</v>
      </c>
      <c r="M248" s="37">
        <v>0</v>
      </c>
      <c r="N248" s="37">
        <v>1307.79</v>
      </c>
      <c r="O248" s="37">
        <v>0</v>
      </c>
      <c r="P248" s="620"/>
      <c r="Q248" s="104"/>
      <c r="R248" s="104"/>
      <c r="S248" s="104"/>
      <c r="T248" s="104"/>
      <c r="U248" s="104"/>
      <c r="V248" s="104"/>
      <c r="W248" s="104"/>
      <c r="X248" s="104"/>
      <c r="Y248" s="104"/>
      <c r="Z248" s="104"/>
      <c r="AA248" s="104"/>
      <c r="AB248" s="104"/>
      <c r="AC248" s="104"/>
      <c r="AD248" s="104"/>
    </row>
    <row r="249" spans="2:30" ht="36" x14ac:dyDescent="0.25">
      <c r="B249" s="102" t="s">
        <v>1579</v>
      </c>
      <c r="C249" s="102" t="s">
        <v>56</v>
      </c>
      <c r="D249" s="102" t="s">
        <v>57</v>
      </c>
      <c r="E249" s="102">
        <v>3278</v>
      </c>
      <c r="F249" s="42">
        <v>104352</v>
      </c>
      <c r="G249" s="430" t="s">
        <v>2171</v>
      </c>
      <c r="H249" s="102" t="s">
        <v>121</v>
      </c>
      <c r="I249" s="37">
        <v>15</v>
      </c>
      <c r="J249" s="431" t="s">
        <v>2172</v>
      </c>
      <c r="K249" s="431"/>
      <c r="L249" s="551">
        <v>52.7</v>
      </c>
      <c r="M249" s="37">
        <v>0</v>
      </c>
      <c r="N249" s="37">
        <v>790.5</v>
      </c>
      <c r="O249" s="37">
        <v>0</v>
      </c>
      <c r="P249" s="620"/>
      <c r="Q249" s="104"/>
      <c r="R249" s="104"/>
      <c r="S249" s="104"/>
      <c r="T249" s="104"/>
      <c r="U249" s="104"/>
      <c r="V249" s="104"/>
      <c r="W249" s="104"/>
      <c r="X249" s="104"/>
      <c r="Y249" s="104"/>
      <c r="Z249" s="104"/>
      <c r="AA249" s="104"/>
      <c r="AB249" s="104"/>
      <c r="AC249" s="104"/>
      <c r="AD249" s="104"/>
    </row>
    <row r="250" spans="2:30" ht="36" x14ac:dyDescent="0.25">
      <c r="B250" s="102" t="s">
        <v>1580</v>
      </c>
      <c r="C250" s="102" t="s">
        <v>56</v>
      </c>
      <c r="D250" s="102" t="s">
        <v>57</v>
      </c>
      <c r="E250" s="102">
        <v>3279</v>
      </c>
      <c r="F250" s="42">
        <v>89784</v>
      </c>
      <c r="G250" s="430" t="s">
        <v>2160</v>
      </c>
      <c r="H250" s="102" t="s">
        <v>121</v>
      </c>
      <c r="I250" s="37">
        <v>23</v>
      </c>
      <c r="J250" s="431" t="s">
        <v>2161</v>
      </c>
      <c r="K250" s="431"/>
      <c r="L250" s="551">
        <v>30.49</v>
      </c>
      <c r="M250" s="37">
        <v>0</v>
      </c>
      <c r="N250" s="37">
        <v>701.27</v>
      </c>
      <c r="O250" s="37">
        <v>0</v>
      </c>
      <c r="P250" s="620"/>
      <c r="Q250" s="104"/>
      <c r="R250" s="104"/>
      <c r="S250" s="104"/>
      <c r="T250" s="104"/>
      <c r="U250" s="104"/>
      <c r="V250" s="104"/>
      <c r="W250" s="104"/>
      <c r="X250" s="104"/>
      <c r="Y250" s="104"/>
      <c r="Z250" s="104"/>
      <c r="AA250" s="104"/>
      <c r="AB250" s="104"/>
      <c r="AC250" s="104"/>
      <c r="AD250" s="104"/>
    </row>
    <row r="251" spans="2:30" x14ac:dyDescent="0.25">
      <c r="B251" s="102" t="s">
        <v>1581</v>
      </c>
      <c r="C251" s="102" t="s">
        <v>56</v>
      </c>
      <c r="D251" s="102" t="s">
        <v>57</v>
      </c>
      <c r="E251" s="102">
        <v>3280</v>
      </c>
      <c r="F251" s="42">
        <v>54170</v>
      </c>
      <c r="G251" s="430" t="s">
        <v>1378</v>
      </c>
      <c r="H251" s="102" t="s">
        <v>121</v>
      </c>
      <c r="I251" s="37">
        <v>39</v>
      </c>
      <c r="J251" s="431">
        <v>50.39</v>
      </c>
      <c r="K251" s="431"/>
      <c r="L251" s="551">
        <v>64.91</v>
      </c>
      <c r="M251" s="37">
        <v>0</v>
      </c>
      <c r="N251" s="37">
        <v>2531.4899999999998</v>
      </c>
      <c r="O251" s="37">
        <v>0</v>
      </c>
      <c r="P251" s="620"/>
      <c r="Q251" s="104"/>
      <c r="R251" s="104"/>
      <c r="S251" s="104"/>
      <c r="T251" s="104"/>
      <c r="U251" s="104"/>
      <c r="V251" s="104"/>
      <c r="W251" s="104"/>
      <c r="X251" s="104"/>
      <c r="Y251" s="104"/>
      <c r="Z251" s="104"/>
      <c r="AA251" s="104"/>
      <c r="AB251" s="104"/>
      <c r="AC251" s="104"/>
      <c r="AD251" s="104"/>
    </row>
    <row r="252" spans="2:30" ht="24" x14ac:dyDescent="0.25">
      <c r="B252" s="102" t="s">
        <v>1582</v>
      </c>
      <c r="C252" s="102" t="s">
        <v>56</v>
      </c>
      <c r="D252" s="102" t="s">
        <v>59</v>
      </c>
      <c r="E252" s="102">
        <v>3279</v>
      </c>
      <c r="F252" s="42" t="s">
        <v>1405</v>
      </c>
      <c r="G252" s="430" t="s">
        <v>1404</v>
      </c>
      <c r="H252" s="102" t="s">
        <v>121</v>
      </c>
      <c r="I252" s="37">
        <v>1</v>
      </c>
      <c r="J252" s="431">
        <v>1685.65</v>
      </c>
      <c r="K252" s="431"/>
      <c r="L252" s="551">
        <v>2171.4499999999998</v>
      </c>
      <c r="M252" s="37">
        <v>0</v>
      </c>
      <c r="N252" s="37">
        <v>2171.4499999999998</v>
      </c>
      <c r="O252" s="37"/>
      <c r="P252" s="620"/>
      <c r="Q252" s="104"/>
      <c r="R252" s="104"/>
      <c r="S252" s="104"/>
      <c r="T252" s="104"/>
      <c r="U252" s="104"/>
      <c r="V252" s="104"/>
      <c r="W252" s="104"/>
      <c r="X252" s="104"/>
      <c r="Y252" s="104"/>
      <c r="Z252" s="104"/>
      <c r="AA252" s="104"/>
      <c r="AB252" s="104"/>
      <c r="AC252" s="104"/>
      <c r="AD252" s="104"/>
    </row>
    <row r="253" spans="2:30" x14ac:dyDescent="0.25">
      <c r="B253" s="76" t="s">
        <v>705</v>
      </c>
      <c r="C253" s="76"/>
      <c r="D253" s="76"/>
      <c r="E253" s="76"/>
      <c r="F253" s="76"/>
      <c r="G253" s="77" t="s">
        <v>795</v>
      </c>
      <c r="H253" s="567"/>
      <c r="I253" s="568"/>
      <c r="J253" s="81"/>
      <c r="K253" s="81"/>
      <c r="L253" s="568"/>
      <c r="M253" s="568"/>
      <c r="N253" s="571">
        <v>246316.50999999998</v>
      </c>
      <c r="O253" s="571">
        <v>0</v>
      </c>
      <c r="P253" s="620"/>
      <c r="Q253" s="104"/>
      <c r="R253" s="104"/>
      <c r="S253" s="104"/>
      <c r="T253" s="104"/>
      <c r="U253" s="104"/>
      <c r="V253" s="104"/>
      <c r="W253" s="104"/>
      <c r="X253" s="104"/>
      <c r="Y253" s="104"/>
      <c r="Z253" s="104"/>
      <c r="AA253" s="104"/>
      <c r="AB253" s="104"/>
      <c r="AC253" s="104"/>
      <c r="AD253" s="104"/>
    </row>
    <row r="254" spans="2:30" ht="24" x14ac:dyDescent="0.25">
      <c r="B254" s="102" t="s">
        <v>1183</v>
      </c>
      <c r="C254" s="102" t="s">
        <v>56</v>
      </c>
      <c r="D254" s="102" t="s">
        <v>57</v>
      </c>
      <c r="E254" s="102">
        <v>2661</v>
      </c>
      <c r="F254" s="42">
        <v>94489</v>
      </c>
      <c r="G254" s="430" t="s">
        <v>2173</v>
      </c>
      <c r="H254" s="102" t="s">
        <v>121</v>
      </c>
      <c r="I254" s="37">
        <v>1</v>
      </c>
      <c r="J254" s="431" t="s">
        <v>2174</v>
      </c>
      <c r="K254" s="431"/>
      <c r="L254" s="551">
        <v>37.74</v>
      </c>
      <c r="M254" s="37">
        <v>0</v>
      </c>
      <c r="N254" s="37">
        <v>37.74</v>
      </c>
      <c r="O254" s="37">
        <v>0</v>
      </c>
      <c r="P254" s="620"/>
      <c r="Q254" s="104"/>
      <c r="R254" s="104"/>
      <c r="S254" s="104"/>
      <c r="T254" s="104"/>
      <c r="U254" s="104"/>
      <c r="V254" s="104"/>
      <c r="W254" s="104"/>
      <c r="X254" s="104"/>
      <c r="Y254" s="104"/>
      <c r="Z254" s="104"/>
      <c r="AA254" s="104"/>
      <c r="AB254" s="104"/>
      <c r="AC254" s="104"/>
      <c r="AD254" s="104"/>
    </row>
    <row r="255" spans="2:30" x14ac:dyDescent="0.25">
      <c r="B255" s="102" t="s">
        <v>1184</v>
      </c>
      <c r="C255" s="102" t="s">
        <v>56</v>
      </c>
      <c r="D255" s="102" t="s">
        <v>105</v>
      </c>
      <c r="E255" s="102">
        <v>2662</v>
      </c>
      <c r="F255" s="42">
        <v>52115</v>
      </c>
      <c r="G255" s="430" t="s">
        <v>1371</v>
      </c>
      <c r="H255" s="102" t="s">
        <v>121</v>
      </c>
      <c r="I255" s="37">
        <v>3</v>
      </c>
      <c r="J255" s="431">
        <v>11.11</v>
      </c>
      <c r="K255" s="431"/>
      <c r="L255" s="551">
        <v>14.31</v>
      </c>
      <c r="M255" s="37">
        <v>0</v>
      </c>
      <c r="N255" s="37">
        <v>42.93</v>
      </c>
      <c r="O255" s="37">
        <v>0</v>
      </c>
      <c r="P255" s="620"/>
      <c r="Q255" s="104"/>
      <c r="R255" s="104"/>
      <c r="S255" s="104"/>
      <c r="T255" s="104"/>
      <c r="U255" s="104"/>
      <c r="V255" s="104"/>
      <c r="W255" s="104"/>
      <c r="X255" s="104"/>
      <c r="Y255" s="104"/>
      <c r="Z255" s="104"/>
      <c r="AA255" s="104"/>
      <c r="AB255" s="104"/>
      <c r="AC255" s="104"/>
      <c r="AD255" s="104"/>
    </row>
    <row r="256" spans="2:30" ht="24" x14ac:dyDescent="0.25">
      <c r="B256" s="102" t="s">
        <v>1185</v>
      </c>
      <c r="C256" s="102" t="s">
        <v>56</v>
      </c>
      <c r="D256" s="102" t="s">
        <v>57</v>
      </c>
      <c r="E256" s="102">
        <v>2663</v>
      </c>
      <c r="F256" s="42">
        <v>89402</v>
      </c>
      <c r="G256" s="430" t="s">
        <v>2175</v>
      </c>
      <c r="H256" s="102" t="s">
        <v>160</v>
      </c>
      <c r="I256" s="37">
        <v>0.28000000000000003</v>
      </c>
      <c r="J256" s="431" t="s">
        <v>2176</v>
      </c>
      <c r="K256" s="431"/>
      <c r="L256" s="551">
        <v>15.13</v>
      </c>
      <c r="M256" s="37">
        <v>0</v>
      </c>
      <c r="N256" s="37">
        <v>4.2300000000000004</v>
      </c>
      <c r="O256" s="37">
        <v>0</v>
      </c>
      <c r="P256" s="620"/>
      <c r="Q256" s="104"/>
      <c r="R256" s="104"/>
      <c r="S256" s="104"/>
      <c r="T256" s="104"/>
      <c r="U256" s="104"/>
      <c r="V256" s="104"/>
      <c r="W256" s="104"/>
      <c r="X256" s="104"/>
      <c r="Y256" s="104"/>
      <c r="Z256" s="104"/>
      <c r="AA256" s="104"/>
      <c r="AB256" s="104"/>
      <c r="AC256" s="104"/>
      <c r="AD256" s="104"/>
    </row>
    <row r="257" spans="2:30" ht="36" x14ac:dyDescent="0.25">
      <c r="B257" s="102" t="s">
        <v>1186</v>
      </c>
      <c r="C257" s="102" t="s">
        <v>56</v>
      </c>
      <c r="D257" s="102" t="s">
        <v>57</v>
      </c>
      <c r="E257" s="102">
        <v>2664</v>
      </c>
      <c r="F257" s="42">
        <v>89383</v>
      </c>
      <c r="G257" s="430" t="s">
        <v>2177</v>
      </c>
      <c r="H257" s="102" t="s">
        <v>121</v>
      </c>
      <c r="I257" s="37">
        <v>1</v>
      </c>
      <c r="J257" s="431" t="s">
        <v>2178</v>
      </c>
      <c r="K257" s="431"/>
      <c r="L257" s="551">
        <v>7.32</v>
      </c>
      <c r="M257" s="37">
        <v>0</v>
      </c>
      <c r="N257" s="37">
        <v>7.32</v>
      </c>
      <c r="O257" s="37">
        <v>0</v>
      </c>
      <c r="P257" s="620"/>
      <c r="Q257" s="104"/>
      <c r="R257" s="104"/>
      <c r="S257" s="104"/>
      <c r="T257" s="104"/>
      <c r="U257" s="104"/>
      <c r="V257" s="104"/>
      <c r="W257" s="104"/>
      <c r="X257" s="104"/>
      <c r="Y257" s="104"/>
      <c r="Z257" s="104"/>
      <c r="AA257" s="104"/>
      <c r="AB257" s="104"/>
      <c r="AC257" s="104"/>
      <c r="AD257" s="104"/>
    </row>
    <row r="258" spans="2:30" ht="24" x14ac:dyDescent="0.25">
      <c r="B258" s="102" t="s">
        <v>1187</v>
      </c>
      <c r="C258" s="102" t="s">
        <v>56</v>
      </c>
      <c r="D258" s="102" t="s">
        <v>57</v>
      </c>
      <c r="E258" s="102">
        <v>2665</v>
      </c>
      <c r="F258" s="42">
        <v>89408</v>
      </c>
      <c r="G258" s="430" t="s">
        <v>2179</v>
      </c>
      <c r="H258" s="102" t="s">
        <v>121</v>
      </c>
      <c r="I258" s="37">
        <v>18</v>
      </c>
      <c r="J258" s="431" t="s">
        <v>2180</v>
      </c>
      <c r="K258" s="431"/>
      <c r="L258" s="551">
        <v>9.27</v>
      </c>
      <c r="M258" s="37">
        <v>0</v>
      </c>
      <c r="N258" s="37">
        <v>166.86</v>
      </c>
      <c r="O258" s="37">
        <v>0</v>
      </c>
      <c r="P258" s="620"/>
      <c r="Q258" s="104"/>
      <c r="R258" s="104"/>
      <c r="S258" s="104"/>
      <c r="T258" s="104"/>
      <c r="U258" s="104"/>
      <c r="V258" s="104"/>
      <c r="W258" s="104"/>
      <c r="X258" s="104"/>
      <c r="Y258" s="104"/>
      <c r="Z258" s="104"/>
      <c r="AA258" s="104"/>
      <c r="AB258" s="104"/>
      <c r="AC258" s="104"/>
      <c r="AD258" s="104"/>
    </row>
    <row r="259" spans="2:30" ht="24" x14ac:dyDescent="0.25">
      <c r="B259" s="102" t="s">
        <v>1583</v>
      </c>
      <c r="C259" s="102" t="s">
        <v>56</v>
      </c>
      <c r="D259" s="102" t="s">
        <v>57</v>
      </c>
      <c r="E259" s="102">
        <v>2666</v>
      </c>
      <c r="F259" s="42">
        <v>89402</v>
      </c>
      <c r="G259" s="430" t="s">
        <v>2175</v>
      </c>
      <c r="H259" s="102" t="s">
        <v>160</v>
      </c>
      <c r="I259" s="37">
        <v>204</v>
      </c>
      <c r="J259" s="431" t="s">
        <v>2176</v>
      </c>
      <c r="K259" s="431"/>
      <c r="L259" s="551">
        <v>15.13</v>
      </c>
      <c r="M259" s="37">
        <v>0</v>
      </c>
      <c r="N259" s="37">
        <v>3086.52</v>
      </c>
      <c r="O259" s="37">
        <v>0</v>
      </c>
      <c r="P259" s="620"/>
      <c r="Q259" s="104"/>
      <c r="R259" s="104"/>
      <c r="S259" s="104"/>
      <c r="T259" s="104"/>
      <c r="U259" s="104"/>
      <c r="V259" s="104"/>
      <c r="W259" s="104"/>
      <c r="X259" s="104"/>
      <c r="Y259" s="104"/>
      <c r="Z259" s="104"/>
      <c r="AA259" s="104"/>
      <c r="AB259" s="104"/>
      <c r="AC259" s="104"/>
      <c r="AD259" s="104"/>
    </row>
    <row r="260" spans="2:30" ht="24" x14ac:dyDescent="0.25">
      <c r="B260" s="102" t="s">
        <v>1584</v>
      </c>
      <c r="C260" s="102" t="s">
        <v>56</v>
      </c>
      <c r="D260" s="102" t="s">
        <v>57</v>
      </c>
      <c r="E260" s="102">
        <v>2667</v>
      </c>
      <c r="F260" s="42">
        <v>89440</v>
      </c>
      <c r="G260" s="430" t="s">
        <v>2181</v>
      </c>
      <c r="H260" s="102" t="s">
        <v>121</v>
      </c>
      <c r="I260" s="37">
        <v>8</v>
      </c>
      <c r="J260" s="431" t="s">
        <v>2182</v>
      </c>
      <c r="K260" s="431"/>
      <c r="L260" s="551">
        <v>13.01</v>
      </c>
      <c r="M260" s="37">
        <v>0</v>
      </c>
      <c r="N260" s="37">
        <v>104.08</v>
      </c>
      <c r="O260" s="37">
        <v>0</v>
      </c>
      <c r="P260" s="620"/>
      <c r="Q260" s="104"/>
      <c r="R260" s="104"/>
      <c r="S260" s="104"/>
      <c r="T260" s="104"/>
      <c r="U260" s="104"/>
      <c r="V260" s="104"/>
      <c r="W260" s="104"/>
      <c r="X260" s="104"/>
      <c r="Y260" s="104"/>
      <c r="Z260" s="104"/>
      <c r="AA260" s="104"/>
      <c r="AB260" s="104"/>
      <c r="AC260" s="104"/>
      <c r="AD260" s="104"/>
    </row>
    <row r="261" spans="2:30" ht="24" x14ac:dyDescent="0.25">
      <c r="B261" s="102" t="s">
        <v>1585</v>
      </c>
      <c r="C261" s="102" t="s">
        <v>56</v>
      </c>
      <c r="D261" s="102" t="s">
        <v>57</v>
      </c>
      <c r="E261" s="102">
        <v>2668</v>
      </c>
      <c r="F261" s="42">
        <v>94794</v>
      </c>
      <c r="G261" s="430" t="s">
        <v>2183</v>
      </c>
      <c r="H261" s="102" t="s">
        <v>121</v>
      </c>
      <c r="I261" s="37">
        <v>1</v>
      </c>
      <c r="J261" s="431" t="s">
        <v>2184</v>
      </c>
      <c r="K261" s="431"/>
      <c r="L261" s="551">
        <v>147.03</v>
      </c>
      <c r="M261" s="37">
        <v>0</v>
      </c>
      <c r="N261" s="37">
        <v>147.03</v>
      </c>
      <c r="O261" s="37">
        <v>0</v>
      </c>
      <c r="P261" s="620"/>
      <c r="Q261" s="104"/>
      <c r="R261" s="104"/>
      <c r="S261" s="104"/>
      <c r="T261" s="104"/>
      <c r="U261" s="104"/>
      <c r="V261" s="104"/>
      <c r="W261" s="104"/>
      <c r="X261" s="104"/>
      <c r="Y261" s="104"/>
      <c r="Z261" s="104"/>
      <c r="AA261" s="104"/>
      <c r="AB261" s="104"/>
      <c r="AC261" s="104"/>
      <c r="AD261" s="104"/>
    </row>
    <row r="262" spans="2:30" ht="24" x14ac:dyDescent="0.25">
      <c r="B262" s="102" t="s">
        <v>1586</v>
      </c>
      <c r="C262" s="102" t="s">
        <v>56</v>
      </c>
      <c r="D262" s="102" t="s">
        <v>57</v>
      </c>
      <c r="E262" s="102">
        <v>2669</v>
      </c>
      <c r="F262" s="42">
        <v>94496</v>
      </c>
      <c r="G262" s="430" t="s">
        <v>2185</v>
      </c>
      <c r="H262" s="102" t="s">
        <v>121</v>
      </c>
      <c r="I262" s="37">
        <v>1</v>
      </c>
      <c r="J262" s="431" t="s">
        <v>2186</v>
      </c>
      <c r="K262" s="431"/>
      <c r="L262" s="551">
        <v>73.78</v>
      </c>
      <c r="M262" s="37">
        <v>0</v>
      </c>
      <c r="N262" s="37">
        <v>73.78</v>
      </c>
      <c r="O262" s="37">
        <v>0</v>
      </c>
      <c r="P262" s="620"/>
      <c r="Q262" s="104"/>
      <c r="R262" s="104"/>
      <c r="S262" s="104"/>
      <c r="T262" s="104"/>
      <c r="U262" s="104"/>
      <c r="V262" s="104"/>
      <c r="W262" s="104"/>
      <c r="X262" s="104"/>
      <c r="Y262" s="104"/>
      <c r="Z262" s="104"/>
      <c r="AA262" s="104"/>
      <c r="AB262" s="104"/>
      <c r="AC262" s="104"/>
      <c r="AD262" s="104"/>
    </row>
    <row r="263" spans="2:30" ht="24" x14ac:dyDescent="0.25">
      <c r="B263" s="102" t="s">
        <v>1587</v>
      </c>
      <c r="C263" s="102" t="s">
        <v>56</v>
      </c>
      <c r="D263" s="102" t="s">
        <v>57</v>
      </c>
      <c r="E263" s="102">
        <v>2670</v>
      </c>
      <c r="F263" s="42">
        <v>94499</v>
      </c>
      <c r="G263" s="430" t="s">
        <v>2187</v>
      </c>
      <c r="H263" s="102" t="s">
        <v>121</v>
      </c>
      <c r="I263" s="37">
        <v>3</v>
      </c>
      <c r="J263" s="431" t="s">
        <v>2188</v>
      </c>
      <c r="K263" s="431"/>
      <c r="L263" s="551">
        <v>254.74</v>
      </c>
      <c r="M263" s="37">
        <v>0</v>
      </c>
      <c r="N263" s="37">
        <v>764.22</v>
      </c>
      <c r="O263" s="37">
        <v>0</v>
      </c>
      <c r="P263" s="620"/>
      <c r="Q263" s="104"/>
      <c r="R263" s="104"/>
      <c r="S263" s="104"/>
      <c r="T263" s="104"/>
      <c r="U263" s="104"/>
      <c r="V263" s="104"/>
      <c r="W263" s="104"/>
      <c r="X263" s="104"/>
      <c r="Y263" s="104"/>
      <c r="Z263" s="104"/>
      <c r="AA263" s="104"/>
      <c r="AB263" s="104"/>
      <c r="AC263" s="104"/>
      <c r="AD263" s="104"/>
    </row>
    <row r="264" spans="2:30" ht="24" x14ac:dyDescent="0.25">
      <c r="B264" s="102" t="s">
        <v>1588</v>
      </c>
      <c r="C264" s="102" t="s">
        <v>56</v>
      </c>
      <c r="D264" s="102" t="s">
        <v>57</v>
      </c>
      <c r="E264" s="102">
        <v>2671</v>
      </c>
      <c r="F264" s="42">
        <v>94792</v>
      </c>
      <c r="G264" s="430" t="s">
        <v>2189</v>
      </c>
      <c r="H264" s="102" t="s">
        <v>121</v>
      </c>
      <c r="I264" s="37">
        <v>4</v>
      </c>
      <c r="J264" s="431" t="s">
        <v>2190</v>
      </c>
      <c r="K264" s="431"/>
      <c r="L264" s="551">
        <v>101.2</v>
      </c>
      <c r="M264" s="37">
        <v>0</v>
      </c>
      <c r="N264" s="37">
        <v>404.8</v>
      </c>
      <c r="O264" s="37">
        <v>0</v>
      </c>
      <c r="P264" s="620"/>
      <c r="Q264" s="104"/>
      <c r="R264" s="104"/>
      <c r="S264" s="104"/>
      <c r="T264" s="104"/>
      <c r="U264" s="104"/>
      <c r="V264" s="104"/>
      <c r="W264" s="104"/>
      <c r="X264" s="104"/>
      <c r="Y264" s="104"/>
      <c r="Z264" s="104"/>
      <c r="AA264" s="104"/>
      <c r="AB264" s="104"/>
      <c r="AC264" s="104"/>
      <c r="AD264" s="104"/>
    </row>
    <row r="265" spans="2:30" ht="24" x14ac:dyDescent="0.25">
      <c r="B265" s="102" t="s">
        <v>1589</v>
      </c>
      <c r="C265" s="102" t="s">
        <v>56</v>
      </c>
      <c r="D265" s="102" t="s">
        <v>57</v>
      </c>
      <c r="E265" s="102">
        <v>2672</v>
      </c>
      <c r="F265" s="42">
        <v>89987</v>
      </c>
      <c r="G265" s="430" t="s">
        <v>2191</v>
      </c>
      <c r="H265" s="102" t="s">
        <v>121</v>
      </c>
      <c r="I265" s="37">
        <v>45</v>
      </c>
      <c r="J265" s="431" t="s">
        <v>2192</v>
      </c>
      <c r="K265" s="431"/>
      <c r="L265" s="551">
        <v>83.11</v>
      </c>
      <c r="M265" s="37">
        <v>0</v>
      </c>
      <c r="N265" s="37">
        <v>3739.95</v>
      </c>
      <c r="O265" s="37">
        <v>0</v>
      </c>
      <c r="P265" s="620"/>
      <c r="Q265" s="104"/>
      <c r="R265" s="104"/>
      <c r="S265" s="104"/>
      <c r="T265" s="104"/>
      <c r="U265" s="104"/>
      <c r="V265" s="104"/>
      <c r="W265" s="104"/>
      <c r="X265" s="104"/>
      <c r="Y265" s="104"/>
      <c r="Z265" s="104"/>
      <c r="AA265" s="104"/>
      <c r="AB265" s="104"/>
      <c r="AC265" s="104"/>
      <c r="AD265" s="104"/>
    </row>
    <row r="266" spans="2:30" ht="36" x14ac:dyDescent="0.25">
      <c r="B266" s="102" t="s">
        <v>1590</v>
      </c>
      <c r="C266" s="102" t="s">
        <v>56</v>
      </c>
      <c r="D266" s="102" t="s">
        <v>57</v>
      </c>
      <c r="E266" s="102">
        <v>2673</v>
      </c>
      <c r="F266" s="42">
        <v>89383</v>
      </c>
      <c r="G266" s="430" t="s">
        <v>2177</v>
      </c>
      <c r="H266" s="102" t="s">
        <v>121</v>
      </c>
      <c r="I266" s="37">
        <v>90</v>
      </c>
      <c r="J266" s="431" t="s">
        <v>2178</v>
      </c>
      <c r="K266" s="431"/>
      <c r="L266" s="551">
        <v>7.32</v>
      </c>
      <c r="M266" s="37">
        <v>0</v>
      </c>
      <c r="N266" s="37">
        <v>658.8</v>
      </c>
      <c r="O266" s="37">
        <v>0</v>
      </c>
      <c r="P266" s="620"/>
      <c r="Q266" s="104"/>
      <c r="R266" s="104"/>
      <c r="S266" s="104"/>
      <c r="T266" s="104"/>
      <c r="U266" s="104"/>
      <c r="V266" s="104"/>
      <c r="W266" s="104"/>
      <c r="X266" s="104"/>
      <c r="Y266" s="104"/>
      <c r="Z266" s="104"/>
      <c r="AA266" s="104"/>
      <c r="AB266" s="104"/>
      <c r="AC266" s="104"/>
      <c r="AD266" s="104"/>
    </row>
    <row r="267" spans="2:30" ht="36" x14ac:dyDescent="0.25">
      <c r="B267" s="102" t="s">
        <v>1591</v>
      </c>
      <c r="C267" s="102" t="s">
        <v>56</v>
      </c>
      <c r="D267" s="102" t="s">
        <v>57</v>
      </c>
      <c r="E267" s="102">
        <v>2674</v>
      </c>
      <c r="F267" s="42">
        <v>89391</v>
      </c>
      <c r="G267" s="430" t="s">
        <v>2193</v>
      </c>
      <c r="H267" s="102" t="s">
        <v>121</v>
      </c>
      <c r="I267" s="37">
        <v>8</v>
      </c>
      <c r="J267" s="431" t="s">
        <v>2194</v>
      </c>
      <c r="K267" s="431"/>
      <c r="L267" s="551">
        <v>10.09</v>
      </c>
      <c r="M267" s="37">
        <v>0</v>
      </c>
      <c r="N267" s="37">
        <v>80.72</v>
      </c>
      <c r="O267" s="37"/>
      <c r="P267" s="620"/>
      <c r="Q267" s="104"/>
      <c r="R267" s="104"/>
      <c r="S267" s="104"/>
      <c r="T267" s="104"/>
      <c r="U267" s="104"/>
      <c r="V267" s="104"/>
      <c r="W267" s="104"/>
      <c r="X267" s="104"/>
      <c r="Y267" s="104"/>
      <c r="Z267" s="104"/>
      <c r="AA267" s="104"/>
      <c r="AB267" s="104"/>
      <c r="AC267" s="104"/>
      <c r="AD267" s="104"/>
    </row>
    <row r="268" spans="2:30" ht="36" x14ac:dyDescent="0.25">
      <c r="B268" s="102" t="s">
        <v>1592</v>
      </c>
      <c r="C268" s="102" t="s">
        <v>56</v>
      </c>
      <c r="D268" s="102" t="s">
        <v>57</v>
      </c>
      <c r="E268" s="102">
        <v>2675</v>
      </c>
      <c r="F268" s="42">
        <v>89570</v>
      </c>
      <c r="G268" s="430" t="s">
        <v>2195</v>
      </c>
      <c r="H268" s="102" t="s">
        <v>121</v>
      </c>
      <c r="I268" s="37">
        <v>2</v>
      </c>
      <c r="J268" s="431" t="s">
        <v>2196</v>
      </c>
      <c r="K268" s="431"/>
      <c r="L268" s="551">
        <v>15.7</v>
      </c>
      <c r="M268" s="37">
        <v>0</v>
      </c>
      <c r="N268" s="37">
        <v>31.4</v>
      </c>
      <c r="O268" s="37"/>
      <c r="P268" s="620"/>
      <c r="Q268" s="104"/>
      <c r="R268" s="104"/>
      <c r="S268" s="104"/>
      <c r="T268" s="104"/>
      <c r="U268" s="104"/>
      <c r="V268" s="104"/>
      <c r="W268" s="104"/>
      <c r="X268" s="104"/>
      <c r="Y268" s="104"/>
      <c r="Z268" s="104"/>
      <c r="AA268" s="104"/>
      <c r="AB268" s="104"/>
      <c r="AC268" s="104"/>
      <c r="AD268" s="104"/>
    </row>
    <row r="269" spans="2:30" ht="48" x14ac:dyDescent="0.25">
      <c r="B269" s="102" t="s">
        <v>1593</v>
      </c>
      <c r="C269" s="102" t="s">
        <v>56</v>
      </c>
      <c r="D269" s="102" t="s">
        <v>57</v>
      </c>
      <c r="E269" s="102">
        <v>2676</v>
      </c>
      <c r="F269" s="42">
        <v>94662</v>
      </c>
      <c r="G269" s="430" t="s">
        <v>2197</v>
      </c>
      <c r="H269" s="102" t="s">
        <v>121</v>
      </c>
      <c r="I269" s="37">
        <v>2</v>
      </c>
      <c r="J269" s="431" t="s">
        <v>2198</v>
      </c>
      <c r="K269" s="431"/>
      <c r="L269" s="551">
        <v>16.64</v>
      </c>
      <c r="M269" s="37">
        <v>0</v>
      </c>
      <c r="N269" s="37">
        <v>33.28</v>
      </c>
      <c r="O269" s="37"/>
      <c r="P269" s="620"/>
      <c r="Q269" s="104"/>
      <c r="R269" s="104"/>
      <c r="S269" s="104"/>
      <c r="T269" s="104"/>
      <c r="U269" s="104"/>
      <c r="V269" s="104"/>
      <c r="W269" s="104"/>
      <c r="X269" s="104"/>
      <c r="Y269" s="104"/>
      <c r="Z269" s="104"/>
      <c r="AA269" s="104"/>
      <c r="AB269" s="104"/>
      <c r="AC269" s="104"/>
      <c r="AD269" s="104"/>
    </row>
    <row r="270" spans="2:30" ht="36" x14ac:dyDescent="0.25">
      <c r="B270" s="102" t="s">
        <v>1594</v>
      </c>
      <c r="C270" s="102" t="s">
        <v>56</v>
      </c>
      <c r="D270" s="102" t="s">
        <v>57</v>
      </c>
      <c r="E270" s="102">
        <v>2677</v>
      </c>
      <c r="F270" s="42">
        <v>89595</v>
      </c>
      <c r="G270" s="430" t="s">
        <v>2199</v>
      </c>
      <c r="H270" s="102" t="s">
        <v>121</v>
      </c>
      <c r="I270" s="37">
        <v>16</v>
      </c>
      <c r="J270" s="431" t="s">
        <v>2200</v>
      </c>
      <c r="K270" s="431"/>
      <c r="L270" s="551">
        <v>20.190000000000001</v>
      </c>
      <c r="M270" s="37">
        <v>0</v>
      </c>
      <c r="N270" s="37">
        <v>323.04000000000002</v>
      </c>
      <c r="O270" s="37"/>
      <c r="P270" s="620"/>
      <c r="Q270" s="104"/>
      <c r="R270" s="104"/>
      <c r="S270" s="104"/>
      <c r="T270" s="104"/>
      <c r="U270" s="104"/>
      <c r="V270" s="104"/>
      <c r="W270" s="104"/>
      <c r="X270" s="104"/>
      <c r="Y270" s="104"/>
      <c r="Z270" s="104"/>
      <c r="AA270" s="104"/>
      <c r="AB270" s="104"/>
      <c r="AC270" s="104"/>
      <c r="AD270" s="104"/>
    </row>
    <row r="271" spans="2:30" ht="48" x14ac:dyDescent="0.25">
      <c r="B271" s="102" t="s">
        <v>1595</v>
      </c>
      <c r="C271" s="102" t="s">
        <v>56</v>
      </c>
      <c r="D271" s="102" t="s">
        <v>57</v>
      </c>
      <c r="E271" s="102">
        <v>2678</v>
      </c>
      <c r="F271" s="42">
        <v>94666</v>
      </c>
      <c r="G271" s="430" t="s">
        <v>2201</v>
      </c>
      <c r="H271" s="102" t="s">
        <v>121</v>
      </c>
      <c r="I271" s="37">
        <v>6</v>
      </c>
      <c r="J271" s="431" t="s">
        <v>2202</v>
      </c>
      <c r="K271" s="431"/>
      <c r="L271" s="551">
        <v>49.51</v>
      </c>
      <c r="M271" s="37">
        <v>0</v>
      </c>
      <c r="N271" s="37">
        <v>297.06</v>
      </c>
      <c r="O271" s="37"/>
      <c r="P271" s="620"/>
      <c r="Q271" s="104"/>
      <c r="R271" s="104"/>
      <c r="S271" s="104"/>
      <c r="T271" s="104"/>
      <c r="U271" s="104"/>
      <c r="V271" s="104"/>
      <c r="W271" s="104"/>
      <c r="X271" s="104"/>
      <c r="Y271" s="104"/>
      <c r="Z271" s="104"/>
      <c r="AA271" s="104"/>
      <c r="AB271" s="104"/>
      <c r="AC271" s="104"/>
      <c r="AD271" s="104"/>
    </row>
    <row r="272" spans="2:30" ht="24" x14ac:dyDescent="0.25">
      <c r="B272" s="102" t="s">
        <v>1596</v>
      </c>
      <c r="C272" s="102" t="s">
        <v>56</v>
      </c>
      <c r="D272" s="102" t="s">
        <v>57</v>
      </c>
      <c r="E272" s="102">
        <v>2679</v>
      </c>
      <c r="F272" s="42">
        <v>103957</v>
      </c>
      <c r="G272" s="430" t="s">
        <v>2203</v>
      </c>
      <c r="H272" s="102" t="s">
        <v>121</v>
      </c>
      <c r="I272" s="37">
        <v>2</v>
      </c>
      <c r="J272" s="431" t="s">
        <v>2204</v>
      </c>
      <c r="K272" s="431"/>
      <c r="L272" s="551">
        <v>5.74</v>
      </c>
      <c r="M272" s="37">
        <v>0</v>
      </c>
      <c r="N272" s="37">
        <v>11.48</v>
      </c>
      <c r="O272" s="37"/>
      <c r="P272" s="620"/>
      <c r="Q272" s="104"/>
      <c r="R272" s="104"/>
      <c r="S272" s="104"/>
      <c r="T272" s="104"/>
      <c r="U272" s="104"/>
      <c r="V272" s="104"/>
      <c r="W272" s="104"/>
      <c r="X272" s="104"/>
      <c r="Y272" s="104"/>
      <c r="Z272" s="104"/>
      <c r="AA272" s="104"/>
      <c r="AB272" s="104"/>
      <c r="AC272" s="104"/>
      <c r="AD272" s="104"/>
    </row>
    <row r="273" spans="2:30" ht="24" x14ac:dyDescent="0.25">
      <c r="B273" s="102" t="s">
        <v>1597</v>
      </c>
      <c r="C273" s="102" t="s">
        <v>56</v>
      </c>
      <c r="D273" s="102" t="s">
        <v>59</v>
      </c>
      <c r="E273" s="102">
        <v>2680</v>
      </c>
      <c r="F273" s="42" t="s">
        <v>1373</v>
      </c>
      <c r="G273" s="430" t="s">
        <v>1380</v>
      </c>
      <c r="H273" s="102" t="s">
        <v>121</v>
      </c>
      <c r="I273" s="37">
        <v>1</v>
      </c>
      <c r="J273" s="431">
        <v>10.79</v>
      </c>
      <c r="K273" s="431"/>
      <c r="L273" s="551">
        <v>13.89</v>
      </c>
      <c r="M273" s="37">
        <v>0</v>
      </c>
      <c r="N273" s="37">
        <v>13.89</v>
      </c>
      <c r="O273" s="37"/>
      <c r="P273" s="620"/>
      <c r="Q273" s="104"/>
      <c r="R273" s="104"/>
      <c r="S273" s="104"/>
      <c r="T273" s="104"/>
      <c r="U273" s="104"/>
      <c r="V273" s="104"/>
      <c r="W273" s="104"/>
      <c r="X273" s="104"/>
      <c r="Y273" s="104"/>
      <c r="Z273" s="104"/>
      <c r="AA273" s="104"/>
      <c r="AB273" s="104"/>
      <c r="AC273" s="104"/>
      <c r="AD273" s="104"/>
    </row>
    <row r="274" spans="2:30" ht="24" x14ac:dyDescent="0.25">
      <c r="B274" s="102" t="s">
        <v>1598</v>
      </c>
      <c r="C274" s="102" t="s">
        <v>56</v>
      </c>
      <c r="D274" s="102" t="s">
        <v>59</v>
      </c>
      <c r="E274" s="102">
        <v>2681</v>
      </c>
      <c r="F274" s="42" t="s">
        <v>1374</v>
      </c>
      <c r="G274" s="430" t="s">
        <v>1381</v>
      </c>
      <c r="H274" s="102" t="s">
        <v>121</v>
      </c>
      <c r="I274" s="37">
        <v>2</v>
      </c>
      <c r="J274" s="431">
        <v>14.24</v>
      </c>
      <c r="K274" s="431"/>
      <c r="L274" s="551">
        <v>18.34</v>
      </c>
      <c r="M274" s="37">
        <v>0</v>
      </c>
      <c r="N274" s="37">
        <v>36.68</v>
      </c>
      <c r="O274" s="37"/>
      <c r="P274" s="620"/>
      <c r="Q274" s="104"/>
      <c r="R274" s="104"/>
      <c r="S274" s="104"/>
      <c r="T274" s="104"/>
      <c r="U274" s="104"/>
      <c r="V274" s="104"/>
      <c r="W274" s="104"/>
      <c r="X274" s="104"/>
      <c r="Y274" s="104"/>
      <c r="Z274" s="104"/>
      <c r="AA274" s="104"/>
      <c r="AB274" s="104"/>
      <c r="AC274" s="104"/>
      <c r="AD274" s="104"/>
    </row>
    <row r="275" spans="2:30" ht="36" x14ac:dyDescent="0.25">
      <c r="B275" s="102" t="s">
        <v>1599</v>
      </c>
      <c r="C275" s="102" t="s">
        <v>56</v>
      </c>
      <c r="D275" s="102" t="s">
        <v>57</v>
      </c>
      <c r="E275" s="102">
        <v>2682</v>
      </c>
      <c r="F275" s="42">
        <v>104014</v>
      </c>
      <c r="G275" s="430" t="s">
        <v>2205</v>
      </c>
      <c r="H275" s="102" t="s">
        <v>121</v>
      </c>
      <c r="I275" s="37">
        <v>1</v>
      </c>
      <c r="J275" s="431" t="s">
        <v>2206</v>
      </c>
      <c r="K275" s="431"/>
      <c r="L275" s="551">
        <v>13.35</v>
      </c>
      <c r="M275" s="37">
        <v>0</v>
      </c>
      <c r="N275" s="37">
        <v>13.35</v>
      </c>
      <c r="O275" s="37"/>
      <c r="P275" s="620"/>
      <c r="Q275" s="104"/>
      <c r="R275" s="104"/>
      <c r="S275" s="104"/>
      <c r="T275" s="104"/>
      <c r="U275" s="104"/>
      <c r="V275" s="104"/>
      <c r="W275" s="104"/>
      <c r="X275" s="104"/>
      <c r="Y275" s="104"/>
      <c r="Z275" s="104"/>
      <c r="AA275" s="104"/>
      <c r="AB275" s="104"/>
      <c r="AC275" s="104"/>
      <c r="AD275" s="104"/>
    </row>
    <row r="276" spans="2:30" ht="24" x14ac:dyDescent="0.25">
      <c r="B276" s="102" t="s">
        <v>1600</v>
      </c>
      <c r="C276" s="102" t="s">
        <v>56</v>
      </c>
      <c r="D276" s="102" t="s">
        <v>57</v>
      </c>
      <c r="E276" s="102">
        <v>2683</v>
      </c>
      <c r="F276" s="42">
        <v>103966</v>
      </c>
      <c r="G276" s="430" t="s">
        <v>2207</v>
      </c>
      <c r="H276" s="102" t="s">
        <v>121</v>
      </c>
      <c r="I276" s="37">
        <v>12</v>
      </c>
      <c r="J276" s="431" t="s">
        <v>2208</v>
      </c>
      <c r="K276" s="431"/>
      <c r="L276" s="551">
        <v>12.7</v>
      </c>
      <c r="M276" s="37">
        <v>0</v>
      </c>
      <c r="N276" s="37">
        <v>152.4</v>
      </c>
      <c r="O276" s="37"/>
      <c r="P276" s="620"/>
      <c r="Q276" s="104"/>
      <c r="R276" s="104"/>
      <c r="S276" s="104"/>
      <c r="T276" s="104"/>
      <c r="U276" s="104"/>
      <c r="V276" s="104"/>
      <c r="W276" s="104"/>
      <c r="X276" s="104"/>
      <c r="Y276" s="104"/>
      <c r="Z276" s="104"/>
      <c r="AA276" s="104"/>
      <c r="AB276" s="104"/>
      <c r="AC276" s="104"/>
      <c r="AD276" s="104"/>
    </row>
    <row r="277" spans="2:30" ht="36" x14ac:dyDescent="0.25">
      <c r="B277" s="102" t="s">
        <v>1601</v>
      </c>
      <c r="C277" s="102" t="s">
        <v>56</v>
      </c>
      <c r="D277" s="102" t="s">
        <v>57</v>
      </c>
      <c r="E277" s="102">
        <v>2684</v>
      </c>
      <c r="F277" s="42">
        <v>104003</v>
      </c>
      <c r="G277" s="430" t="s">
        <v>2209</v>
      </c>
      <c r="H277" s="102" t="s">
        <v>121</v>
      </c>
      <c r="I277" s="37">
        <v>6</v>
      </c>
      <c r="J277" s="431" t="s">
        <v>2210</v>
      </c>
      <c r="K277" s="431"/>
      <c r="L277" s="551">
        <v>18.66</v>
      </c>
      <c r="M277" s="37">
        <v>0</v>
      </c>
      <c r="N277" s="37">
        <v>111.96</v>
      </c>
      <c r="O277" s="37"/>
      <c r="P277" s="620"/>
      <c r="Q277" s="104"/>
      <c r="R277" s="104"/>
      <c r="S277" s="104"/>
      <c r="T277" s="104"/>
      <c r="U277" s="104"/>
      <c r="V277" s="104"/>
      <c r="W277" s="104"/>
      <c r="X277" s="104"/>
      <c r="Y277" s="104"/>
      <c r="Z277" s="104"/>
      <c r="AA277" s="104"/>
      <c r="AB277" s="104"/>
      <c r="AC277" s="104"/>
      <c r="AD277" s="104"/>
    </row>
    <row r="278" spans="2:30" x14ac:dyDescent="0.25">
      <c r="B278" s="102" t="s">
        <v>1602</v>
      </c>
      <c r="C278" s="102" t="s">
        <v>56</v>
      </c>
      <c r="D278" s="102" t="s">
        <v>105</v>
      </c>
      <c r="E278" s="102">
        <v>2685</v>
      </c>
      <c r="F278" s="42">
        <v>53366</v>
      </c>
      <c r="G278" s="430" t="s">
        <v>1372</v>
      </c>
      <c r="H278" s="102" t="s">
        <v>121</v>
      </c>
      <c r="I278" s="37">
        <v>5</v>
      </c>
      <c r="J278" s="431">
        <v>36.11</v>
      </c>
      <c r="K278" s="431"/>
      <c r="L278" s="551">
        <v>46.51</v>
      </c>
      <c r="M278" s="37">
        <v>0</v>
      </c>
      <c r="N278" s="37">
        <v>232.55</v>
      </c>
      <c r="O278" s="37"/>
      <c r="P278" s="620"/>
      <c r="Q278" s="104"/>
      <c r="R278" s="104"/>
      <c r="S278" s="104"/>
      <c r="T278" s="104"/>
      <c r="U278" s="104"/>
      <c r="V278" s="104"/>
      <c r="W278" s="104"/>
      <c r="X278" s="104"/>
      <c r="Y278" s="104"/>
      <c r="Z278" s="104"/>
      <c r="AA278" s="104"/>
      <c r="AB278" s="104"/>
      <c r="AC278" s="104"/>
      <c r="AD278" s="104"/>
    </row>
    <row r="279" spans="2:30" ht="24" x14ac:dyDescent="0.25">
      <c r="B279" s="102" t="s">
        <v>1603</v>
      </c>
      <c r="C279" s="102" t="s">
        <v>56</v>
      </c>
      <c r="D279" s="102" t="s">
        <v>57</v>
      </c>
      <c r="E279" s="102">
        <v>2686</v>
      </c>
      <c r="F279" s="42">
        <v>89409</v>
      </c>
      <c r="G279" s="430" t="s">
        <v>2211</v>
      </c>
      <c r="H279" s="102" t="s">
        <v>121</v>
      </c>
      <c r="I279" s="37">
        <v>4</v>
      </c>
      <c r="J279" s="431" t="s">
        <v>2212</v>
      </c>
      <c r="K279" s="431"/>
      <c r="L279" s="551">
        <v>10.57</v>
      </c>
      <c r="M279" s="37">
        <v>0</v>
      </c>
      <c r="N279" s="37">
        <v>42.28</v>
      </c>
      <c r="O279" s="37"/>
      <c r="P279" s="620"/>
      <c r="Q279" s="104"/>
      <c r="R279" s="104"/>
      <c r="S279" s="104"/>
      <c r="T279" s="104"/>
      <c r="U279" s="104"/>
      <c r="V279" s="104"/>
      <c r="W279" s="104"/>
      <c r="X279" s="104"/>
      <c r="Y279" s="104"/>
      <c r="Z279" s="104"/>
      <c r="AA279" s="104"/>
      <c r="AB279" s="104"/>
      <c r="AC279" s="104"/>
      <c r="AD279" s="104"/>
    </row>
    <row r="280" spans="2:30" ht="24" x14ac:dyDescent="0.25">
      <c r="B280" s="102" t="s">
        <v>1604</v>
      </c>
      <c r="C280" s="102" t="s">
        <v>56</v>
      </c>
      <c r="D280" s="102" t="s">
        <v>57</v>
      </c>
      <c r="E280" s="102">
        <v>2687</v>
      </c>
      <c r="F280" s="42">
        <v>89498</v>
      </c>
      <c r="G280" s="430" t="s">
        <v>2213</v>
      </c>
      <c r="H280" s="102" t="s">
        <v>121</v>
      </c>
      <c r="I280" s="37">
        <v>1</v>
      </c>
      <c r="J280" s="431" t="s">
        <v>2214</v>
      </c>
      <c r="K280" s="431"/>
      <c r="L280" s="551">
        <v>17.37</v>
      </c>
      <c r="M280" s="37">
        <v>0</v>
      </c>
      <c r="N280" s="37">
        <v>17.37</v>
      </c>
      <c r="O280" s="37"/>
      <c r="P280" s="620"/>
      <c r="Q280" s="104"/>
      <c r="R280" s="104"/>
      <c r="S280" s="104"/>
      <c r="T280" s="104"/>
      <c r="U280" s="104"/>
      <c r="V280" s="104"/>
      <c r="W280" s="104"/>
      <c r="X280" s="104"/>
      <c r="Y280" s="104"/>
      <c r="Z280" s="104"/>
      <c r="AA280" s="104"/>
      <c r="AB280" s="104"/>
      <c r="AC280" s="104"/>
      <c r="AD280" s="104"/>
    </row>
    <row r="281" spans="2:30" ht="24" x14ac:dyDescent="0.25">
      <c r="B281" s="102" t="s">
        <v>1605</v>
      </c>
      <c r="C281" s="102" t="s">
        <v>56</v>
      </c>
      <c r="D281" s="102" t="s">
        <v>57</v>
      </c>
      <c r="E281" s="102">
        <v>2688</v>
      </c>
      <c r="F281" s="42">
        <v>89408</v>
      </c>
      <c r="G281" s="430" t="s">
        <v>2179</v>
      </c>
      <c r="H281" s="102" t="s">
        <v>121</v>
      </c>
      <c r="I281" s="37">
        <v>129</v>
      </c>
      <c r="J281" s="431" t="s">
        <v>2180</v>
      </c>
      <c r="K281" s="431"/>
      <c r="L281" s="551">
        <v>9.27</v>
      </c>
      <c r="M281" s="37">
        <v>0</v>
      </c>
      <c r="N281" s="37">
        <v>1195.83</v>
      </c>
      <c r="O281" s="37"/>
      <c r="P281" s="620"/>
      <c r="Q281" s="104"/>
      <c r="R281" s="104"/>
      <c r="S281" s="104"/>
      <c r="T281" s="104"/>
      <c r="U281" s="104"/>
      <c r="V281" s="104"/>
      <c r="W281" s="104"/>
      <c r="X281" s="104"/>
      <c r="Y281" s="104"/>
      <c r="Z281" s="104"/>
      <c r="AA281" s="104"/>
      <c r="AB281" s="104"/>
      <c r="AC281" s="104"/>
      <c r="AD281" s="104"/>
    </row>
    <row r="282" spans="2:30" ht="24" x14ac:dyDescent="0.25">
      <c r="B282" s="102" t="s">
        <v>1606</v>
      </c>
      <c r="C282" s="102" t="s">
        <v>56</v>
      </c>
      <c r="D282" s="102" t="s">
        <v>57</v>
      </c>
      <c r="E282" s="102">
        <v>2689</v>
      </c>
      <c r="F282" s="42">
        <v>89413</v>
      </c>
      <c r="G282" s="430" t="s">
        <v>2215</v>
      </c>
      <c r="H282" s="102" t="s">
        <v>121</v>
      </c>
      <c r="I282" s="37">
        <v>14</v>
      </c>
      <c r="J282" s="431" t="s">
        <v>2216</v>
      </c>
      <c r="K282" s="431"/>
      <c r="L282" s="551">
        <v>13.89</v>
      </c>
      <c r="M282" s="37">
        <v>0</v>
      </c>
      <c r="N282" s="37">
        <v>194.46</v>
      </c>
      <c r="O282" s="37"/>
      <c r="P282" s="620"/>
      <c r="Q282" s="104"/>
      <c r="R282" s="104"/>
      <c r="S282" s="104"/>
      <c r="T282" s="104"/>
      <c r="U282" s="104"/>
      <c r="V282" s="104"/>
      <c r="W282" s="104"/>
      <c r="X282" s="104"/>
      <c r="Y282" s="104"/>
      <c r="Z282" s="104"/>
      <c r="AA282" s="104"/>
      <c r="AB282" s="104"/>
      <c r="AC282" s="104"/>
      <c r="AD282" s="104"/>
    </row>
    <row r="283" spans="2:30" ht="36" x14ac:dyDescent="0.25">
      <c r="B283" s="102" t="s">
        <v>1607</v>
      </c>
      <c r="C283" s="102" t="s">
        <v>56</v>
      </c>
      <c r="D283" s="102" t="s">
        <v>57</v>
      </c>
      <c r="E283" s="102">
        <v>2690</v>
      </c>
      <c r="F283" s="42">
        <v>94676</v>
      </c>
      <c r="G283" s="430" t="s">
        <v>2217</v>
      </c>
      <c r="H283" s="102" t="s">
        <v>121</v>
      </c>
      <c r="I283" s="37">
        <v>3</v>
      </c>
      <c r="J283" s="431" t="s">
        <v>2218</v>
      </c>
      <c r="K283" s="431"/>
      <c r="L283" s="551">
        <v>21.87</v>
      </c>
      <c r="M283" s="37">
        <v>0</v>
      </c>
      <c r="N283" s="37">
        <v>65.61</v>
      </c>
      <c r="O283" s="37"/>
      <c r="P283" s="620"/>
      <c r="Q283" s="104"/>
      <c r="R283" s="104"/>
      <c r="S283" s="104"/>
      <c r="T283" s="104"/>
      <c r="U283" s="104"/>
      <c r="V283" s="104"/>
      <c r="W283" s="104"/>
      <c r="X283" s="104"/>
      <c r="Y283" s="104"/>
      <c r="Z283" s="104"/>
      <c r="AA283" s="104"/>
      <c r="AB283" s="104"/>
      <c r="AC283" s="104"/>
      <c r="AD283" s="104"/>
    </row>
    <row r="284" spans="2:30" ht="36" x14ac:dyDescent="0.25">
      <c r="B284" s="102" t="s">
        <v>1608</v>
      </c>
      <c r="C284" s="102" t="s">
        <v>56</v>
      </c>
      <c r="D284" s="102" t="s">
        <v>57</v>
      </c>
      <c r="E284" s="102">
        <v>2691</v>
      </c>
      <c r="F284" s="42">
        <v>94678</v>
      </c>
      <c r="G284" s="430" t="s">
        <v>2219</v>
      </c>
      <c r="H284" s="102" t="s">
        <v>121</v>
      </c>
      <c r="I284" s="37">
        <v>26</v>
      </c>
      <c r="J284" s="431" t="s">
        <v>2220</v>
      </c>
      <c r="K284" s="431"/>
      <c r="L284" s="551">
        <v>20.350000000000001</v>
      </c>
      <c r="M284" s="37">
        <v>0</v>
      </c>
      <c r="N284" s="37">
        <v>529.1</v>
      </c>
      <c r="O284" s="37"/>
      <c r="P284" s="620"/>
      <c r="Q284" s="104"/>
      <c r="R284" s="104"/>
      <c r="S284" s="104"/>
      <c r="T284" s="104"/>
      <c r="U284" s="104"/>
      <c r="V284" s="104"/>
      <c r="W284" s="104"/>
      <c r="X284" s="104"/>
      <c r="Y284" s="104"/>
      <c r="Z284" s="104"/>
      <c r="AA284" s="104"/>
      <c r="AB284" s="104"/>
      <c r="AC284" s="104"/>
      <c r="AD284" s="104"/>
    </row>
    <row r="285" spans="2:30" ht="36" x14ac:dyDescent="0.25">
      <c r="B285" s="102" t="s">
        <v>1609</v>
      </c>
      <c r="C285" s="102" t="s">
        <v>56</v>
      </c>
      <c r="D285" s="102" t="s">
        <v>57</v>
      </c>
      <c r="E285" s="102">
        <v>2692</v>
      </c>
      <c r="F285" s="42">
        <v>94682</v>
      </c>
      <c r="G285" s="430" t="s">
        <v>2221</v>
      </c>
      <c r="H285" s="102" t="s">
        <v>121</v>
      </c>
      <c r="I285" s="37">
        <v>21</v>
      </c>
      <c r="J285" s="431" t="s">
        <v>2222</v>
      </c>
      <c r="K285" s="431"/>
      <c r="L285" s="551">
        <v>164.28</v>
      </c>
      <c r="M285" s="37">
        <v>0</v>
      </c>
      <c r="N285" s="37">
        <v>3449.88</v>
      </c>
      <c r="O285" s="37"/>
      <c r="P285" s="620"/>
      <c r="Q285" s="104"/>
      <c r="R285" s="104"/>
      <c r="S285" s="104"/>
      <c r="T285" s="104"/>
      <c r="U285" s="104"/>
      <c r="V285" s="104"/>
      <c r="W285" s="104"/>
      <c r="X285" s="104"/>
      <c r="Y285" s="104"/>
      <c r="Z285" s="104"/>
      <c r="AA285" s="104"/>
      <c r="AB285" s="104"/>
      <c r="AC285" s="104"/>
      <c r="AD285" s="104"/>
    </row>
    <row r="286" spans="2:30" ht="36" x14ac:dyDescent="0.25">
      <c r="B286" s="102" t="s">
        <v>1610</v>
      </c>
      <c r="C286" s="102" t="s">
        <v>56</v>
      </c>
      <c r="D286" s="102" t="s">
        <v>57</v>
      </c>
      <c r="E286" s="102">
        <v>2693</v>
      </c>
      <c r="F286" s="42">
        <v>103956</v>
      </c>
      <c r="G286" s="430" t="s">
        <v>2223</v>
      </c>
      <c r="H286" s="102" t="s">
        <v>121</v>
      </c>
      <c r="I286" s="37">
        <v>5</v>
      </c>
      <c r="J286" s="431" t="s">
        <v>2224</v>
      </c>
      <c r="K286" s="431"/>
      <c r="L286" s="551">
        <v>17.59</v>
      </c>
      <c r="M286" s="37">
        <v>0</v>
      </c>
      <c r="N286" s="37">
        <v>87.95</v>
      </c>
      <c r="O286" s="37"/>
      <c r="P286" s="620"/>
      <c r="Q286" s="104"/>
      <c r="R286" s="104"/>
      <c r="S286" s="104"/>
      <c r="T286" s="104"/>
      <c r="U286" s="104"/>
      <c r="V286" s="104"/>
      <c r="W286" s="104"/>
      <c r="X286" s="104"/>
      <c r="Y286" s="104"/>
      <c r="Z286" s="104"/>
      <c r="AA286" s="104"/>
      <c r="AB286" s="104"/>
      <c r="AC286" s="104"/>
      <c r="AD286" s="104"/>
    </row>
    <row r="287" spans="2:30" ht="24" x14ac:dyDescent="0.25">
      <c r="B287" s="102" t="s">
        <v>1611</v>
      </c>
      <c r="C287" s="102" t="s">
        <v>56</v>
      </c>
      <c r="D287" s="102" t="s">
        <v>57</v>
      </c>
      <c r="E287" s="102">
        <v>2694</v>
      </c>
      <c r="F287" s="42">
        <v>89424</v>
      </c>
      <c r="G287" s="430" t="s">
        <v>2225</v>
      </c>
      <c r="H287" s="102" t="s">
        <v>121</v>
      </c>
      <c r="I287" s="37">
        <v>45</v>
      </c>
      <c r="J287" s="431" t="s">
        <v>2226</v>
      </c>
      <c r="K287" s="431"/>
      <c r="L287" s="551">
        <v>7.22</v>
      </c>
      <c r="M287" s="37">
        <v>0</v>
      </c>
      <c r="N287" s="37">
        <v>324.89999999999998</v>
      </c>
      <c r="O287" s="37"/>
      <c r="P287" s="620"/>
      <c r="Q287" s="104"/>
      <c r="R287" s="104"/>
      <c r="S287" s="104"/>
      <c r="T287" s="104"/>
      <c r="U287" s="104"/>
      <c r="V287" s="104"/>
      <c r="W287" s="104"/>
      <c r="X287" s="104"/>
      <c r="Y287" s="104"/>
      <c r="Z287" s="104"/>
      <c r="AA287" s="104"/>
      <c r="AB287" s="104"/>
      <c r="AC287" s="104"/>
      <c r="AD287" s="104"/>
    </row>
    <row r="288" spans="2:30" ht="24" x14ac:dyDescent="0.25">
      <c r="B288" s="102" t="s">
        <v>1612</v>
      </c>
      <c r="C288" s="102" t="s">
        <v>56</v>
      </c>
      <c r="D288" s="102" t="s">
        <v>57</v>
      </c>
      <c r="E288" s="102">
        <v>2695</v>
      </c>
      <c r="F288" s="42">
        <v>89431</v>
      </c>
      <c r="G288" s="430" t="s">
        <v>2227</v>
      </c>
      <c r="H288" s="102" t="s">
        <v>121</v>
      </c>
      <c r="I288" s="37">
        <v>4</v>
      </c>
      <c r="J288" s="431" t="s">
        <v>2228</v>
      </c>
      <c r="K288" s="431"/>
      <c r="L288" s="551">
        <v>10.53</v>
      </c>
      <c r="M288" s="37">
        <v>0</v>
      </c>
      <c r="N288" s="37">
        <v>42.12</v>
      </c>
      <c r="O288" s="37"/>
      <c r="P288" s="620"/>
      <c r="Q288" s="104"/>
      <c r="R288" s="104"/>
      <c r="S288" s="104"/>
      <c r="T288" s="104"/>
      <c r="U288" s="104"/>
      <c r="V288" s="104"/>
      <c r="W288" s="104"/>
      <c r="X288" s="104"/>
      <c r="Y288" s="104"/>
      <c r="Z288" s="104"/>
      <c r="AA288" s="104"/>
      <c r="AB288" s="104"/>
      <c r="AC288" s="104"/>
      <c r="AD288" s="104"/>
    </row>
    <row r="289" spans="2:30" ht="36" x14ac:dyDescent="0.25">
      <c r="B289" s="102" t="s">
        <v>1613</v>
      </c>
      <c r="C289" s="102" t="s">
        <v>56</v>
      </c>
      <c r="D289" s="102" t="s">
        <v>57</v>
      </c>
      <c r="E289" s="102">
        <v>2696</v>
      </c>
      <c r="F289" s="42">
        <v>94663</v>
      </c>
      <c r="G289" s="430" t="s">
        <v>2229</v>
      </c>
      <c r="H289" s="102" t="s">
        <v>121</v>
      </c>
      <c r="I289" s="37">
        <v>33</v>
      </c>
      <c r="J289" s="431" t="s">
        <v>2230</v>
      </c>
      <c r="K289" s="431"/>
      <c r="L289" s="551">
        <v>16.47</v>
      </c>
      <c r="M289" s="37">
        <v>0</v>
      </c>
      <c r="N289" s="37">
        <v>543.51</v>
      </c>
      <c r="O289" s="37"/>
      <c r="P289" s="620"/>
      <c r="Q289" s="104"/>
      <c r="R289" s="104"/>
      <c r="S289" s="104"/>
      <c r="T289" s="104"/>
      <c r="U289" s="104"/>
      <c r="V289" s="104"/>
      <c r="W289" s="104"/>
      <c r="X289" s="104"/>
      <c r="Y289" s="104"/>
      <c r="Z289" s="104"/>
      <c r="AA289" s="104"/>
      <c r="AB289" s="104"/>
      <c r="AC289" s="104"/>
      <c r="AD289" s="104"/>
    </row>
    <row r="290" spans="2:30" ht="24" x14ac:dyDescent="0.25">
      <c r="B290" s="102" t="s">
        <v>1614</v>
      </c>
      <c r="C290" s="102" t="s">
        <v>56</v>
      </c>
      <c r="D290" s="102" t="s">
        <v>57</v>
      </c>
      <c r="E290" s="102">
        <v>2697</v>
      </c>
      <c r="F290" s="42">
        <v>89987</v>
      </c>
      <c r="G290" s="430" t="s">
        <v>2191</v>
      </c>
      <c r="H290" s="102" t="s">
        <v>121</v>
      </c>
      <c r="I290" s="37">
        <v>18</v>
      </c>
      <c r="J290" s="431" t="s">
        <v>2192</v>
      </c>
      <c r="K290" s="431"/>
      <c r="L290" s="551">
        <v>83.11</v>
      </c>
      <c r="M290" s="37">
        <v>0</v>
      </c>
      <c r="N290" s="37">
        <v>1495.98</v>
      </c>
      <c r="O290" s="37"/>
      <c r="P290" s="620"/>
      <c r="Q290" s="104"/>
      <c r="R290" s="104"/>
      <c r="S290" s="104"/>
      <c r="T290" s="104"/>
      <c r="U290" s="104"/>
      <c r="V290" s="104"/>
      <c r="W290" s="104"/>
      <c r="X290" s="104"/>
      <c r="Y290" s="104"/>
      <c r="Z290" s="104"/>
      <c r="AA290" s="104"/>
      <c r="AB290" s="104"/>
      <c r="AC290" s="104"/>
      <c r="AD290" s="104"/>
    </row>
    <row r="291" spans="2:30" ht="24" x14ac:dyDescent="0.25">
      <c r="B291" s="102" t="s">
        <v>1615</v>
      </c>
      <c r="C291" s="102" t="s">
        <v>56</v>
      </c>
      <c r="D291" s="102" t="s">
        <v>57</v>
      </c>
      <c r="E291" s="102">
        <v>2698</v>
      </c>
      <c r="F291" s="42">
        <v>89402</v>
      </c>
      <c r="G291" s="430" t="s">
        <v>2175</v>
      </c>
      <c r="H291" s="102" t="s">
        <v>160</v>
      </c>
      <c r="I291" s="37">
        <v>242.54</v>
      </c>
      <c r="J291" s="431" t="s">
        <v>2176</v>
      </c>
      <c r="K291" s="431"/>
      <c r="L291" s="551">
        <v>15.13</v>
      </c>
      <c r="M291" s="37">
        <v>0</v>
      </c>
      <c r="N291" s="37">
        <v>3669.63</v>
      </c>
      <c r="O291" s="37"/>
      <c r="P291" s="620"/>
      <c r="Q291" s="104"/>
      <c r="R291" s="104"/>
      <c r="S291" s="104"/>
      <c r="T291" s="104"/>
      <c r="U291" s="104"/>
      <c r="V291" s="104"/>
      <c r="W291" s="104"/>
      <c r="X291" s="104"/>
      <c r="Y291" s="104"/>
      <c r="Z291" s="104"/>
      <c r="AA291" s="104"/>
      <c r="AB291" s="104"/>
      <c r="AC291" s="104"/>
      <c r="AD291" s="104"/>
    </row>
    <row r="292" spans="2:30" ht="24" x14ac:dyDescent="0.25">
      <c r="B292" s="102" t="s">
        <v>1616</v>
      </c>
      <c r="C292" s="102" t="s">
        <v>56</v>
      </c>
      <c r="D292" s="102" t="s">
        <v>57</v>
      </c>
      <c r="E292" s="102">
        <v>2699</v>
      </c>
      <c r="F292" s="42">
        <v>89357</v>
      </c>
      <c r="G292" s="430" t="s">
        <v>2231</v>
      </c>
      <c r="H292" s="102" t="s">
        <v>160</v>
      </c>
      <c r="I292" s="37">
        <v>39.770000000000003</v>
      </c>
      <c r="J292" s="431" t="s">
        <v>2232</v>
      </c>
      <c r="K292" s="431"/>
      <c r="L292" s="551">
        <v>38.22</v>
      </c>
      <c r="M292" s="37">
        <v>0</v>
      </c>
      <c r="N292" s="37">
        <v>1520</v>
      </c>
      <c r="O292" s="37"/>
      <c r="P292" s="620"/>
      <c r="Q292" s="104"/>
      <c r="R292" s="104"/>
      <c r="S292" s="104"/>
      <c r="T292" s="104"/>
      <c r="U292" s="104"/>
      <c r="V292" s="104"/>
      <c r="W292" s="104"/>
      <c r="X292" s="104"/>
      <c r="Y292" s="104"/>
      <c r="Z292" s="104"/>
      <c r="AA292" s="104"/>
      <c r="AB292" s="104"/>
      <c r="AC292" s="104"/>
      <c r="AD292" s="104"/>
    </row>
    <row r="293" spans="2:30" ht="24" x14ac:dyDescent="0.25">
      <c r="B293" s="102" t="s">
        <v>1617</v>
      </c>
      <c r="C293" s="102" t="s">
        <v>56</v>
      </c>
      <c r="D293" s="102" t="s">
        <v>57</v>
      </c>
      <c r="E293" s="102">
        <v>2700</v>
      </c>
      <c r="F293" s="42">
        <v>89448</v>
      </c>
      <c r="G293" s="430" t="s">
        <v>2233</v>
      </c>
      <c r="H293" s="102" t="s">
        <v>160</v>
      </c>
      <c r="I293" s="37">
        <v>13.62</v>
      </c>
      <c r="J293" s="431" t="s">
        <v>2234</v>
      </c>
      <c r="K293" s="431"/>
      <c r="L293" s="551">
        <v>26.08</v>
      </c>
      <c r="M293" s="37">
        <v>0</v>
      </c>
      <c r="N293" s="37">
        <v>355.2</v>
      </c>
      <c r="O293" s="37"/>
      <c r="P293" s="620"/>
      <c r="Q293" s="104"/>
      <c r="R293" s="104"/>
      <c r="S293" s="104"/>
      <c r="T293" s="104"/>
      <c r="U293" s="104"/>
      <c r="V293" s="104"/>
      <c r="W293" s="104"/>
      <c r="X293" s="104"/>
      <c r="Y293" s="104"/>
      <c r="Z293" s="104"/>
      <c r="AA293" s="104"/>
      <c r="AB293" s="104"/>
      <c r="AC293" s="104"/>
      <c r="AD293" s="104"/>
    </row>
    <row r="294" spans="2:30" ht="36" x14ac:dyDescent="0.25">
      <c r="B294" s="102" t="s">
        <v>1618</v>
      </c>
      <c r="C294" s="102" t="s">
        <v>56</v>
      </c>
      <c r="D294" s="102" t="s">
        <v>57</v>
      </c>
      <c r="E294" s="102">
        <v>2701</v>
      </c>
      <c r="F294" s="42">
        <v>94651</v>
      </c>
      <c r="G294" s="430" t="s">
        <v>2235</v>
      </c>
      <c r="H294" s="102" t="s">
        <v>160</v>
      </c>
      <c r="I294" s="37">
        <v>84.08</v>
      </c>
      <c r="J294" s="431" t="s">
        <v>2236</v>
      </c>
      <c r="K294" s="431"/>
      <c r="L294" s="551">
        <v>35.729999999999997</v>
      </c>
      <c r="M294" s="37">
        <v>0</v>
      </c>
      <c r="N294" s="37">
        <v>3004.17</v>
      </c>
      <c r="O294" s="37"/>
      <c r="P294" s="620"/>
      <c r="Q294" s="104"/>
      <c r="R294" s="104"/>
      <c r="S294" s="104"/>
      <c r="T294" s="104"/>
      <c r="U294" s="104"/>
      <c r="V294" s="104"/>
      <c r="W294" s="104"/>
      <c r="X294" s="104"/>
      <c r="Y294" s="104"/>
      <c r="Z294" s="104"/>
      <c r="AA294" s="104"/>
      <c r="AB294" s="104"/>
      <c r="AC294" s="104"/>
      <c r="AD294" s="104"/>
    </row>
    <row r="295" spans="2:30" ht="36" x14ac:dyDescent="0.25">
      <c r="B295" s="102" t="s">
        <v>1619</v>
      </c>
      <c r="C295" s="102" t="s">
        <v>56</v>
      </c>
      <c r="D295" s="102" t="s">
        <v>57</v>
      </c>
      <c r="E295" s="102">
        <v>2702</v>
      </c>
      <c r="F295" s="42">
        <v>94652</v>
      </c>
      <c r="G295" s="430" t="s">
        <v>2237</v>
      </c>
      <c r="H295" s="102" t="s">
        <v>160</v>
      </c>
      <c r="I295" s="37">
        <v>4.42</v>
      </c>
      <c r="J295" s="431" t="s">
        <v>2238</v>
      </c>
      <c r="K295" s="431"/>
      <c r="L295" s="551">
        <v>57.09</v>
      </c>
      <c r="M295" s="37">
        <v>0</v>
      </c>
      <c r="N295" s="37">
        <v>252.33</v>
      </c>
      <c r="O295" s="37"/>
      <c r="P295" s="620"/>
      <c r="Q295" s="104"/>
      <c r="R295" s="104"/>
      <c r="S295" s="104"/>
      <c r="T295" s="104"/>
      <c r="U295" s="104"/>
      <c r="V295" s="104"/>
      <c r="W295" s="104"/>
      <c r="X295" s="104"/>
      <c r="Y295" s="104"/>
      <c r="Z295" s="104"/>
      <c r="AA295" s="104"/>
      <c r="AB295" s="104"/>
      <c r="AC295" s="104"/>
      <c r="AD295" s="104"/>
    </row>
    <row r="296" spans="2:30" ht="36" x14ac:dyDescent="0.25">
      <c r="B296" s="102" t="s">
        <v>1620</v>
      </c>
      <c r="C296" s="102" t="s">
        <v>56</v>
      </c>
      <c r="D296" s="102" t="s">
        <v>57</v>
      </c>
      <c r="E296" s="102">
        <v>2703</v>
      </c>
      <c r="F296" s="42">
        <v>94653</v>
      </c>
      <c r="G296" s="430" t="s">
        <v>2239</v>
      </c>
      <c r="H296" s="102" t="s">
        <v>160</v>
      </c>
      <c r="I296" s="37">
        <v>125.14</v>
      </c>
      <c r="J296" s="431" t="s">
        <v>2240</v>
      </c>
      <c r="K296" s="431"/>
      <c r="L296" s="551">
        <v>84.73</v>
      </c>
      <c r="M296" s="37">
        <v>0</v>
      </c>
      <c r="N296" s="37">
        <v>10603.11</v>
      </c>
      <c r="O296" s="37"/>
      <c r="P296" s="620"/>
      <c r="Q296" s="104"/>
      <c r="R296" s="104"/>
      <c r="S296" s="104"/>
      <c r="T296" s="104"/>
      <c r="U296" s="104"/>
      <c r="V296" s="104"/>
      <c r="W296" s="104"/>
      <c r="X296" s="104"/>
      <c r="Y296" s="104"/>
      <c r="Z296" s="104"/>
      <c r="AA296" s="104"/>
      <c r="AB296" s="104"/>
      <c r="AC296" s="104"/>
      <c r="AD296" s="104"/>
    </row>
    <row r="297" spans="2:30" ht="24" x14ac:dyDescent="0.25">
      <c r="B297" s="102" t="s">
        <v>1621</v>
      </c>
      <c r="C297" s="102" t="s">
        <v>56</v>
      </c>
      <c r="D297" s="102" t="s">
        <v>57</v>
      </c>
      <c r="E297" s="102">
        <v>2674</v>
      </c>
      <c r="F297" s="42">
        <v>89440</v>
      </c>
      <c r="G297" s="430" t="s">
        <v>2181</v>
      </c>
      <c r="H297" s="102" t="s">
        <v>121</v>
      </c>
      <c r="I297" s="37">
        <v>23</v>
      </c>
      <c r="J297" s="431" t="s">
        <v>2182</v>
      </c>
      <c r="K297" s="431"/>
      <c r="L297" s="551">
        <v>13.01</v>
      </c>
      <c r="M297" s="37">
        <v>0</v>
      </c>
      <c r="N297" s="37">
        <v>299.23</v>
      </c>
      <c r="O297" s="37">
        <v>0</v>
      </c>
      <c r="P297" s="620"/>
      <c r="Q297" s="104"/>
      <c r="R297" s="104"/>
      <c r="S297" s="104"/>
      <c r="T297" s="104"/>
      <c r="U297" s="104"/>
      <c r="V297" s="104"/>
      <c r="W297" s="104"/>
      <c r="X297" s="104"/>
      <c r="Y297" s="104"/>
      <c r="Z297" s="104"/>
      <c r="AA297" s="104"/>
      <c r="AB297" s="104"/>
      <c r="AC297" s="104"/>
      <c r="AD297" s="104"/>
    </row>
    <row r="298" spans="2:30" ht="24" x14ac:dyDescent="0.25">
      <c r="B298" s="102" t="s">
        <v>1622</v>
      </c>
      <c r="C298" s="102" t="s">
        <v>56</v>
      </c>
      <c r="D298" s="102" t="s">
        <v>57</v>
      </c>
      <c r="E298" s="102">
        <v>2675</v>
      </c>
      <c r="F298" s="42">
        <v>89625</v>
      </c>
      <c r="G298" s="430" t="s">
        <v>2241</v>
      </c>
      <c r="H298" s="102" t="s">
        <v>121</v>
      </c>
      <c r="I298" s="37">
        <v>3</v>
      </c>
      <c r="J298" s="431" t="s">
        <v>2242</v>
      </c>
      <c r="K298" s="431"/>
      <c r="L298" s="551">
        <v>29.6</v>
      </c>
      <c r="M298" s="37">
        <v>0</v>
      </c>
      <c r="N298" s="37">
        <v>88.8</v>
      </c>
      <c r="O298" s="37">
        <v>0</v>
      </c>
      <c r="P298" s="620"/>
      <c r="Q298" s="104"/>
      <c r="R298" s="104"/>
      <c r="S298" s="104"/>
      <c r="T298" s="104"/>
      <c r="U298" s="104"/>
      <c r="V298" s="104"/>
      <c r="W298" s="104"/>
      <c r="X298" s="104"/>
      <c r="Y298" s="104"/>
      <c r="Z298" s="104"/>
      <c r="AA298" s="104"/>
      <c r="AB298" s="104"/>
      <c r="AC298" s="104"/>
      <c r="AD298" s="104"/>
    </row>
    <row r="299" spans="2:30" ht="36" x14ac:dyDescent="0.25">
      <c r="B299" s="102" t="s">
        <v>1623</v>
      </c>
      <c r="C299" s="102" t="s">
        <v>56</v>
      </c>
      <c r="D299" s="102" t="s">
        <v>57</v>
      </c>
      <c r="E299" s="102">
        <v>2676</v>
      </c>
      <c r="F299" s="42">
        <v>94697</v>
      </c>
      <c r="G299" s="430" t="s">
        <v>2243</v>
      </c>
      <c r="H299" s="102" t="s">
        <v>121</v>
      </c>
      <c r="I299" s="37">
        <v>1</v>
      </c>
      <c r="J299" s="431" t="s">
        <v>2244</v>
      </c>
      <c r="K299" s="431"/>
      <c r="L299" s="551">
        <v>126.19</v>
      </c>
      <c r="M299" s="37">
        <v>0</v>
      </c>
      <c r="N299" s="37">
        <v>126.19</v>
      </c>
      <c r="O299" s="37">
        <v>0</v>
      </c>
      <c r="P299" s="620"/>
      <c r="Q299" s="104"/>
      <c r="R299" s="104"/>
      <c r="S299" s="104"/>
      <c r="T299" s="104"/>
      <c r="U299" s="104"/>
      <c r="V299" s="104"/>
      <c r="W299" s="104"/>
      <c r="X299" s="104"/>
      <c r="Y299" s="104"/>
      <c r="Z299" s="104"/>
      <c r="AA299" s="104"/>
      <c r="AB299" s="104"/>
      <c r="AC299" s="104"/>
      <c r="AD299" s="104"/>
    </row>
    <row r="300" spans="2:30" ht="24" x14ac:dyDescent="0.25">
      <c r="B300" s="102" t="s">
        <v>1624</v>
      </c>
      <c r="C300" s="102" t="s">
        <v>56</v>
      </c>
      <c r="D300" s="102" t="s">
        <v>57</v>
      </c>
      <c r="E300" s="102">
        <v>2677</v>
      </c>
      <c r="F300" s="42">
        <v>89622</v>
      </c>
      <c r="G300" s="430" t="s">
        <v>2245</v>
      </c>
      <c r="H300" s="102" t="s">
        <v>121</v>
      </c>
      <c r="I300" s="37">
        <v>18</v>
      </c>
      <c r="J300" s="431" t="s">
        <v>2246</v>
      </c>
      <c r="K300" s="431"/>
      <c r="L300" s="551">
        <v>18.670000000000002</v>
      </c>
      <c r="M300" s="37">
        <v>0</v>
      </c>
      <c r="N300" s="37">
        <v>336.06</v>
      </c>
      <c r="O300" s="37">
        <v>0</v>
      </c>
      <c r="P300" s="620"/>
      <c r="Q300" s="104"/>
      <c r="R300" s="104"/>
      <c r="S300" s="104"/>
      <c r="T300" s="104"/>
      <c r="U300" s="104"/>
      <c r="V300" s="104"/>
      <c r="W300" s="104"/>
      <c r="X300" s="104"/>
      <c r="Y300" s="104"/>
      <c r="Z300" s="104"/>
      <c r="AA300" s="104"/>
      <c r="AB300" s="104"/>
      <c r="AC300" s="104"/>
      <c r="AD300" s="104"/>
    </row>
    <row r="301" spans="2:30" x14ac:dyDescent="0.25">
      <c r="B301" s="102" t="s">
        <v>1625</v>
      </c>
      <c r="C301" s="102" t="s">
        <v>56</v>
      </c>
      <c r="D301" s="102" t="s">
        <v>59</v>
      </c>
      <c r="E301" s="102">
        <v>2678</v>
      </c>
      <c r="F301" s="42" t="s">
        <v>1376</v>
      </c>
      <c r="G301" s="430" t="s">
        <v>1382</v>
      </c>
      <c r="H301" s="102" t="s">
        <v>121</v>
      </c>
      <c r="I301" s="37">
        <v>3</v>
      </c>
      <c r="J301" s="431">
        <v>32.200000000000003</v>
      </c>
      <c r="K301" s="431"/>
      <c r="L301" s="551">
        <v>41.47</v>
      </c>
      <c r="M301" s="37">
        <v>0</v>
      </c>
      <c r="N301" s="37">
        <v>124.41</v>
      </c>
      <c r="O301" s="37">
        <v>0</v>
      </c>
      <c r="P301" s="620"/>
      <c r="Q301" s="104"/>
      <c r="R301" s="104"/>
      <c r="S301" s="104"/>
      <c r="T301" s="104"/>
      <c r="U301" s="104"/>
      <c r="V301" s="104"/>
      <c r="W301" s="104"/>
      <c r="X301" s="104"/>
      <c r="Y301" s="104"/>
      <c r="Z301" s="104"/>
      <c r="AA301" s="104"/>
      <c r="AB301" s="104"/>
      <c r="AC301" s="104"/>
      <c r="AD301" s="104"/>
    </row>
    <row r="302" spans="2:30" ht="24" x14ac:dyDescent="0.25">
      <c r="B302" s="102" t="s">
        <v>1626</v>
      </c>
      <c r="C302" s="102" t="s">
        <v>56</v>
      </c>
      <c r="D302" s="102" t="s">
        <v>57</v>
      </c>
      <c r="E302" s="102">
        <v>2679</v>
      </c>
      <c r="F302" s="42">
        <v>89624</v>
      </c>
      <c r="G302" s="430" t="s">
        <v>2247</v>
      </c>
      <c r="H302" s="102" t="s">
        <v>121</v>
      </c>
      <c r="I302" s="37">
        <v>1</v>
      </c>
      <c r="J302" s="431" t="s">
        <v>2248</v>
      </c>
      <c r="K302" s="431"/>
      <c r="L302" s="551">
        <v>23.84</v>
      </c>
      <c r="M302" s="37">
        <v>0</v>
      </c>
      <c r="N302" s="37">
        <v>23.84</v>
      </c>
      <c r="O302" s="37">
        <v>0</v>
      </c>
      <c r="P302" s="620"/>
      <c r="Q302" s="104"/>
      <c r="R302" s="104"/>
      <c r="S302" s="104"/>
      <c r="T302" s="104"/>
      <c r="U302" s="104"/>
      <c r="V302" s="104"/>
      <c r="W302" s="104"/>
      <c r="X302" s="104"/>
      <c r="Y302" s="104"/>
      <c r="Z302" s="104"/>
      <c r="AA302" s="104"/>
      <c r="AB302" s="104"/>
      <c r="AC302" s="104"/>
      <c r="AD302" s="104"/>
    </row>
    <row r="303" spans="2:30" ht="24" x14ac:dyDescent="0.25">
      <c r="B303" s="102" t="s">
        <v>1627</v>
      </c>
      <c r="C303" s="102" t="s">
        <v>56</v>
      </c>
      <c r="D303" s="102" t="s">
        <v>57</v>
      </c>
      <c r="E303" s="102">
        <v>2680</v>
      </c>
      <c r="F303" s="42">
        <v>89627</v>
      </c>
      <c r="G303" s="430" t="s">
        <v>2249</v>
      </c>
      <c r="H303" s="102" t="s">
        <v>121</v>
      </c>
      <c r="I303" s="37">
        <v>3</v>
      </c>
      <c r="J303" s="431" t="s">
        <v>2250</v>
      </c>
      <c r="K303" s="431"/>
      <c r="L303" s="551">
        <v>27.07</v>
      </c>
      <c r="M303" s="37">
        <v>0</v>
      </c>
      <c r="N303" s="37">
        <v>81.209999999999994</v>
      </c>
      <c r="O303" s="37">
        <v>0</v>
      </c>
      <c r="P303" s="620"/>
      <c r="Q303" s="104"/>
      <c r="R303" s="104"/>
      <c r="S303" s="104"/>
      <c r="T303" s="104"/>
      <c r="U303" s="104"/>
      <c r="V303" s="104"/>
      <c r="W303" s="104"/>
      <c r="X303" s="104"/>
      <c r="Y303" s="104"/>
      <c r="Z303" s="104"/>
      <c r="AA303" s="104"/>
      <c r="AB303" s="104"/>
      <c r="AC303" s="104"/>
      <c r="AD303" s="104"/>
    </row>
    <row r="304" spans="2:30" x14ac:dyDescent="0.25">
      <c r="B304" s="102" t="s">
        <v>1628</v>
      </c>
      <c r="C304" s="102" t="s">
        <v>56</v>
      </c>
      <c r="D304" s="102" t="s">
        <v>105</v>
      </c>
      <c r="E304" s="102">
        <v>2681</v>
      </c>
      <c r="F304" s="42">
        <v>55128</v>
      </c>
      <c r="G304" s="430" t="s">
        <v>1375</v>
      </c>
      <c r="H304" s="102" t="s">
        <v>121</v>
      </c>
      <c r="I304" s="37">
        <v>2</v>
      </c>
      <c r="J304" s="431">
        <v>77.790000000000006</v>
      </c>
      <c r="K304" s="431"/>
      <c r="L304" s="551">
        <v>100.2</v>
      </c>
      <c r="M304" s="37">
        <v>0</v>
      </c>
      <c r="N304" s="37">
        <v>200.4</v>
      </c>
      <c r="O304" s="37">
        <v>0</v>
      </c>
      <c r="P304" s="620"/>
      <c r="Q304" s="104"/>
      <c r="R304" s="104"/>
      <c r="S304" s="104"/>
      <c r="T304" s="104"/>
      <c r="U304" s="104"/>
      <c r="V304" s="104"/>
      <c r="W304" s="104"/>
      <c r="X304" s="104"/>
      <c r="Y304" s="104"/>
      <c r="Z304" s="104"/>
      <c r="AA304" s="104"/>
      <c r="AB304" s="104"/>
      <c r="AC304" s="104"/>
      <c r="AD304" s="104"/>
    </row>
    <row r="305" spans="2:30" ht="36" x14ac:dyDescent="0.25">
      <c r="B305" s="102" t="s">
        <v>1629</v>
      </c>
      <c r="C305" s="102" t="s">
        <v>56</v>
      </c>
      <c r="D305" s="102" t="s">
        <v>57</v>
      </c>
      <c r="E305" s="102">
        <v>2682</v>
      </c>
      <c r="F305" s="42">
        <v>94698</v>
      </c>
      <c r="G305" s="430" t="s">
        <v>2251</v>
      </c>
      <c r="H305" s="102" t="s">
        <v>121</v>
      </c>
      <c r="I305" s="37">
        <v>23</v>
      </c>
      <c r="J305" s="431" t="s">
        <v>2252</v>
      </c>
      <c r="K305" s="431"/>
      <c r="L305" s="551">
        <v>101.39</v>
      </c>
      <c r="M305" s="37">
        <v>0</v>
      </c>
      <c r="N305" s="37">
        <v>2331.9699999999998</v>
      </c>
      <c r="O305" s="37">
        <v>0</v>
      </c>
      <c r="P305" s="620"/>
      <c r="Q305" s="104"/>
      <c r="R305" s="104"/>
      <c r="S305" s="104"/>
      <c r="T305" s="104"/>
      <c r="U305" s="104"/>
      <c r="V305" s="104"/>
      <c r="W305" s="104"/>
      <c r="X305" s="104"/>
      <c r="Y305" s="104"/>
      <c r="Z305" s="104"/>
      <c r="AA305" s="104"/>
      <c r="AB305" s="104"/>
      <c r="AC305" s="104"/>
      <c r="AD305" s="104"/>
    </row>
    <row r="306" spans="2:30" x14ac:dyDescent="0.25">
      <c r="B306" s="102" t="s">
        <v>1630</v>
      </c>
      <c r="C306" s="102" t="s">
        <v>56</v>
      </c>
      <c r="D306" s="102" t="s">
        <v>105</v>
      </c>
      <c r="E306" s="102">
        <v>2683</v>
      </c>
      <c r="F306" s="42">
        <v>52209</v>
      </c>
      <c r="G306" s="430" t="s">
        <v>1383</v>
      </c>
      <c r="H306" s="102" t="s">
        <v>121</v>
      </c>
      <c r="I306" s="37">
        <v>2</v>
      </c>
      <c r="J306" s="431">
        <v>120.91</v>
      </c>
      <c r="K306" s="431"/>
      <c r="L306" s="551">
        <v>155.75</v>
      </c>
      <c r="M306" s="37">
        <v>0</v>
      </c>
      <c r="N306" s="37">
        <v>311.5</v>
      </c>
      <c r="O306" s="37">
        <v>0</v>
      </c>
      <c r="P306" s="620"/>
      <c r="Q306" s="104"/>
      <c r="R306" s="104"/>
      <c r="S306" s="104"/>
      <c r="T306" s="104"/>
      <c r="U306" s="104"/>
      <c r="V306" s="104"/>
      <c r="W306" s="104"/>
      <c r="X306" s="104"/>
      <c r="Y306" s="104"/>
      <c r="Z306" s="104"/>
      <c r="AA306" s="104"/>
      <c r="AB306" s="104"/>
      <c r="AC306" s="104"/>
      <c r="AD306" s="104"/>
    </row>
    <row r="307" spans="2:30" ht="36" x14ac:dyDescent="0.25">
      <c r="B307" s="102" t="s">
        <v>1631</v>
      </c>
      <c r="C307" s="102" t="s">
        <v>56</v>
      </c>
      <c r="D307" s="102" t="s">
        <v>57</v>
      </c>
      <c r="E307" s="102">
        <v>2684</v>
      </c>
      <c r="F307" s="42">
        <v>89366</v>
      </c>
      <c r="G307" s="430" t="s">
        <v>2253</v>
      </c>
      <c r="H307" s="102" t="s">
        <v>121</v>
      </c>
      <c r="I307" s="37">
        <v>19</v>
      </c>
      <c r="J307" s="431" t="s">
        <v>2254</v>
      </c>
      <c r="K307" s="431"/>
      <c r="L307" s="551">
        <v>21.62</v>
      </c>
      <c r="M307" s="37">
        <v>0</v>
      </c>
      <c r="N307" s="37">
        <v>410.78</v>
      </c>
      <c r="O307" s="37">
        <v>0</v>
      </c>
      <c r="P307" s="620"/>
      <c r="Q307" s="104"/>
      <c r="R307" s="104"/>
      <c r="S307" s="104"/>
      <c r="T307" s="104"/>
      <c r="U307" s="104"/>
      <c r="V307" s="104"/>
      <c r="W307" s="104"/>
      <c r="X307" s="104"/>
      <c r="Y307" s="104"/>
      <c r="Z307" s="104"/>
      <c r="AA307" s="104"/>
      <c r="AB307" s="104"/>
      <c r="AC307" s="104"/>
      <c r="AD307" s="104"/>
    </row>
    <row r="308" spans="2:30" ht="36" x14ac:dyDescent="0.25">
      <c r="B308" s="102" t="s">
        <v>1632</v>
      </c>
      <c r="C308" s="102" t="s">
        <v>56</v>
      </c>
      <c r="D308" s="102" t="s">
        <v>57</v>
      </c>
      <c r="E308" s="102">
        <v>2685</v>
      </c>
      <c r="F308" s="42">
        <v>90373</v>
      </c>
      <c r="G308" s="430" t="s">
        <v>2255</v>
      </c>
      <c r="H308" s="102" t="s">
        <v>121</v>
      </c>
      <c r="I308" s="37">
        <v>56</v>
      </c>
      <c r="J308" s="431" t="s">
        <v>2012</v>
      </c>
      <c r="K308" s="431"/>
      <c r="L308" s="551">
        <v>16.57</v>
      </c>
      <c r="M308" s="37">
        <v>0</v>
      </c>
      <c r="N308" s="37">
        <v>927.92</v>
      </c>
      <c r="O308" s="37">
        <v>0</v>
      </c>
      <c r="P308" s="620"/>
      <c r="Q308" s="104"/>
      <c r="R308" s="104"/>
      <c r="S308" s="104"/>
      <c r="T308" s="104"/>
      <c r="U308" s="104"/>
      <c r="V308" s="104"/>
      <c r="W308" s="104"/>
      <c r="X308" s="104"/>
      <c r="Y308" s="104"/>
      <c r="Z308" s="104"/>
      <c r="AA308" s="104"/>
      <c r="AB308" s="104"/>
      <c r="AC308" s="104"/>
      <c r="AD308" s="104"/>
    </row>
    <row r="309" spans="2:30" ht="36" x14ac:dyDescent="0.25">
      <c r="B309" s="102" t="s">
        <v>1633</v>
      </c>
      <c r="C309" s="102" t="s">
        <v>56</v>
      </c>
      <c r="D309" s="102" t="s">
        <v>57</v>
      </c>
      <c r="E309" s="102">
        <v>2686</v>
      </c>
      <c r="F309" s="42">
        <v>89396</v>
      </c>
      <c r="G309" s="430" t="s">
        <v>2256</v>
      </c>
      <c r="H309" s="102" t="s">
        <v>121</v>
      </c>
      <c r="I309" s="37">
        <v>8</v>
      </c>
      <c r="J309" s="431" t="s">
        <v>2257</v>
      </c>
      <c r="K309" s="431"/>
      <c r="L309" s="551">
        <v>27.11</v>
      </c>
      <c r="M309" s="37">
        <v>0</v>
      </c>
      <c r="N309" s="37">
        <v>216.88</v>
      </c>
      <c r="O309" s="37">
        <v>0</v>
      </c>
      <c r="P309" s="620"/>
      <c r="Q309" s="104"/>
      <c r="R309" s="104"/>
      <c r="S309" s="104"/>
      <c r="T309" s="104"/>
      <c r="U309" s="104"/>
      <c r="V309" s="104"/>
      <c r="W309" s="104"/>
      <c r="X309" s="104"/>
      <c r="Y309" s="104"/>
      <c r="Z309" s="104"/>
      <c r="AA309" s="104"/>
      <c r="AB309" s="104"/>
      <c r="AC309" s="104"/>
      <c r="AD309" s="104"/>
    </row>
    <row r="310" spans="2:30" ht="36" x14ac:dyDescent="0.25">
      <c r="B310" s="102" t="s">
        <v>1634</v>
      </c>
      <c r="C310" s="102" t="s">
        <v>56</v>
      </c>
      <c r="D310" s="102" t="s">
        <v>57</v>
      </c>
      <c r="E310" s="102">
        <v>2687</v>
      </c>
      <c r="F310" s="42">
        <v>90374</v>
      </c>
      <c r="G310" s="430" t="s">
        <v>2258</v>
      </c>
      <c r="H310" s="102" t="s">
        <v>121</v>
      </c>
      <c r="I310" s="37">
        <v>2</v>
      </c>
      <c r="J310" s="431" t="s">
        <v>2259</v>
      </c>
      <c r="K310" s="431"/>
      <c r="L310" s="551">
        <v>29.48</v>
      </c>
      <c r="M310" s="37">
        <v>0</v>
      </c>
      <c r="N310" s="37">
        <v>58.96</v>
      </c>
      <c r="O310" s="37">
        <v>0</v>
      </c>
      <c r="P310" s="620"/>
      <c r="Q310" s="104"/>
      <c r="R310" s="104"/>
      <c r="S310" s="104"/>
      <c r="T310" s="104"/>
      <c r="U310" s="104"/>
      <c r="V310" s="104"/>
      <c r="W310" s="104"/>
      <c r="X310" s="104"/>
      <c r="Y310" s="104"/>
      <c r="Z310" s="104"/>
      <c r="AA310" s="104"/>
      <c r="AB310" s="104"/>
      <c r="AC310" s="104"/>
      <c r="AD310" s="104"/>
    </row>
    <row r="311" spans="2:30" x14ac:dyDescent="0.25">
      <c r="B311" s="102" t="s">
        <v>1635</v>
      </c>
      <c r="C311" s="102" t="s">
        <v>56</v>
      </c>
      <c r="D311" s="102" t="s">
        <v>105</v>
      </c>
      <c r="E311" s="102">
        <v>2688</v>
      </c>
      <c r="F311" s="42">
        <v>52507</v>
      </c>
      <c r="G311" s="430" t="s">
        <v>1387</v>
      </c>
      <c r="H311" s="102" t="s">
        <v>121</v>
      </c>
      <c r="I311" s="37">
        <v>2</v>
      </c>
      <c r="J311" s="431">
        <v>257.23</v>
      </c>
      <c r="K311" s="431"/>
      <c r="L311" s="551">
        <v>331.36</v>
      </c>
      <c r="M311" s="37">
        <v>0</v>
      </c>
      <c r="N311" s="37">
        <v>662.72</v>
      </c>
      <c r="O311" s="37">
        <v>0</v>
      </c>
      <c r="P311" s="620"/>
      <c r="Q311" s="104"/>
      <c r="R311" s="104"/>
      <c r="S311" s="104"/>
      <c r="T311" s="104"/>
      <c r="U311" s="104"/>
      <c r="V311" s="104"/>
      <c r="W311" s="104"/>
      <c r="X311" s="104"/>
      <c r="Y311" s="104"/>
      <c r="Z311" s="104"/>
      <c r="AA311" s="104"/>
      <c r="AB311" s="104"/>
      <c r="AC311" s="104"/>
      <c r="AD311" s="104"/>
    </row>
    <row r="312" spans="2:30" ht="36" x14ac:dyDescent="0.25">
      <c r="B312" s="102" t="s">
        <v>1636</v>
      </c>
      <c r="C312" s="102" t="s">
        <v>56</v>
      </c>
      <c r="D312" s="102" t="s">
        <v>57</v>
      </c>
      <c r="E312" s="102">
        <v>2689</v>
      </c>
      <c r="F312" s="42">
        <v>89383</v>
      </c>
      <c r="G312" s="430" t="s">
        <v>2177</v>
      </c>
      <c r="H312" s="102" t="s">
        <v>121</v>
      </c>
      <c r="I312" s="37">
        <v>4</v>
      </c>
      <c r="J312" s="431" t="s">
        <v>2178</v>
      </c>
      <c r="K312" s="431"/>
      <c r="L312" s="551">
        <v>7.32</v>
      </c>
      <c r="M312" s="37">
        <v>0</v>
      </c>
      <c r="N312" s="37">
        <v>29.28</v>
      </c>
      <c r="O312" s="37">
        <v>0</v>
      </c>
      <c r="P312" s="620"/>
      <c r="Q312" s="104"/>
      <c r="R312" s="104"/>
      <c r="S312" s="104"/>
      <c r="T312" s="104"/>
      <c r="U312" s="104"/>
      <c r="V312" s="104"/>
      <c r="W312" s="104"/>
      <c r="X312" s="104"/>
      <c r="Y312" s="104"/>
      <c r="Z312" s="104"/>
      <c r="AA312" s="104"/>
      <c r="AB312" s="104"/>
      <c r="AC312" s="104"/>
      <c r="AD312" s="104"/>
    </row>
    <row r="313" spans="2:30" ht="24" x14ac:dyDescent="0.25">
      <c r="B313" s="102" t="s">
        <v>1637</v>
      </c>
      <c r="C313" s="102" t="s">
        <v>56</v>
      </c>
      <c r="D313" s="102" t="s">
        <v>57</v>
      </c>
      <c r="E313" s="102">
        <v>2690</v>
      </c>
      <c r="F313" s="42">
        <v>89408</v>
      </c>
      <c r="G313" s="430" t="s">
        <v>2179</v>
      </c>
      <c r="H313" s="102" t="s">
        <v>121</v>
      </c>
      <c r="I313" s="37">
        <v>5</v>
      </c>
      <c r="J313" s="431" t="s">
        <v>2180</v>
      </c>
      <c r="K313" s="431"/>
      <c r="L313" s="551">
        <v>9.27</v>
      </c>
      <c r="M313" s="37">
        <v>0</v>
      </c>
      <c r="N313" s="37">
        <v>46.35</v>
      </c>
      <c r="O313" s="37">
        <v>0</v>
      </c>
      <c r="P313" s="620"/>
      <c r="Q313" s="104"/>
      <c r="R313" s="104"/>
      <c r="S313" s="104"/>
      <c r="T313" s="104"/>
      <c r="U313" s="104"/>
      <c r="V313" s="104"/>
      <c r="W313" s="104"/>
      <c r="X313" s="104"/>
      <c r="Y313" s="104"/>
      <c r="Z313" s="104"/>
      <c r="AA313" s="104"/>
      <c r="AB313" s="104"/>
      <c r="AC313" s="104"/>
      <c r="AD313" s="104"/>
    </row>
    <row r="314" spans="2:30" ht="36" x14ac:dyDescent="0.25">
      <c r="B314" s="102" t="s">
        <v>1638</v>
      </c>
      <c r="C314" s="102" t="s">
        <v>56</v>
      </c>
      <c r="D314" s="102" t="s">
        <v>57</v>
      </c>
      <c r="E314" s="102">
        <v>2691</v>
      </c>
      <c r="F314" s="42">
        <v>94682</v>
      </c>
      <c r="G314" s="430" t="s">
        <v>2221</v>
      </c>
      <c r="H314" s="102" t="s">
        <v>121</v>
      </c>
      <c r="I314" s="37">
        <v>1</v>
      </c>
      <c r="J314" s="431" t="s">
        <v>2222</v>
      </c>
      <c r="K314" s="431"/>
      <c r="L314" s="551">
        <v>164.28</v>
      </c>
      <c r="M314" s="37">
        <v>0</v>
      </c>
      <c r="N314" s="37">
        <v>164.28</v>
      </c>
      <c r="O314" s="37">
        <v>0</v>
      </c>
      <c r="P314" s="620"/>
      <c r="Q314" s="104"/>
      <c r="R314" s="104"/>
      <c r="S314" s="104"/>
      <c r="T314" s="104"/>
      <c r="U314" s="104"/>
      <c r="V314" s="104"/>
      <c r="W314" s="104"/>
      <c r="X314" s="104"/>
      <c r="Y314" s="104"/>
      <c r="Z314" s="104"/>
      <c r="AA314" s="104"/>
      <c r="AB314" s="104"/>
      <c r="AC314" s="104"/>
      <c r="AD314" s="104"/>
    </row>
    <row r="315" spans="2:30" ht="24" x14ac:dyDescent="0.25">
      <c r="B315" s="102" t="s">
        <v>1639</v>
      </c>
      <c r="C315" s="102" t="s">
        <v>56</v>
      </c>
      <c r="D315" s="102" t="s">
        <v>57</v>
      </c>
      <c r="E315" s="102">
        <v>2692</v>
      </c>
      <c r="F315" s="42">
        <v>89402</v>
      </c>
      <c r="G315" s="430" t="s">
        <v>2175</v>
      </c>
      <c r="H315" s="102" t="s">
        <v>160</v>
      </c>
      <c r="I315" s="37">
        <v>19.899999999999999</v>
      </c>
      <c r="J315" s="431" t="s">
        <v>2176</v>
      </c>
      <c r="K315" s="431"/>
      <c r="L315" s="551">
        <v>15.13</v>
      </c>
      <c r="M315" s="37">
        <v>0</v>
      </c>
      <c r="N315" s="37">
        <v>301.08</v>
      </c>
      <c r="O315" s="37">
        <v>0</v>
      </c>
      <c r="P315" s="620"/>
      <c r="Q315" s="104"/>
      <c r="R315" s="104"/>
      <c r="S315" s="104"/>
      <c r="T315" s="104"/>
      <c r="U315" s="104"/>
      <c r="V315" s="104"/>
      <c r="W315" s="104"/>
      <c r="X315" s="104"/>
      <c r="Y315" s="104"/>
      <c r="Z315" s="104"/>
      <c r="AA315" s="104"/>
      <c r="AB315" s="104"/>
      <c r="AC315" s="104"/>
      <c r="AD315" s="104"/>
    </row>
    <row r="316" spans="2:30" ht="24" x14ac:dyDescent="0.25">
      <c r="B316" s="102" t="s">
        <v>1640</v>
      </c>
      <c r="C316" s="102" t="s">
        <v>56</v>
      </c>
      <c r="D316" s="102" t="s">
        <v>57</v>
      </c>
      <c r="E316" s="102">
        <v>2693</v>
      </c>
      <c r="F316" s="42">
        <v>89353</v>
      </c>
      <c r="G316" s="430" t="s">
        <v>2260</v>
      </c>
      <c r="H316" s="102" t="s">
        <v>121</v>
      </c>
      <c r="I316" s="37">
        <v>3</v>
      </c>
      <c r="J316" s="431" t="s">
        <v>2261</v>
      </c>
      <c r="K316" s="431"/>
      <c r="L316" s="551">
        <v>35.15</v>
      </c>
      <c r="M316" s="37">
        <v>0</v>
      </c>
      <c r="N316" s="37">
        <v>105.45</v>
      </c>
      <c r="O316" s="37">
        <v>0</v>
      </c>
      <c r="P316" s="620"/>
      <c r="Q316" s="104"/>
      <c r="R316" s="104"/>
      <c r="S316" s="104"/>
      <c r="T316" s="104"/>
      <c r="U316" s="104"/>
      <c r="V316" s="104"/>
      <c r="W316" s="104"/>
      <c r="X316" s="104"/>
      <c r="Y316" s="104"/>
      <c r="Z316" s="104"/>
      <c r="AA316" s="104"/>
      <c r="AB316" s="104"/>
      <c r="AC316" s="104"/>
      <c r="AD316" s="104"/>
    </row>
    <row r="317" spans="2:30" ht="36" x14ac:dyDescent="0.25">
      <c r="B317" s="102" t="s">
        <v>1641</v>
      </c>
      <c r="C317" s="102" t="s">
        <v>56</v>
      </c>
      <c r="D317" s="102" t="s">
        <v>57</v>
      </c>
      <c r="E317" s="102">
        <v>2694</v>
      </c>
      <c r="F317" s="42">
        <v>89383</v>
      </c>
      <c r="G317" s="430" t="s">
        <v>2177</v>
      </c>
      <c r="H317" s="102" t="s">
        <v>121</v>
      </c>
      <c r="I317" s="37">
        <v>6</v>
      </c>
      <c r="J317" s="431" t="s">
        <v>2178</v>
      </c>
      <c r="K317" s="431"/>
      <c r="L317" s="551">
        <v>7.32</v>
      </c>
      <c r="M317" s="37">
        <v>0</v>
      </c>
      <c r="N317" s="37">
        <v>43.92</v>
      </c>
      <c r="O317" s="37">
        <v>0</v>
      </c>
      <c r="P317" s="620"/>
      <c r="Q317" s="104"/>
      <c r="R317" s="104"/>
      <c r="S317" s="104"/>
      <c r="T317" s="104"/>
      <c r="U317" s="104"/>
      <c r="V317" s="104"/>
      <c r="W317" s="104"/>
      <c r="X317" s="104"/>
      <c r="Y317" s="104"/>
      <c r="Z317" s="104"/>
      <c r="AA317" s="104"/>
      <c r="AB317" s="104"/>
      <c r="AC317" s="104"/>
      <c r="AD317" s="104"/>
    </row>
    <row r="318" spans="2:30" ht="24" x14ac:dyDescent="0.25">
      <c r="B318" s="102" t="s">
        <v>1642</v>
      </c>
      <c r="C318" s="102" t="s">
        <v>56</v>
      </c>
      <c r="D318" s="102" t="s">
        <v>57</v>
      </c>
      <c r="E318" s="102">
        <v>2695</v>
      </c>
      <c r="F318" s="42">
        <v>89408</v>
      </c>
      <c r="G318" s="430" t="s">
        <v>2179</v>
      </c>
      <c r="H318" s="102" t="s">
        <v>121</v>
      </c>
      <c r="I318" s="37">
        <v>2</v>
      </c>
      <c r="J318" s="431" t="s">
        <v>2180</v>
      </c>
      <c r="K318" s="431"/>
      <c r="L318" s="551">
        <v>9.27</v>
      </c>
      <c r="M318" s="37">
        <v>0</v>
      </c>
      <c r="N318" s="37">
        <v>18.54</v>
      </c>
      <c r="O318" s="37">
        <v>0</v>
      </c>
      <c r="P318" s="620"/>
      <c r="Q318" s="104"/>
      <c r="R318" s="104"/>
      <c r="S318" s="104"/>
      <c r="T318" s="104"/>
      <c r="U318" s="104"/>
      <c r="V318" s="104"/>
      <c r="W318" s="104"/>
      <c r="X318" s="104"/>
      <c r="Y318" s="104"/>
      <c r="Z318" s="104"/>
      <c r="AA318" s="104"/>
      <c r="AB318" s="104"/>
      <c r="AC318" s="104"/>
      <c r="AD318" s="104"/>
    </row>
    <row r="319" spans="2:30" ht="24" x14ac:dyDescent="0.25">
      <c r="B319" s="102" t="s">
        <v>1643</v>
      </c>
      <c r="C319" s="102" t="s">
        <v>56</v>
      </c>
      <c r="D319" s="102" t="s">
        <v>57</v>
      </c>
      <c r="E319" s="102">
        <v>2696</v>
      </c>
      <c r="F319" s="42">
        <v>89402</v>
      </c>
      <c r="G319" s="430" t="s">
        <v>2175</v>
      </c>
      <c r="H319" s="102" t="s">
        <v>160</v>
      </c>
      <c r="I319" s="37">
        <v>8.4700000000000006</v>
      </c>
      <c r="J319" s="431" t="s">
        <v>2176</v>
      </c>
      <c r="K319" s="431"/>
      <c r="L319" s="551">
        <v>15.13</v>
      </c>
      <c r="M319" s="37">
        <v>0</v>
      </c>
      <c r="N319" s="37">
        <v>128.15</v>
      </c>
      <c r="O319" s="37">
        <v>0</v>
      </c>
      <c r="P319" s="620"/>
      <c r="Q319" s="104"/>
      <c r="R319" s="104"/>
      <c r="S319" s="104"/>
      <c r="T319" s="104"/>
      <c r="U319" s="104"/>
      <c r="V319" s="104"/>
      <c r="W319" s="104"/>
      <c r="X319" s="104"/>
      <c r="Y319" s="104"/>
      <c r="Z319" s="104"/>
      <c r="AA319" s="104"/>
      <c r="AB319" s="104"/>
      <c r="AC319" s="104"/>
      <c r="AD319" s="104"/>
    </row>
    <row r="320" spans="2:30" ht="24" x14ac:dyDescent="0.25">
      <c r="B320" s="102" t="s">
        <v>1644</v>
      </c>
      <c r="C320" s="102" t="s">
        <v>56</v>
      </c>
      <c r="D320" s="102" t="s">
        <v>57</v>
      </c>
      <c r="E320" s="102">
        <v>2697</v>
      </c>
      <c r="F320" s="42">
        <v>89440</v>
      </c>
      <c r="G320" s="430" t="s">
        <v>2181</v>
      </c>
      <c r="H320" s="102" t="s">
        <v>121</v>
      </c>
      <c r="I320" s="37">
        <v>1</v>
      </c>
      <c r="J320" s="431" t="s">
        <v>2182</v>
      </c>
      <c r="K320" s="431"/>
      <c r="L320" s="551">
        <v>13.01</v>
      </c>
      <c r="M320" s="37">
        <v>0</v>
      </c>
      <c r="N320" s="37">
        <v>13.01</v>
      </c>
      <c r="O320" s="37">
        <v>0</v>
      </c>
      <c r="P320" s="620"/>
      <c r="Q320" s="104"/>
      <c r="R320" s="104"/>
      <c r="S320" s="104"/>
      <c r="T320" s="104"/>
      <c r="U320" s="104"/>
      <c r="V320" s="104"/>
      <c r="W320" s="104"/>
      <c r="X320" s="104"/>
      <c r="Y320" s="104"/>
      <c r="Z320" s="104"/>
      <c r="AA320" s="104"/>
      <c r="AB320" s="104"/>
      <c r="AC320" s="104"/>
      <c r="AD320" s="104"/>
    </row>
    <row r="321" spans="1:30" ht="60" x14ac:dyDescent="0.25">
      <c r="B321" s="102" t="s">
        <v>1645</v>
      </c>
      <c r="C321" s="102" t="s">
        <v>56</v>
      </c>
      <c r="D321" s="102" t="s">
        <v>59</v>
      </c>
      <c r="E321" s="102">
        <v>2697</v>
      </c>
      <c r="F321" s="42" t="s">
        <v>1392</v>
      </c>
      <c r="G321" s="430" t="s">
        <v>1931</v>
      </c>
      <c r="H321" s="102" t="s">
        <v>121</v>
      </c>
      <c r="I321" s="37">
        <v>1</v>
      </c>
      <c r="J321" s="431">
        <v>153094.47</v>
      </c>
      <c r="K321" s="431"/>
      <c r="L321" s="641">
        <v>197216.08</v>
      </c>
      <c r="M321" s="37">
        <v>0</v>
      </c>
      <c r="N321" s="37">
        <v>197216.08</v>
      </c>
      <c r="O321" s="37"/>
      <c r="P321" s="620"/>
      <c r="Q321" s="104"/>
      <c r="R321" s="104"/>
      <c r="S321" s="104"/>
      <c r="T321" s="104"/>
      <c r="U321" s="104"/>
      <c r="V321" s="104"/>
      <c r="W321" s="104"/>
      <c r="X321" s="104"/>
      <c r="Y321" s="104"/>
      <c r="Z321" s="104"/>
      <c r="AA321" s="104"/>
      <c r="AB321" s="104"/>
      <c r="AC321" s="104"/>
      <c r="AD321" s="104"/>
    </row>
    <row r="322" spans="1:30" ht="36" x14ac:dyDescent="0.25">
      <c r="B322" s="102" t="s">
        <v>1646</v>
      </c>
      <c r="C322" s="102" t="s">
        <v>56</v>
      </c>
      <c r="D322" s="102" t="s">
        <v>57</v>
      </c>
      <c r="E322" s="102">
        <v>2698</v>
      </c>
      <c r="F322" s="42">
        <v>100954</v>
      </c>
      <c r="G322" s="430" t="s">
        <v>2262</v>
      </c>
      <c r="H322" s="102" t="s">
        <v>2263</v>
      </c>
      <c r="I322" s="37">
        <v>400</v>
      </c>
      <c r="J322" s="431" t="s">
        <v>2264</v>
      </c>
      <c r="K322" s="431"/>
      <c r="L322" s="641">
        <v>10.199999999999999</v>
      </c>
      <c r="M322" s="37">
        <v>0</v>
      </c>
      <c r="N322" s="37">
        <v>4080</v>
      </c>
      <c r="O322" s="37"/>
      <c r="P322" s="620"/>
      <c r="Q322" s="104"/>
      <c r="R322" s="104"/>
      <c r="S322" s="104"/>
      <c r="T322" s="104"/>
      <c r="U322" s="104"/>
      <c r="V322" s="104"/>
      <c r="W322" s="104"/>
      <c r="X322" s="104"/>
      <c r="Y322" s="104"/>
      <c r="Z322" s="104"/>
      <c r="AA322" s="104"/>
      <c r="AB322" s="104"/>
      <c r="AC322" s="104"/>
      <c r="AD322" s="104"/>
    </row>
    <row r="323" spans="1:30" x14ac:dyDescent="0.25">
      <c r="A323" s="103"/>
      <c r="B323" s="76" t="s">
        <v>191</v>
      </c>
      <c r="C323" s="76"/>
      <c r="D323" s="76"/>
      <c r="E323" s="76"/>
      <c r="F323" s="76"/>
      <c r="G323" s="77" t="s">
        <v>461</v>
      </c>
      <c r="H323" s="567"/>
      <c r="I323" s="568"/>
      <c r="J323" s="81"/>
      <c r="K323" s="81"/>
      <c r="L323" s="568"/>
      <c r="M323" s="568"/>
      <c r="N323" s="571">
        <v>4712.21</v>
      </c>
      <c r="O323" s="571">
        <v>0</v>
      </c>
      <c r="P323" s="630"/>
      <c r="Q323" s="435"/>
      <c r="R323" s="435"/>
      <c r="S323" s="104"/>
      <c r="T323" s="104"/>
      <c r="U323" s="104"/>
      <c r="V323" s="104"/>
      <c r="W323" s="104"/>
      <c r="X323" s="104"/>
      <c r="Y323" s="104"/>
      <c r="Z323" s="104"/>
      <c r="AA323" s="104"/>
      <c r="AB323" s="104"/>
      <c r="AC323" s="104"/>
      <c r="AD323" s="104"/>
    </row>
    <row r="324" spans="1:30" ht="24" x14ac:dyDescent="0.25">
      <c r="A324" s="103"/>
      <c r="B324" s="102" t="s">
        <v>1193</v>
      </c>
      <c r="C324" s="102" t="s">
        <v>56</v>
      </c>
      <c r="D324" s="102" t="s">
        <v>57</v>
      </c>
      <c r="E324" s="102"/>
      <c r="F324" s="42">
        <v>90444</v>
      </c>
      <c r="G324" s="430" t="s">
        <v>2265</v>
      </c>
      <c r="H324" s="102" t="s">
        <v>160</v>
      </c>
      <c r="I324" s="37">
        <v>49.8</v>
      </c>
      <c r="J324" s="431" t="s">
        <v>2266</v>
      </c>
      <c r="K324" s="431"/>
      <c r="L324" s="551">
        <v>32.770000000000003</v>
      </c>
      <c r="M324" s="37">
        <v>0</v>
      </c>
      <c r="N324" s="37">
        <v>1631.94</v>
      </c>
      <c r="O324" s="37">
        <v>0</v>
      </c>
      <c r="P324" s="630"/>
      <c r="Q324" s="435"/>
      <c r="R324" s="435"/>
      <c r="S324" s="104"/>
      <c r="T324" s="104"/>
      <c r="U324" s="104"/>
      <c r="V324" s="104"/>
      <c r="W324" s="104"/>
      <c r="X324" s="104"/>
      <c r="Y324" s="104"/>
      <c r="Z324" s="104"/>
      <c r="AA324" s="104"/>
      <c r="AB324" s="104"/>
      <c r="AC324" s="104"/>
      <c r="AD324" s="104"/>
    </row>
    <row r="325" spans="1:30" ht="24" x14ac:dyDescent="0.25">
      <c r="A325" s="103"/>
      <c r="B325" s="102" t="s">
        <v>1194</v>
      </c>
      <c r="C325" s="102" t="s">
        <v>56</v>
      </c>
      <c r="D325" s="102" t="s">
        <v>57</v>
      </c>
      <c r="E325" s="102"/>
      <c r="F325" s="42">
        <v>89865</v>
      </c>
      <c r="G325" s="430" t="s">
        <v>2267</v>
      </c>
      <c r="H325" s="102" t="s">
        <v>160</v>
      </c>
      <c r="I325" s="37">
        <v>77.3</v>
      </c>
      <c r="J325" s="431" t="s">
        <v>2268</v>
      </c>
      <c r="K325" s="431"/>
      <c r="L325" s="551">
        <v>19.809999999999999</v>
      </c>
      <c r="M325" s="37">
        <v>0</v>
      </c>
      <c r="N325" s="37">
        <v>1531.31</v>
      </c>
      <c r="O325" s="37">
        <v>0</v>
      </c>
      <c r="P325" s="630"/>
      <c r="Q325" s="435"/>
      <c r="R325" s="435"/>
      <c r="S325" s="104"/>
      <c r="T325" s="104"/>
      <c r="U325" s="104"/>
      <c r="V325" s="104"/>
      <c r="W325" s="104"/>
      <c r="X325" s="104"/>
      <c r="Y325" s="104"/>
      <c r="Z325" s="104"/>
      <c r="AA325" s="104"/>
      <c r="AB325" s="104"/>
      <c r="AC325" s="104"/>
      <c r="AD325" s="104"/>
    </row>
    <row r="326" spans="1:30" ht="24" x14ac:dyDescent="0.25">
      <c r="A326" s="103"/>
      <c r="B326" s="102" t="s">
        <v>1195</v>
      </c>
      <c r="C326" s="102" t="s">
        <v>56</v>
      </c>
      <c r="D326" s="102" t="s">
        <v>57</v>
      </c>
      <c r="E326" s="102"/>
      <c r="F326" s="42">
        <v>89867</v>
      </c>
      <c r="G326" s="430" t="s">
        <v>2269</v>
      </c>
      <c r="H326" s="102" t="s">
        <v>121</v>
      </c>
      <c r="I326" s="37">
        <v>7</v>
      </c>
      <c r="J326" s="431" t="s">
        <v>2270</v>
      </c>
      <c r="K326" s="431"/>
      <c r="L326" s="551">
        <v>9.2200000000000006</v>
      </c>
      <c r="M326" s="37">
        <v>0</v>
      </c>
      <c r="N326" s="37">
        <v>64.540000000000006</v>
      </c>
      <c r="O326" s="37">
        <v>0</v>
      </c>
      <c r="P326" s="630"/>
      <c r="Q326" s="435"/>
      <c r="R326" s="435"/>
      <c r="S326" s="104"/>
      <c r="T326" s="104"/>
      <c r="U326" s="104"/>
      <c r="V326" s="104"/>
      <c r="W326" s="104"/>
      <c r="X326" s="104"/>
      <c r="Y326" s="104"/>
      <c r="Z326" s="104"/>
      <c r="AA326" s="104"/>
      <c r="AB326" s="104"/>
      <c r="AC326" s="104"/>
      <c r="AD326" s="104"/>
    </row>
    <row r="327" spans="1:30" ht="24" x14ac:dyDescent="0.25">
      <c r="A327" s="103"/>
      <c r="B327" s="102" t="s">
        <v>1647</v>
      </c>
      <c r="C327" s="102" t="s">
        <v>56</v>
      </c>
      <c r="D327" s="102" t="s">
        <v>57</v>
      </c>
      <c r="E327" s="102"/>
      <c r="F327" s="42">
        <v>89866</v>
      </c>
      <c r="G327" s="430" t="s">
        <v>2271</v>
      </c>
      <c r="H327" s="102" t="s">
        <v>121</v>
      </c>
      <c r="I327" s="37">
        <v>21</v>
      </c>
      <c r="J327" s="431" t="s">
        <v>2272</v>
      </c>
      <c r="K327" s="431"/>
      <c r="L327" s="551">
        <v>7.92</v>
      </c>
      <c r="M327" s="37">
        <v>0</v>
      </c>
      <c r="N327" s="37">
        <v>166.32</v>
      </c>
      <c r="O327" s="37">
        <v>0</v>
      </c>
      <c r="P327" s="630"/>
      <c r="Q327" s="435"/>
      <c r="R327" s="435"/>
      <c r="S327" s="104"/>
      <c r="T327" s="104"/>
      <c r="U327" s="104"/>
      <c r="V327" s="104"/>
      <c r="W327" s="104"/>
      <c r="X327" s="104"/>
      <c r="Y327" s="104"/>
      <c r="Z327" s="104"/>
      <c r="AA327" s="104"/>
      <c r="AB327" s="104"/>
      <c r="AC327" s="104"/>
      <c r="AD327" s="104"/>
    </row>
    <row r="328" spans="1:30" ht="24" x14ac:dyDescent="0.25">
      <c r="A328" s="103"/>
      <c r="B328" s="102" t="s">
        <v>1648</v>
      </c>
      <c r="C328" s="102" t="s">
        <v>56</v>
      </c>
      <c r="D328" s="102" t="s">
        <v>57</v>
      </c>
      <c r="E328" s="102"/>
      <c r="F328" s="42">
        <v>89868</v>
      </c>
      <c r="G328" s="430" t="s">
        <v>2273</v>
      </c>
      <c r="H328" s="102" t="s">
        <v>121</v>
      </c>
      <c r="I328" s="37">
        <v>11</v>
      </c>
      <c r="J328" s="431" t="s">
        <v>2274</v>
      </c>
      <c r="K328" s="431"/>
      <c r="L328" s="551">
        <v>6.28</v>
      </c>
      <c r="M328" s="37">
        <v>0</v>
      </c>
      <c r="N328" s="37">
        <v>69.08</v>
      </c>
      <c r="O328" s="37">
        <v>0</v>
      </c>
      <c r="P328" s="630"/>
      <c r="Q328" s="435"/>
      <c r="R328" s="435"/>
      <c r="S328" s="104"/>
      <c r="T328" s="104"/>
      <c r="U328" s="104"/>
      <c r="V328" s="104"/>
      <c r="W328" s="104"/>
      <c r="X328" s="104"/>
      <c r="Y328" s="104"/>
      <c r="Z328" s="104"/>
      <c r="AA328" s="104"/>
      <c r="AB328" s="104"/>
      <c r="AC328" s="104"/>
      <c r="AD328" s="104"/>
    </row>
    <row r="329" spans="1:30" ht="36" x14ac:dyDescent="0.25">
      <c r="A329" s="103"/>
      <c r="B329" s="102" t="s">
        <v>1649</v>
      </c>
      <c r="C329" s="102" t="s">
        <v>56</v>
      </c>
      <c r="D329" s="102" t="s">
        <v>57</v>
      </c>
      <c r="E329" s="102"/>
      <c r="F329" s="42">
        <v>99250</v>
      </c>
      <c r="G329" s="430" t="s">
        <v>2275</v>
      </c>
      <c r="H329" s="102" t="s">
        <v>121</v>
      </c>
      <c r="I329" s="37">
        <v>3</v>
      </c>
      <c r="J329" s="431" t="s">
        <v>2276</v>
      </c>
      <c r="K329" s="431"/>
      <c r="L329" s="551">
        <v>213.17</v>
      </c>
      <c r="M329" s="37">
        <v>0</v>
      </c>
      <c r="N329" s="37">
        <v>639.51</v>
      </c>
      <c r="O329" s="37"/>
      <c r="P329" s="630"/>
      <c r="Q329" s="435"/>
      <c r="R329" s="435"/>
      <c r="S329" s="104"/>
      <c r="T329" s="104"/>
      <c r="U329" s="104"/>
      <c r="V329" s="104"/>
      <c r="W329" s="104"/>
      <c r="X329" s="104"/>
      <c r="Y329" s="104"/>
      <c r="Z329" s="104"/>
      <c r="AA329" s="104"/>
      <c r="AB329" s="104"/>
      <c r="AC329" s="104"/>
      <c r="AD329" s="104"/>
    </row>
    <row r="330" spans="1:30" x14ac:dyDescent="0.25">
      <c r="A330" s="103"/>
      <c r="B330" s="102" t="s">
        <v>1650</v>
      </c>
      <c r="C330" s="102" t="s">
        <v>56</v>
      </c>
      <c r="D330" s="102" t="s">
        <v>105</v>
      </c>
      <c r="E330" s="102"/>
      <c r="F330" s="42">
        <v>70340</v>
      </c>
      <c r="G330" s="430" t="s">
        <v>803</v>
      </c>
      <c r="H330" s="102" t="s">
        <v>121</v>
      </c>
      <c r="I330" s="37">
        <v>11</v>
      </c>
      <c r="J330" s="431">
        <v>43.02</v>
      </c>
      <c r="K330" s="431"/>
      <c r="L330" s="551">
        <v>55.41</v>
      </c>
      <c r="M330" s="37">
        <v>0</v>
      </c>
      <c r="N330" s="37">
        <v>609.51</v>
      </c>
      <c r="O330" s="37">
        <v>0</v>
      </c>
      <c r="P330" s="630"/>
      <c r="Q330" s="435"/>
      <c r="R330" s="435"/>
      <c r="S330" s="104"/>
      <c r="T330" s="104"/>
      <c r="U330" s="104"/>
      <c r="V330" s="104"/>
      <c r="W330" s="104"/>
      <c r="X330" s="104"/>
      <c r="Y330" s="104"/>
      <c r="Z330" s="104"/>
      <c r="AA330" s="104"/>
      <c r="AB330" s="104"/>
      <c r="AC330" s="104"/>
      <c r="AD330" s="104"/>
    </row>
    <row r="331" spans="1:30" x14ac:dyDescent="0.25">
      <c r="B331" s="76" t="s">
        <v>192</v>
      </c>
      <c r="C331" s="76"/>
      <c r="D331" s="76"/>
      <c r="E331" s="76"/>
      <c r="F331" s="76"/>
      <c r="G331" s="77" t="s">
        <v>359</v>
      </c>
      <c r="H331" s="567"/>
      <c r="I331" s="568"/>
      <c r="J331" s="81"/>
      <c r="K331" s="81"/>
      <c r="L331" s="568"/>
      <c r="M331" s="568"/>
      <c r="N331" s="571">
        <v>163384.69999999998</v>
      </c>
      <c r="O331" s="571">
        <v>0</v>
      </c>
      <c r="P331" s="630"/>
      <c r="Q331" s="435"/>
      <c r="R331" s="435"/>
      <c r="S331" s="104"/>
      <c r="T331" s="104"/>
      <c r="U331" s="104"/>
      <c r="V331" s="104"/>
      <c r="W331" s="104"/>
      <c r="X331" s="104"/>
      <c r="Y331" s="104"/>
      <c r="Z331" s="104"/>
      <c r="AA331" s="104"/>
      <c r="AB331" s="104"/>
      <c r="AC331" s="104"/>
      <c r="AD331" s="104"/>
    </row>
    <row r="332" spans="1:30" ht="24" x14ac:dyDescent="0.25">
      <c r="B332" s="102" t="s">
        <v>1190</v>
      </c>
      <c r="C332" s="102" t="s">
        <v>56</v>
      </c>
      <c r="D332" s="102" t="s">
        <v>58</v>
      </c>
      <c r="E332" s="102"/>
      <c r="F332" s="42">
        <v>1301006064</v>
      </c>
      <c r="G332" s="430" t="s">
        <v>2277</v>
      </c>
      <c r="H332" s="102" t="s">
        <v>160</v>
      </c>
      <c r="I332" s="37">
        <v>154.21</v>
      </c>
      <c r="J332" s="431">
        <v>4.6500000000000004</v>
      </c>
      <c r="K332" s="431"/>
      <c r="L332" s="551">
        <v>5.99</v>
      </c>
      <c r="M332" s="37">
        <v>0</v>
      </c>
      <c r="N332" s="37">
        <v>923.71</v>
      </c>
      <c r="O332" s="37">
        <v>0</v>
      </c>
      <c r="P332" s="630"/>
      <c r="Q332" s="435"/>
      <c r="R332" s="435"/>
      <c r="S332" s="104"/>
      <c r="T332" s="104"/>
      <c r="U332" s="104"/>
      <c r="V332" s="104"/>
      <c r="W332" s="104"/>
      <c r="X332" s="104"/>
      <c r="Y332" s="104"/>
      <c r="Z332" s="104"/>
      <c r="AA332" s="104"/>
      <c r="AB332" s="104"/>
      <c r="AC332" s="104"/>
      <c r="AD332" s="104"/>
    </row>
    <row r="333" spans="1:30" ht="24" x14ac:dyDescent="0.25">
      <c r="B333" s="102" t="s">
        <v>1191</v>
      </c>
      <c r="C333" s="102" t="s">
        <v>56</v>
      </c>
      <c r="D333" s="102" t="s">
        <v>58</v>
      </c>
      <c r="E333" s="102"/>
      <c r="F333" s="42">
        <v>1301006067</v>
      </c>
      <c r="G333" s="430" t="s">
        <v>2278</v>
      </c>
      <c r="H333" s="102" t="s">
        <v>160</v>
      </c>
      <c r="I333" s="37">
        <v>154.21</v>
      </c>
      <c r="J333" s="431">
        <v>4.54</v>
      </c>
      <c r="K333" s="431"/>
      <c r="L333" s="551">
        <v>5.84</v>
      </c>
      <c r="M333" s="37">
        <v>0</v>
      </c>
      <c r="N333" s="37">
        <v>900.58</v>
      </c>
      <c r="O333" s="37">
        <v>0</v>
      </c>
      <c r="P333" s="630"/>
      <c r="Q333" s="435"/>
      <c r="R333" s="435"/>
      <c r="S333" s="104"/>
      <c r="T333" s="104"/>
      <c r="U333" s="104"/>
      <c r="V333" s="104"/>
      <c r="W333" s="104"/>
      <c r="X333" s="104"/>
      <c r="Y333" s="104"/>
      <c r="Z333" s="104"/>
      <c r="AA333" s="104"/>
      <c r="AB333" s="104"/>
      <c r="AC333" s="104"/>
      <c r="AD333" s="104"/>
    </row>
    <row r="334" spans="1:30" ht="24" x14ac:dyDescent="0.25">
      <c r="B334" s="102" t="s">
        <v>1192</v>
      </c>
      <c r="C334" s="102" t="s">
        <v>56</v>
      </c>
      <c r="D334" s="102" t="s">
        <v>57</v>
      </c>
      <c r="E334" s="102"/>
      <c r="F334" s="42">
        <v>97935</v>
      </c>
      <c r="G334" s="430" t="s">
        <v>2279</v>
      </c>
      <c r="H334" s="102" t="s">
        <v>121</v>
      </c>
      <c r="I334" s="37">
        <v>12</v>
      </c>
      <c r="J334" s="431" t="s">
        <v>2280</v>
      </c>
      <c r="K334" s="431"/>
      <c r="L334" s="551">
        <v>1072.02</v>
      </c>
      <c r="M334" s="37">
        <v>0</v>
      </c>
      <c r="N334" s="37">
        <v>12864.24</v>
      </c>
      <c r="O334" s="37"/>
      <c r="P334" s="630"/>
      <c r="Q334" s="435"/>
      <c r="R334" s="435"/>
      <c r="S334" s="104"/>
      <c r="T334" s="104"/>
      <c r="U334" s="104"/>
      <c r="V334" s="104"/>
      <c r="W334" s="104"/>
      <c r="X334" s="104"/>
      <c r="Y334" s="104"/>
      <c r="Z334" s="104"/>
      <c r="AA334" s="104"/>
      <c r="AB334" s="104"/>
      <c r="AC334" s="104"/>
      <c r="AD334" s="104"/>
    </row>
    <row r="335" spans="1:30" ht="36" x14ac:dyDescent="0.25">
      <c r="B335" s="102" t="s">
        <v>1197</v>
      </c>
      <c r="C335" s="102" t="s">
        <v>56</v>
      </c>
      <c r="D335" s="102" t="s">
        <v>59</v>
      </c>
      <c r="E335" s="102"/>
      <c r="F335" s="42" t="s">
        <v>774</v>
      </c>
      <c r="G335" s="430" t="s">
        <v>1370</v>
      </c>
      <c r="H335" s="102" t="s">
        <v>121</v>
      </c>
      <c r="I335" s="37">
        <v>13</v>
      </c>
      <c r="J335" s="431">
        <v>782.65</v>
      </c>
      <c r="K335" s="431"/>
      <c r="L335" s="551">
        <v>1008.2</v>
      </c>
      <c r="M335" s="37">
        <v>0</v>
      </c>
      <c r="N335" s="37">
        <v>13106.6</v>
      </c>
      <c r="O335" s="37"/>
      <c r="P335" s="630"/>
      <c r="Q335" s="435"/>
      <c r="R335" s="435"/>
      <c r="S335" s="104"/>
      <c r="T335" s="104"/>
      <c r="U335" s="104"/>
      <c r="V335" s="104"/>
      <c r="W335" s="104"/>
      <c r="X335" s="104"/>
      <c r="Y335" s="104"/>
      <c r="Z335" s="104"/>
      <c r="AA335" s="104"/>
      <c r="AB335" s="104"/>
      <c r="AC335" s="104"/>
      <c r="AD335" s="104"/>
    </row>
    <row r="336" spans="1:30" ht="36" x14ac:dyDescent="0.25">
      <c r="B336" s="102" t="s">
        <v>1651</v>
      </c>
      <c r="C336" s="102" t="s">
        <v>56</v>
      </c>
      <c r="D336" s="102" t="s">
        <v>57</v>
      </c>
      <c r="E336" s="102"/>
      <c r="F336" s="42">
        <v>99253</v>
      </c>
      <c r="G336" s="430" t="s">
        <v>2281</v>
      </c>
      <c r="H336" s="102" t="s">
        <v>121</v>
      </c>
      <c r="I336" s="37">
        <v>12</v>
      </c>
      <c r="J336" s="431" t="s">
        <v>2282</v>
      </c>
      <c r="K336" s="431"/>
      <c r="L336" s="551">
        <v>650.45000000000005</v>
      </c>
      <c r="M336" s="37">
        <v>0</v>
      </c>
      <c r="N336" s="37">
        <v>7805.4</v>
      </c>
      <c r="O336" s="37"/>
      <c r="P336" s="630"/>
      <c r="Q336" s="435"/>
      <c r="R336" s="435"/>
      <c r="S336" s="104"/>
      <c r="T336" s="104"/>
      <c r="U336" s="104"/>
      <c r="V336" s="104"/>
      <c r="W336" s="104"/>
      <c r="X336" s="104"/>
      <c r="Y336" s="104"/>
      <c r="Z336" s="104"/>
      <c r="AA336" s="104"/>
      <c r="AB336" s="104"/>
      <c r="AC336" s="104"/>
      <c r="AD336" s="104"/>
    </row>
    <row r="337" spans="2:30" ht="36" x14ac:dyDescent="0.25">
      <c r="B337" s="102" t="s">
        <v>1652</v>
      </c>
      <c r="C337" s="102" t="s">
        <v>56</v>
      </c>
      <c r="D337" s="102" t="s">
        <v>57</v>
      </c>
      <c r="E337" s="102"/>
      <c r="F337" s="42">
        <v>99255</v>
      </c>
      <c r="G337" s="430" t="s">
        <v>2283</v>
      </c>
      <c r="H337" s="102" t="s">
        <v>121</v>
      </c>
      <c r="I337" s="37">
        <v>2</v>
      </c>
      <c r="J337" s="431" t="s">
        <v>2284</v>
      </c>
      <c r="K337" s="431"/>
      <c r="L337" s="551">
        <v>902.89</v>
      </c>
      <c r="M337" s="37">
        <v>0</v>
      </c>
      <c r="N337" s="37">
        <v>1805.78</v>
      </c>
      <c r="O337" s="37"/>
      <c r="P337" s="630"/>
      <c r="Q337" s="435"/>
      <c r="R337" s="435"/>
      <c r="S337" s="104"/>
      <c r="T337" s="104"/>
      <c r="U337" s="104"/>
      <c r="V337" s="104"/>
      <c r="W337" s="104"/>
      <c r="X337" s="104"/>
      <c r="Y337" s="104"/>
      <c r="Z337" s="104"/>
      <c r="AA337" s="104"/>
      <c r="AB337" s="104"/>
      <c r="AC337" s="104"/>
      <c r="AD337" s="104"/>
    </row>
    <row r="338" spans="2:30" ht="24" x14ac:dyDescent="0.25">
      <c r="B338" s="102" t="s">
        <v>1653</v>
      </c>
      <c r="C338" s="102" t="s">
        <v>56</v>
      </c>
      <c r="D338" s="102" t="s">
        <v>57</v>
      </c>
      <c r="E338" s="102"/>
      <c r="F338" s="42">
        <v>94229</v>
      </c>
      <c r="G338" s="430" t="s">
        <v>2285</v>
      </c>
      <c r="H338" s="102" t="s">
        <v>160</v>
      </c>
      <c r="I338" s="37">
        <v>278.2</v>
      </c>
      <c r="J338" s="431" t="s">
        <v>2286</v>
      </c>
      <c r="K338" s="431"/>
      <c r="L338" s="551">
        <v>218.18</v>
      </c>
      <c r="M338" s="37">
        <v>0</v>
      </c>
      <c r="N338" s="37">
        <v>60697.67</v>
      </c>
      <c r="O338" s="37"/>
      <c r="P338" s="630"/>
      <c r="Q338" s="435"/>
      <c r="R338" s="435"/>
      <c r="S338" s="104"/>
      <c r="T338" s="104"/>
      <c r="U338" s="104"/>
      <c r="V338" s="104"/>
      <c r="W338" s="104"/>
      <c r="X338" s="104"/>
      <c r="Y338" s="104"/>
      <c r="Z338" s="104"/>
      <c r="AA338" s="104"/>
      <c r="AB338" s="104"/>
      <c r="AC338" s="104"/>
      <c r="AD338" s="104"/>
    </row>
    <row r="339" spans="2:30" ht="24" x14ac:dyDescent="0.25">
      <c r="B339" s="102" t="s">
        <v>1654</v>
      </c>
      <c r="C339" s="102" t="s">
        <v>56</v>
      </c>
      <c r="D339" s="102" t="s">
        <v>57</v>
      </c>
      <c r="E339" s="102"/>
      <c r="F339" s="42">
        <v>89531</v>
      </c>
      <c r="G339" s="430" t="s">
        <v>2287</v>
      </c>
      <c r="H339" s="102" t="s">
        <v>121</v>
      </c>
      <c r="I339" s="37">
        <v>31</v>
      </c>
      <c r="J339" s="431" t="s">
        <v>2288</v>
      </c>
      <c r="K339" s="431"/>
      <c r="L339" s="551">
        <v>52.58</v>
      </c>
      <c r="M339" s="37">
        <v>0</v>
      </c>
      <c r="N339" s="37">
        <v>1629.98</v>
      </c>
      <c r="O339" s="37"/>
      <c r="P339" s="630"/>
      <c r="Q339" s="435"/>
      <c r="R339" s="435"/>
      <c r="S339" s="104"/>
      <c r="T339" s="104"/>
      <c r="U339" s="104"/>
      <c r="V339" s="104"/>
      <c r="W339" s="104"/>
      <c r="X339" s="104"/>
      <c r="Y339" s="104"/>
      <c r="Z339" s="104"/>
      <c r="AA339" s="104"/>
      <c r="AB339" s="104"/>
      <c r="AC339" s="104"/>
      <c r="AD339" s="104"/>
    </row>
    <row r="340" spans="2:30" ht="24" x14ac:dyDescent="0.25">
      <c r="B340" s="102" t="s">
        <v>1655</v>
      </c>
      <c r="C340" s="102" t="s">
        <v>56</v>
      </c>
      <c r="D340" s="102" t="s">
        <v>57</v>
      </c>
      <c r="E340" s="102"/>
      <c r="F340" s="42">
        <v>89529</v>
      </c>
      <c r="G340" s="430" t="s">
        <v>2289</v>
      </c>
      <c r="H340" s="102" t="s">
        <v>121</v>
      </c>
      <c r="I340" s="37">
        <v>105</v>
      </c>
      <c r="J340" s="431" t="s">
        <v>2290</v>
      </c>
      <c r="K340" s="431"/>
      <c r="L340" s="551">
        <v>50.93</v>
      </c>
      <c r="M340" s="37">
        <v>0</v>
      </c>
      <c r="N340" s="37">
        <v>5347.65</v>
      </c>
      <c r="O340" s="37"/>
      <c r="P340" s="630"/>
      <c r="Q340" s="435"/>
      <c r="R340" s="435"/>
      <c r="S340" s="104"/>
      <c r="T340" s="104"/>
      <c r="U340" s="104"/>
      <c r="V340" s="104"/>
      <c r="W340" s="104"/>
      <c r="X340" s="104"/>
      <c r="Y340" s="104"/>
      <c r="Z340" s="104"/>
      <c r="AA340" s="104"/>
      <c r="AB340" s="104"/>
      <c r="AC340" s="104"/>
      <c r="AD340" s="104"/>
    </row>
    <row r="341" spans="2:30" ht="36" x14ac:dyDescent="0.25">
      <c r="B341" s="102" t="s">
        <v>1656</v>
      </c>
      <c r="C341" s="102" t="s">
        <v>56</v>
      </c>
      <c r="D341" s="102" t="s">
        <v>57</v>
      </c>
      <c r="E341" s="102"/>
      <c r="F341" s="42">
        <v>89690</v>
      </c>
      <c r="G341" s="430" t="s">
        <v>2291</v>
      </c>
      <c r="H341" s="102" t="s">
        <v>121</v>
      </c>
      <c r="I341" s="37">
        <v>1</v>
      </c>
      <c r="J341" s="431" t="s">
        <v>2292</v>
      </c>
      <c r="K341" s="431"/>
      <c r="L341" s="551">
        <v>124.94</v>
      </c>
      <c r="M341" s="37">
        <v>0</v>
      </c>
      <c r="N341" s="37">
        <v>124.94</v>
      </c>
      <c r="O341" s="37"/>
      <c r="P341" s="630"/>
      <c r="Q341" s="435"/>
      <c r="R341" s="435"/>
      <c r="S341" s="104"/>
      <c r="T341" s="104"/>
      <c r="U341" s="104"/>
      <c r="V341" s="104"/>
      <c r="W341" s="104"/>
      <c r="X341" s="104"/>
      <c r="Y341" s="104"/>
      <c r="Z341" s="104"/>
      <c r="AA341" s="104"/>
      <c r="AB341" s="104"/>
      <c r="AC341" s="104"/>
      <c r="AD341" s="104"/>
    </row>
    <row r="342" spans="2:30" ht="24" x14ac:dyDescent="0.25">
      <c r="B342" s="102" t="s">
        <v>1657</v>
      </c>
      <c r="C342" s="102" t="s">
        <v>56</v>
      </c>
      <c r="D342" s="102" t="s">
        <v>57</v>
      </c>
      <c r="E342" s="102"/>
      <c r="F342" s="42">
        <v>89512</v>
      </c>
      <c r="G342" s="430" t="s">
        <v>2293</v>
      </c>
      <c r="H342" s="102" t="s">
        <v>160</v>
      </c>
      <c r="I342" s="37">
        <v>675</v>
      </c>
      <c r="J342" s="431" t="s">
        <v>2294</v>
      </c>
      <c r="K342" s="431"/>
      <c r="L342" s="551">
        <v>66.31</v>
      </c>
      <c r="M342" s="37">
        <v>0</v>
      </c>
      <c r="N342" s="37">
        <v>44759.25</v>
      </c>
      <c r="O342" s="37"/>
      <c r="P342" s="630"/>
      <c r="Q342" s="435"/>
      <c r="R342" s="435"/>
      <c r="S342" s="104"/>
      <c r="T342" s="104"/>
      <c r="U342" s="104"/>
      <c r="V342" s="104"/>
      <c r="W342" s="104"/>
      <c r="X342" s="104"/>
      <c r="Y342" s="104"/>
      <c r="Z342" s="104"/>
      <c r="AA342" s="104"/>
      <c r="AB342" s="104"/>
      <c r="AC342" s="104"/>
      <c r="AD342" s="104"/>
    </row>
    <row r="343" spans="2:30" ht="24" x14ac:dyDescent="0.25">
      <c r="B343" s="102" t="s">
        <v>1658</v>
      </c>
      <c r="C343" s="102" t="s">
        <v>56</v>
      </c>
      <c r="D343" s="102" t="s">
        <v>57</v>
      </c>
      <c r="E343" s="102"/>
      <c r="F343" s="42">
        <v>104166</v>
      </c>
      <c r="G343" s="430" t="s">
        <v>2295</v>
      </c>
      <c r="H343" s="102" t="s">
        <v>160</v>
      </c>
      <c r="I343" s="37">
        <v>121</v>
      </c>
      <c r="J343" s="431" t="s">
        <v>2296</v>
      </c>
      <c r="K343" s="431"/>
      <c r="L343" s="551">
        <v>110.9</v>
      </c>
      <c r="M343" s="37">
        <v>0</v>
      </c>
      <c r="N343" s="37">
        <v>13418.9</v>
      </c>
      <c r="O343" s="37"/>
      <c r="P343" s="630"/>
      <c r="Q343" s="435"/>
      <c r="R343" s="435"/>
      <c r="S343" s="104"/>
      <c r="T343" s="104"/>
      <c r="U343" s="104"/>
      <c r="V343" s="104"/>
      <c r="W343" s="104"/>
      <c r="X343" s="104"/>
      <c r="Y343" s="104"/>
      <c r="Z343" s="104"/>
      <c r="AA343" s="104"/>
      <c r="AB343" s="104"/>
      <c r="AC343" s="104"/>
      <c r="AD343" s="104"/>
    </row>
    <row r="344" spans="2:30" x14ac:dyDescent="0.25">
      <c r="B344" s="583"/>
      <c r="C344" s="583"/>
      <c r="D344" s="583"/>
      <c r="E344" s="583"/>
      <c r="F344" s="584"/>
      <c r="G344" s="585"/>
      <c r="H344" s="583"/>
      <c r="I344" s="586"/>
      <c r="J344" s="505"/>
      <c r="K344" s="505"/>
      <c r="L344" s="586"/>
      <c r="M344" s="586"/>
      <c r="N344" s="586"/>
      <c r="O344" s="586"/>
      <c r="P344" s="620"/>
      <c r="Q344" s="104"/>
      <c r="R344" s="104"/>
      <c r="S344" s="104"/>
      <c r="T344" s="104"/>
      <c r="U344" s="104"/>
      <c r="V344" s="104"/>
      <c r="W344" s="104"/>
      <c r="X344" s="104"/>
      <c r="Y344" s="104"/>
      <c r="Z344" s="104"/>
      <c r="AA344" s="104"/>
      <c r="AB344" s="104"/>
      <c r="AC344" s="104"/>
      <c r="AD344" s="104"/>
    </row>
    <row r="345" spans="2:30" x14ac:dyDescent="0.25">
      <c r="B345" s="66" t="s">
        <v>158</v>
      </c>
      <c r="C345" s="66"/>
      <c r="D345" s="66"/>
      <c r="E345" s="66"/>
      <c r="F345" s="66"/>
      <c r="G345" s="67" t="s">
        <v>154</v>
      </c>
      <c r="H345" s="563"/>
      <c r="I345" s="564"/>
      <c r="J345" s="78"/>
      <c r="K345" s="78"/>
      <c r="L345" s="564"/>
      <c r="M345" s="564"/>
      <c r="N345" s="569">
        <v>129929.61</v>
      </c>
      <c r="O345" s="569">
        <v>0</v>
      </c>
      <c r="P345" s="620"/>
      <c r="Q345" s="104"/>
      <c r="R345" s="104"/>
      <c r="S345" s="104"/>
      <c r="T345" s="104"/>
      <c r="U345" s="104"/>
      <c r="V345" s="104"/>
      <c r="W345" s="104"/>
      <c r="X345" s="104"/>
      <c r="Y345" s="104"/>
      <c r="Z345" s="104"/>
      <c r="AA345" s="104"/>
      <c r="AB345" s="104"/>
      <c r="AC345" s="104"/>
      <c r="AD345" s="104"/>
    </row>
    <row r="346" spans="2:30" x14ac:dyDescent="0.25">
      <c r="B346" s="609" t="s">
        <v>193</v>
      </c>
      <c r="C346" s="609"/>
      <c r="D346" s="609"/>
      <c r="E346" s="609"/>
      <c r="F346" s="609"/>
      <c r="G346" s="610" t="s">
        <v>1180</v>
      </c>
      <c r="H346" s="611"/>
      <c r="I346" s="612"/>
      <c r="J346" s="613"/>
      <c r="K346" s="613"/>
      <c r="L346" s="612"/>
      <c r="M346" s="612"/>
      <c r="N346" s="614">
        <v>21126.100000000002</v>
      </c>
      <c r="O346" s="569"/>
      <c r="P346" s="620"/>
      <c r="Q346" s="104"/>
      <c r="R346" s="104"/>
      <c r="S346" s="104"/>
      <c r="T346" s="104"/>
      <c r="U346" s="104"/>
      <c r="V346" s="104"/>
      <c r="W346" s="104"/>
      <c r="X346" s="104"/>
      <c r="Y346" s="104"/>
      <c r="Z346" s="104"/>
      <c r="AA346" s="104"/>
      <c r="AB346" s="104"/>
      <c r="AC346" s="104"/>
      <c r="AD346" s="104"/>
    </row>
    <row r="347" spans="2:30" ht="24" x14ac:dyDescent="0.25">
      <c r="B347" s="102" t="s">
        <v>1659</v>
      </c>
      <c r="C347" s="102" t="s">
        <v>56</v>
      </c>
      <c r="D347" s="102" t="s">
        <v>57</v>
      </c>
      <c r="E347" s="102" t="s">
        <v>1659</v>
      </c>
      <c r="F347" s="42">
        <v>100848</v>
      </c>
      <c r="G347" s="430" t="s">
        <v>2297</v>
      </c>
      <c r="H347" s="102" t="s">
        <v>121</v>
      </c>
      <c r="I347" s="37">
        <v>12</v>
      </c>
      <c r="J347" s="431" t="s">
        <v>2298</v>
      </c>
      <c r="K347" s="431"/>
      <c r="L347" s="551">
        <v>667.58</v>
      </c>
      <c r="M347" s="37">
        <v>0</v>
      </c>
      <c r="N347" s="37">
        <v>8010.96</v>
      </c>
      <c r="O347" s="569"/>
      <c r="P347" s="620"/>
      <c r="Q347" s="104"/>
      <c r="R347" s="104"/>
      <c r="S347" s="104"/>
      <c r="T347" s="104"/>
      <c r="U347" s="104"/>
      <c r="V347" s="104"/>
      <c r="W347" s="104"/>
      <c r="X347" s="104"/>
      <c r="Y347" s="104"/>
      <c r="Z347" s="104"/>
      <c r="AA347" s="104"/>
      <c r="AB347" s="104"/>
      <c r="AC347" s="104"/>
      <c r="AD347" s="104"/>
    </row>
    <row r="348" spans="2:30" x14ac:dyDescent="0.25">
      <c r="B348" s="102" t="s">
        <v>1660</v>
      </c>
      <c r="C348" s="102" t="s">
        <v>56</v>
      </c>
      <c r="D348" s="102" t="s">
        <v>57</v>
      </c>
      <c r="E348" s="102" t="s">
        <v>1660</v>
      </c>
      <c r="F348" s="42">
        <v>100851</v>
      </c>
      <c r="G348" s="430" t="s">
        <v>2299</v>
      </c>
      <c r="H348" s="102" t="s">
        <v>121</v>
      </c>
      <c r="I348" s="37">
        <v>12</v>
      </c>
      <c r="J348" s="431" t="s">
        <v>2300</v>
      </c>
      <c r="K348" s="431"/>
      <c r="L348" s="551">
        <v>124.33</v>
      </c>
      <c r="M348" s="37">
        <v>0</v>
      </c>
      <c r="N348" s="37">
        <v>1491.96</v>
      </c>
      <c r="O348" s="569"/>
      <c r="P348" s="620"/>
      <c r="Q348" s="104"/>
      <c r="R348" s="104"/>
      <c r="S348" s="104"/>
      <c r="T348" s="104"/>
      <c r="U348" s="104"/>
      <c r="V348" s="104"/>
      <c r="W348" s="104"/>
      <c r="X348" s="104"/>
      <c r="Y348" s="104"/>
      <c r="Z348" s="104"/>
      <c r="AA348" s="104"/>
      <c r="AB348" s="104"/>
      <c r="AC348" s="104"/>
      <c r="AD348" s="104"/>
    </row>
    <row r="349" spans="2:30" ht="36" x14ac:dyDescent="0.25">
      <c r="B349" s="102" t="s">
        <v>1661</v>
      </c>
      <c r="C349" s="102" t="s">
        <v>56</v>
      </c>
      <c r="D349" s="102" t="s">
        <v>57</v>
      </c>
      <c r="E349" s="102" t="s">
        <v>1029</v>
      </c>
      <c r="F349" s="42">
        <v>95470</v>
      </c>
      <c r="G349" s="430" t="s">
        <v>2301</v>
      </c>
      <c r="H349" s="102" t="s">
        <v>121</v>
      </c>
      <c r="I349" s="37">
        <v>2</v>
      </c>
      <c r="J349" s="431" t="s">
        <v>2302</v>
      </c>
      <c r="K349" s="431"/>
      <c r="L349" s="551">
        <v>379.61</v>
      </c>
      <c r="M349" s="37">
        <v>0</v>
      </c>
      <c r="N349" s="37">
        <v>759.22</v>
      </c>
      <c r="O349" s="37">
        <v>0</v>
      </c>
      <c r="P349" s="620"/>
      <c r="Q349" s="104"/>
      <c r="R349" s="104"/>
      <c r="S349" s="104"/>
      <c r="T349" s="104"/>
      <c r="U349" s="104"/>
      <c r="V349" s="104"/>
      <c r="W349" s="104"/>
      <c r="X349" s="104"/>
      <c r="Y349" s="104"/>
      <c r="Z349" s="104"/>
      <c r="AA349" s="104"/>
      <c r="AB349" s="104"/>
      <c r="AC349" s="104"/>
      <c r="AD349" s="104"/>
    </row>
    <row r="350" spans="2:30" ht="36" x14ac:dyDescent="0.25">
      <c r="B350" s="102" t="s">
        <v>1662</v>
      </c>
      <c r="C350" s="102" t="s">
        <v>56</v>
      </c>
      <c r="D350" s="102" t="s">
        <v>57</v>
      </c>
      <c r="E350" s="102" t="s">
        <v>1662</v>
      </c>
      <c r="F350" s="42">
        <v>86932</v>
      </c>
      <c r="G350" s="430" t="s">
        <v>2303</v>
      </c>
      <c r="H350" s="102" t="s">
        <v>121</v>
      </c>
      <c r="I350" s="37">
        <v>5</v>
      </c>
      <c r="J350" s="431" t="s">
        <v>2304</v>
      </c>
      <c r="K350" s="431"/>
      <c r="L350" s="551">
        <v>706.22</v>
      </c>
      <c r="M350" s="37">
        <v>0</v>
      </c>
      <c r="N350" s="37">
        <v>3531.1</v>
      </c>
      <c r="O350" s="37"/>
      <c r="P350" s="620"/>
      <c r="Q350" s="104"/>
      <c r="R350" s="104"/>
      <c r="S350" s="104"/>
      <c r="T350" s="104"/>
      <c r="U350" s="104"/>
      <c r="V350" s="104"/>
      <c r="W350" s="104"/>
      <c r="X350" s="104"/>
      <c r="Y350" s="104"/>
      <c r="Z350" s="104"/>
      <c r="AA350" s="104"/>
      <c r="AB350" s="104"/>
      <c r="AC350" s="104"/>
      <c r="AD350" s="104"/>
    </row>
    <row r="351" spans="2:30" ht="24" x14ac:dyDescent="0.25">
      <c r="B351" s="102" t="s">
        <v>1663</v>
      </c>
      <c r="C351" s="102" t="s">
        <v>56</v>
      </c>
      <c r="D351" s="102" t="s">
        <v>57</v>
      </c>
      <c r="E351" s="102" t="s">
        <v>991</v>
      </c>
      <c r="F351" s="42">
        <v>100849</v>
      </c>
      <c r="G351" s="430" t="s">
        <v>2305</v>
      </c>
      <c r="H351" s="102" t="s">
        <v>121</v>
      </c>
      <c r="I351" s="37">
        <v>7</v>
      </c>
      <c r="J351" s="431" t="s">
        <v>2306</v>
      </c>
      <c r="K351" s="431"/>
      <c r="L351" s="551">
        <v>61.12</v>
      </c>
      <c r="M351" s="37">
        <v>0</v>
      </c>
      <c r="N351" s="37">
        <v>427.84</v>
      </c>
      <c r="O351" s="37">
        <v>0</v>
      </c>
      <c r="P351" s="620"/>
      <c r="Q351" s="104"/>
      <c r="R351" s="104"/>
      <c r="S351" s="104"/>
      <c r="T351" s="104"/>
      <c r="U351" s="104"/>
      <c r="V351" s="104"/>
      <c r="W351" s="104"/>
      <c r="X351" s="104"/>
      <c r="Y351" s="104"/>
      <c r="Z351" s="104"/>
      <c r="AA351" s="104"/>
      <c r="AB351" s="104"/>
      <c r="AC351" s="104"/>
      <c r="AD351" s="104"/>
    </row>
    <row r="352" spans="2:30" ht="24" x14ac:dyDescent="0.25">
      <c r="B352" s="102" t="s">
        <v>1664</v>
      </c>
      <c r="C352" s="102" t="s">
        <v>56</v>
      </c>
      <c r="D352" s="102" t="s">
        <v>57</v>
      </c>
      <c r="E352" s="102" t="s">
        <v>1664</v>
      </c>
      <c r="F352" s="42">
        <v>99635</v>
      </c>
      <c r="G352" s="430" t="s">
        <v>2307</v>
      </c>
      <c r="H352" s="102" t="s">
        <v>121</v>
      </c>
      <c r="I352" s="37">
        <v>14</v>
      </c>
      <c r="J352" s="431" t="s">
        <v>2308</v>
      </c>
      <c r="K352" s="431"/>
      <c r="L352" s="551">
        <v>363.5</v>
      </c>
      <c r="M352" s="37">
        <v>0</v>
      </c>
      <c r="N352" s="37">
        <v>5089</v>
      </c>
      <c r="O352" s="37">
        <v>0</v>
      </c>
      <c r="P352" s="620"/>
      <c r="Q352" s="104"/>
      <c r="R352" s="104"/>
      <c r="S352" s="104"/>
      <c r="T352" s="104"/>
      <c r="U352" s="104"/>
      <c r="V352" s="104"/>
      <c r="W352" s="104"/>
      <c r="X352" s="104"/>
      <c r="Y352" s="104"/>
      <c r="Z352" s="104"/>
      <c r="AA352" s="104"/>
      <c r="AB352" s="104"/>
      <c r="AC352" s="104"/>
      <c r="AD352" s="104"/>
    </row>
    <row r="353" spans="1:30" ht="24" x14ac:dyDescent="0.25">
      <c r="B353" s="102" t="s">
        <v>1665</v>
      </c>
      <c r="C353" s="102" t="s">
        <v>56</v>
      </c>
      <c r="D353" s="102" t="s">
        <v>58</v>
      </c>
      <c r="E353" s="102" t="s">
        <v>1665</v>
      </c>
      <c r="F353" s="42">
        <v>1301002030</v>
      </c>
      <c r="G353" s="430" t="s">
        <v>2309</v>
      </c>
      <c r="H353" s="102" t="s">
        <v>121</v>
      </c>
      <c r="I353" s="37">
        <v>19</v>
      </c>
      <c r="J353" s="431">
        <v>74.2</v>
      </c>
      <c r="K353" s="431"/>
      <c r="L353" s="551">
        <v>95.58</v>
      </c>
      <c r="M353" s="37">
        <v>0</v>
      </c>
      <c r="N353" s="37">
        <v>1816.02</v>
      </c>
      <c r="O353" s="37">
        <v>0</v>
      </c>
      <c r="P353" s="620"/>
      <c r="Q353" s="104"/>
      <c r="R353" s="104"/>
      <c r="S353" s="104"/>
      <c r="T353" s="104"/>
      <c r="U353" s="104"/>
      <c r="V353" s="104"/>
      <c r="W353" s="104"/>
      <c r="X353" s="104"/>
      <c r="Y353" s="104"/>
      <c r="Z353" s="104"/>
      <c r="AA353" s="104"/>
      <c r="AB353" s="104"/>
      <c r="AC353" s="104"/>
      <c r="AD353" s="104"/>
    </row>
    <row r="354" spans="1:30" x14ac:dyDescent="0.25">
      <c r="B354" s="609" t="s">
        <v>194</v>
      </c>
      <c r="C354" s="609"/>
      <c r="D354" s="609"/>
      <c r="E354" s="609"/>
      <c r="F354" s="609"/>
      <c r="G354" s="610" t="s">
        <v>1182</v>
      </c>
      <c r="H354" s="611"/>
      <c r="I354" s="612"/>
      <c r="J354" s="613"/>
      <c r="K354" s="613"/>
      <c r="L354" s="612"/>
      <c r="M354" s="612"/>
      <c r="N354" s="614">
        <v>76212.5</v>
      </c>
      <c r="O354" s="37"/>
      <c r="P354" s="620"/>
      <c r="Q354" s="104"/>
      <c r="R354" s="104"/>
      <c r="S354" s="104"/>
      <c r="T354" s="104"/>
      <c r="U354" s="104"/>
      <c r="V354" s="104"/>
      <c r="W354" s="104"/>
      <c r="X354" s="104"/>
      <c r="Y354" s="104"/>
      <c r="Z354" s="104"/>
      <c r="AA354" s="104"/>
      <c r="AB354" s="104"/>
      <c r="AC354" s="104"/>
      <c r="AD354" s="104"/>
    </row>
    <row r="355" spans="1:30" s="104" customFormat="1" ht="36" x14ac:dyDescent="0.25">
      <c r="B355" s="102" t="s">
        <v>1666</v>
      </c>
      <c r="C355" s="102" t="s">
        <v>56</v>
      </c>
      <c r="D355" s="102" t="s">
        <v>57</v>
      </c>
      <c r="E355" s="102" t="s">
        <v>992</v>
      </c>
      <c r="F355" s="42">
        <v>86938</v>
      </c>
      <c r="G355" s="430" t="s">
        <v>2310</v>
      </c>
      <c r="H355" s="102" t="s">
        <v>121</v>
      </c>
      <c r="I355" s="37">
        <v>16</v>
      </c>
      <c r="J355" s="431" t="s">
        <v>2311</v>
      </c>
      <c r="K355" s="431"/>
      <c r="L355" s="551">
        <v>765.13</v>
      </c>
      <c r="M355" s="37">
        <v>0</v>
      </c>
      <c r="N355" s="37">
        <v>12242.08</v>
      </c>
      <c r="O355" s="37">
        <v>0</v>
      </c>
      <c r="P355" s="620"/>
    </row>
    <row r="356" spans="1:30" s="104" customFormat="1" ht="36" x14ac:dyDescent="0.25">
      <c r="B356" s="102" t="s">
        <v>1667</v>
      </c>
      <c r="C356" s="102" t="s">
        <v>56</v>
      </c>
      <c r="D356" s="102" t="s">
        <v>58</v>
      </c>
      <c r="E356" s="102" t="s">
        <v>1031</v>
      </c>
      <c r="F356" s="42">
        <v>1301004052</v>
      </c>
      <c r="G356" s="430" t="s">
        <v>2312</v>
      </c>
      <c r="H356" s="102" t="s">
        <v>227</v>
      </c>
      <c r="I356" s="37">
        <v>15</v>
      </c>
      <c r="J356" s="431">
        <v>2186.56</v>
      </c>
      <c r="K356" s="431"/>
      <c r="L356" s="551">
        <v>2816.72</v>
      </c>
      <c r="M356" s="37">
        <v>0</v>
      </c>
      <c r="N356" s="37">
        <v>42250.8</v>
      </c>
      <c r="O356" s="37">
        <v>0</v>
      </c>
      <c r="P356" s="620"/>
    </row>
    <row r="357" spans="1:30" s="104" customFormat="1" ht="24" x14ac:dyDescent="0.25">
      <c r="B357" s="102" t="s">
        <v>1668</v>
      </c>
      <c r="C357" s="102" t="s">
        <v>56</v>
      </c>
      <c r="D357" s="102" t="s">
        <v>57</v>
      </c>
      <c r="E357" s="102" t="s">
        <v>990</v>
      </c>
      <c r="F357" s="42">
        <v>86904</v>
      </c>
      <c r="G357" s="430" t="s">
        <v>2313</v>
      </c>
      <c r="H357" s="102" t="s">
        <v>121</v>
      </c>
      <c r="I357" s="37">
        <v>9</v>
      </c>
      <c r="J357" s="431" t="s">
        <v>2314</v>
      </c>
      <c r="K357" s="431"/>
      <c r="L357" s="551">
        <v>183.59</v>
      </c>
      <c r="M357" s="37">
        <v>0</v>
      </c>
      <c r="N357" s="37">
        <v>1652.31</v>
      </c>
      <c r="O357" s="37">
        <v>0</v>
      </c>
      <c r="P357" s="620"/>
    </row>
    <row r="358" spans="1:30" s="104" customFormat="1" x14ac:dyDescent="0.25">
      <c r="B358" s="102" t="s">
        <v>1669</v>
      </c>
      <c r="C358" s="102" t="s">
        <v>56</v>
      </c>
      <c r="D358" s="102" t="s">
        <v>59</v>
      </c>
      <c r="E358" s="102" t="s">
        <v>1669</v>
      </c>
      <c r="F358" s="42" t="s">
        <v>737</v>
      </c>
      <c r="G358" s="430" t="s">
        <v>1403</v>
      </c>
      <c r="H358" s="102" t="s">
        <v>121</v>
      </c>
      <c r="I358" s="37">
        <v>8</v>
      </c>
      <c r="J358" s="431">
        <v>1614.1999999999998</v>
      </c>
      <c r="K358" s="431"/>
      <c r="L358" s="551">
        <v>2079.41</v>
      </c>
      <c r="M358" s="37">
        <v>0</v>
      </c>
      <c r="N358" s="37">
        <v>16635.28</v>
      </c>
      <c r="O358" s="37"/>
      <c r="P358" s="620"/>
    </row>
    <row r="359" spans="1:30" ht="36" x14ac:dyDescent="0.25">
      <c r="B359" s="102" t="s">
        <v>1670</v>
      </c>
      <c r="C359" s="102" t="s">
        <v>56</v>
      </c>
      <c r="D359" s="102" t="s">
        <v>57</v>
      </c>
      <c r="E359" s="102" t="s">
        <v>1030</v>
      </c>
      <c r="F359" s="42">
        <v>86919</v>
      </c>
      <c r="G359" s="430" t="s">
        <v>2315</v>
      </c>
      <c r="H359" s="102" t="s">
        <v>121</v>
      </c>
      <c r="I359" s="37">
        <v>3</v>
      </c>
      <c r="J359" s="431" t="s">
        <v>2316</v>
      </c>
      <c r="K359" s="431"/>
      <c r="L359" s="551">
        <v>1144.01</v>
      </c>
      <c r="M359" s="37">
        <v>0</v>
      </c>
      <c r="N359" s="37">
        <v>3432.03</v>
      </c>
      <c r="O359" s="37">
        <v>0</v>
      </c>
      <c r="P359" s="620"/>
      <c r="Q359" s="104"/>
      <c r="R359" s="104"/>
      <c r="S359" s="104"/>
      <c r="T359" s="104"/>
      <c r="U359" s="104"/>
      <c r="V359" s="104"/>
      <c r="W359" s="104"/>
      <c r="X359" s="104"/>
      <c r="Y359" s="104"/>
      <c r="Z359" s="104"/>
      <c r="AA359" s="104"/>
      <c r="AB359" s="104"/>
      <c r="AC359" s="104"/>
      <c r="AD359" s="104"/>
    </row>
    <row r="360" spans="1:30" s="104" customFormat="1" x14ac:dyDescent="0.25">
      <c r="B360" s="609" t="s">
        <v>195</v>
      </c>
      <c r="C360" s="609"/>
      <c r="D360" s="609"/>
      <c r="E360" s="609"/>
      <c r="F360" s="609"/>
      <c r="G360" s="610" t="s">
        <v>1188</v>
      </c>
      <c r="H360" s="611"/>
      <c r="I360" s="612"/>
      <c r="J360" s="613"/>
      <c r="K360" s="613"/>
      <c r="L360" s="612"/>
      <c r="M360" s="612"/>
      <c r="N360" s="614">
        <v>10607.460000000001</v>
      </c>
      <c r="O360" s="37"/>
      <c r="P360" s="620"/>
    </row>
    <row r="361" spans="1:30" s="104" customFormat="1" ht="36" x14ac:dyDescent="0.25">
      <c r="B361" s="102" t="s">
        <v>1671</v>
      </c>
      <c r="C361" s="465" t="s">
        <v>56</v>
      </c>
      <c r="D361" s="102" t="s">
        <v>58</v>
      </c>
      <c r="E361" s="102" t="s">
        <v>1032</v>
      </c>
      <c r="F361" s="42">
        <v>1301003066</v>
      </c>
      <c r="G361" s="430" t="s">
        <v>2317</v>
      </c>
      <c r="H361" s="102" t="s">
        <v>121</v>
      </c>
      <c r="I361" s="37">
        <v>18</v>
      </c>
      <c r="J361" s="431">
        <v>306.35000000000002</v>
      </c>
      <c r="K361" s="431"/>
      <c r="L361" s="551">
        <v>394.63</v>
      </c>
      <c r="M361" s="37">
        <v>0</v>
      </c>
      <c r="N361" s="37">
        <v>7103.34</v>
      </c>
      <c r="O361" s="37">
        <v>0</v>
      </c>
      <c r="P361" s="620"/>
    </row>
    <row r="362" spans="1:30" s="104" customFormat="1" ht="24" x14ac:dyDescent="0.25">
      <c r="A362" s="439"/>
      <c r="B362" s="102" t="s">
        <v>1672</v>
      </c>
      <c r="C362" s="465" t="s">
        <v>56</v>
      </c>
      <c r="D362" s="102" t="s">
        <v>57</v>
      </c>
      <c r="E362" s="102" t="s">
        <v>1672</v>
      </c>
      <c r="F362" s="42">
        <v>86909</v>
      </c>
      <c r="G362" s="430" t="s">
        <v>2318</v>
      </c>
      <c r="H362" s="102" t="s">
        <v>121</v>
      </c>
      <c r="I362" s="37">
        <v>22</v>
      </c>
      <c r="J362" s="431" t="s">
        <v>2319</v>
      </c>
      <c r="K362" s="431"/>
      <c r="L362" s="551">
        <v>144.38999999999999</v>
      </c>
      <c r="M362" s="37">
        <v>0</v>
      </c>
      <c r="N362" s="37">
        <v>3176.58</v>
      </c>
      <c r="O362" s="37">
        <v>0</v>
      </c>
      <c r="P362" s="620"/>
    </row>
    <row r="363" spans="1:30" s="104" customFormat="1" ht="24" x14ac:dyDescent="0.25">
      <c r="A363" s="439"/>
      <c r="B363" s="102" t="s">
        <v>1673</v>
      </c>
      <c r="C363" s="465" t="s">
        <v>56</v>
      </c>
      <c r="D363" s="102" t="s">
        <v>57</v>
      </c>
      <c r="E363" s="102" t="s">
        <v>1673</v>
      </c>
      <c r="F363" s="42">
        <v>86914</v>
      </c>
      <c r="G363" s="430" t="s">
        <v>2320</v>
      </c>
      <c r="H363" s="102" t="s">
        <v>121</v>
      </c>
      <c r="I363" s="37">
        <v>3</v>
      </c>
      <c r="J363" s="431" t="s">
        <v>2321</v>
      </c>
      <c r="K363" s="431"/>
      <c r="L363" s="551">
        <v>109.18</v>
      </c>
      <c r="M363" s="37">
        <v>0</v>
      </c>
      <c r="N363" s="37">
        <v>327.54000000000002</v>
      </c>
      <c r="O363" s="37"/>
      <c r="P363" s="620"/>
    </row>
    <row r="364" spans="1:30" s="104" customFormat="1" x14ac:dyDescent="0.25">
      <c r="B364" s="609" t="s">
        <v>196</v>
      </c>
      <c r="C364" s="609"/>
      <c r="D364" s="609"/>
      <c r="E364" s="609"/>
      <c r="F364" s="609"/>
      <c r="G364" s="610" t="s">
        <v>1189</v>
      </c>
      <c r="H364" s="611"/>
      <c r="I364" s="612"/>
      <c r="J364" s="613"/>
      <c r="K364" s="613"/>
      <c r="L364" s="612"/>
      <c r="M364" s="612"/>
      <c r="N364" s="614">
        <v>21983.55</v>
      </c>
      <c r="O364" s="37"/>
      <c r="P364" s="620"/>
    </row>
    <row r="365" spans="1:30" ht="24" x14ac:dyDescent="0.25">
      <c r="B365" s="102" t="s">
        <v>1674</v>
      </c>
      <c r="C365" s="102" t="s">
        <v>56</v>
      </c>
      <c r="D365" s="102" t="s">
        <v>57</v>
      </c>
      <c r="E365" s="102" t="s">
        <v>1674</v>
      </c>
      <c r="F365" s="42">
        <v>95547</v>
      </c>
      <c r="G365" s="430" t="s">
        <v>2322</v>
      </c>
      <c r="H365" s="102" t="s">
        <v>121</v>
      </c>
      <c r="I365" s="37">
        <v>25</v>
      </c>
      <c r="J365" s="431" t="s">
        <v>2323</v>
      </c>
      <c r="K365" s="431"/>
      <c r="L365" s="551">
        <v>87</v>
      </c>
      <c r="M365" s="37">
        <v>0</v>
      </c>
      <c r="N365" s="37">
        <v>2175</v>
      </c>
      <c r="O365" s="37">
        <v>0</v>
      </c>
      <c r="P365" s="620"/>
      <c r="Q365" s="104"/>
      <c r="R365" s="104"/>
      <c r="S365" s="104"/>
      <c r="T365" s="104"/>
      <c r="U365" s="104"/>
      <c r="V365" s="104"/>
      <c r="W365" s="104"/>
      <c r="X365" s="104"/>
      <c r="Y365" s="104"/>
      <c r="Z365" s="104"/>
      <c r="AA365" s="104"/>
      <c r="AB365" s="104"/>
      <c r="AC365" s="104"/>
      <c r="AD365" s="104"/>
    </row>
    <row r="366" spans="1:30" x14ac:dyDescent="0.25">
      <c r="B366" s="102" t="s">
        <v>1675</v>
      </c>
      <c r="C366" s="102" t="s">
        <v>56</v>
      </c>
      <c r="D366" s="102" t="s">
        <v>58</v>
      </c>
      <c r="E366" s="102" t="s">
        <v>1675</v>
      </c>
      <c r="F366" s="42">
        <v>1301004064</v>
      </c>
      <c r="G366" s="430" t="s">
        <v>2324</v>
      </c>
      <c r="H366" s="102" t="s">
        <v>121</v>
      </c>
      <c r="I366" s="37">
        <v>25</v>
      </c>
      <c r="J366" s="431">
        <v>74.2</v>
      </c>
      <c r="K366" s="431"/>
      <c r="L366" s="551">
        <v>95.58</v>
      </c>
      <c r="M366" s="37">
        <v>0</v>
      </c>
      <c r="N366" s="37">
        <v>2389.5</v>
      </c>
      <c r="O366" s="37">
        <v>0</v>
      </c>
      <c r="P366" s="620"/>
      <c r="Q366" s="104"/>
      <c r="R366" s="104"/>
      <c r="S366" s="104"/>
      <c r="T366" s="104"/>
      <c r="U366" s="104"/>
      <c r="V366" s="104"/>
      <c r="W366" s="104"/>
      <c r="X366" s="104"/>
      <c r="Y366" s="104"/>
      <c r="Z366" s="104"/>
      <c r="AA366" s="104"/>
      <c r="AB366" s="104"/>
      <c r="AC366" s="104"/>
      <c r="AD366" s="104"/>
    </row>
    <row r="367" spans="1:30" x14ac:dyDescent="0.25">
      <c r="B367" s="102" t="s">
        <v>1676</v>
      </c>
      <c r="C367" s="102" t="s">
        <v>56</v>
      </c>
      <c r="D367" s="102" t="s">
        <v>105</v>
      </c>
      <c r="E367" s="102" t="s">
        <v>1196</v>
      </c>
      <c r="F367" s="42">
        <v>190078</v>
      </c>
      <c r="G367" s="430" t="s">
        <v>1198</v>
      </c>
      <c r="H367" s="102" t="s">
        <v>121</v>
      </c>
      <c r="I367" s="37">
        <v>23</v>
      </c>
      <c r="J367" s="431">
        <v>580.39</v>
      </c>
      <c r="K367" s="431"/>
      <c r="L367" s="551">
        <v>747.65</v>
      </c>
      <c r="M367" s="37">
        <v>0</v>
      </c>
      <c r="N367" s="37">
        <v>17195.95</v>
      </c>
      <c r="O367" s="37"/>
      <c r="P367" s="620"/>
      <c r="Q367" s="104"/>
      <c r="R367" s="104"/>
      <c r="S367" s="104"/>
      <c r="T367" s="104"/>
      <c r="U367" s="104"/>
      <c r="V367" s="104"/>
      <c r="W367" s="104"/>
      <c r="X367" s="104"/>
      <c r="Y367" s="104"/>
      <c r="Z367" s="104"/>
      <c r="AA367" s="104"/>
      <c r="AB367" s="104"/>
      <c r="AC367" s="104"/>
      <c r="AD367" s="104"/>
    </row>
    <row r="368" spans="1:30" s="104" customFormat="1" ht="24" x14ac:dyDescent="0.25">
      <c r="B368" s="102" t="s">
        <v>1677</v>
      </c>
      <c r="C368" s="102" t="s">
        <v>56</v>
      </c>
      <c r="D368" s="102" t="s">
        <v>57</v>
      </c>
      <c r="E368" s="102" t="s">
        <v>1033</v>
      </c>
      <c r="F368" s="42">
        <v>100860</v>
      </c>
      <c r="G368" s="430" t="s">
        <v>2325</v>
      </c>
      <c r="H368" s="102" t="s">
        <v>121</v>
      </c>
      <c r="I368" s="37">
        <v>2</v>
      </c>
      <c r="J368" s="431" t="s">
        <v>2326</v>
      </c>
      <c r="K368" s="431"/>
      <c r="L368" s="551">
        <v>111.55</v>
      </c>
      <c r="M368" s="37">
        <v>0</v>
      </c>
      <c r="N368" s="37">
        <v>223.1</v>
      </c>
      <c r="O368" s="37">
        <v>0</v>
      </c>
      <c r="P368" s="620"/>
    </row>
    <row r="369" spans="2:30" x14ac:dyDescent="0.25">
      <c r="B369" s="559"/>
      <c r="C369" s="559"/>
      <c r="D369" s="559"/>
      <c r="E369" s="559"/>
      <c r="F369" s="560"/>
      <c r="G369" s="561"/>
      <c r="H369" s="393"/>
      <c r="I369" s="562"/>
      <c r="J369" s="432"/>
      <c r="K369" s="431"/>
      <c r="L369" s="587"/>
      <c r="M369" s="562"/>
      <c r="N369" s="562"/>
      <c r="O369" s="593"/>
      <c r="P369" s="620"/>
      <c r="Q369" s="104"/>
      <c r="R369" s="104"/>
      <c r="S369" s="104"/>
      <c r="T369" s="104"/>
      <c r="U369" s="104"/>
      <c r="V369" s="104"/>
      <c r="W369" s="104"/>
      <c r="X369" s="104"/>
      <c r="Y369" s="104"/>
      <c r="Z369" s="104"/>
      <c r="AA369" s="104"/>
      <c r="AB369" s="104"/>
      <c r="AC369" s="104"/>
      <c r="AD369" s="104"/>
    </row>
    <row r="370" spans="2:30" x14ac:dyDescent="0.25">
      <c r="B370" s="66" t="s">
        <v>161</v>
      </c>
      <c r="C370" s="66"/>
      <c r="D370" s="66"/>
      <c r="E370" s="66"/>
      <c r="F370" s="66"/>
      <c r="G370" s="67" t="s">
        <v>156</v>
      </c>
      <c r="H370" s="563"/>
      <c r="I370" s="564"/>
      <c r="J370" s="68"/>
      <c r="K370" s="68"/>
      <c r="L370" s="563"/>
      <c r="M370" s="564"/>
      <c r="N370" s="569">
        <v>13784.78</v>
      </c>
      <c r="O370" s="569">
        <v>0</v>
      </c>
      <c r="P370" s="620"/>
      <c r="Q370" s="104"/>
      <c r="R370" s="104"/>
      <c r="S370" s="104"/>
      <c r="T370" s="104"/>
      <c r="U370" s="104"/>
      <c r="V370" s="104"/>
      <c r="W370" s="104"/>
      <c r="X370" s="104"/>
      <c r="Y370" s="104"/>
      <c r="Z370" s="104"/>
      <c r="AA370" s="104"/>
      <c r="AB370" s="104"/>
      <c r="AC370" s="104"/>
      <c r="AD370" s="104"/>
    </row>
    <row r="371" spans="2:30" ht="36" x14ac:dyDescent="0.25">
      <c r="B371" s="102" t="s">
        <v>197</v>
      </c>
      <c r="C371" s="102" t="s">
        <v>56</v>
      </c>
      <c r="D371" s="102" t="s">
        <v>57</v>
      </c>
      <c r="E371" s="102" t="s">
        <v>989</v>
      </c>
      <c r="F371" s="42">
        <v>95472</v>
      </c>
      <c r="G371" s="430" t="s">
        <v>2327</v>
      </c>
      <c r="H371" s="102" t="s">
        <v>121</v>
      </c>
      <c r="I371" s="37">
        <v>2</v>
      </c>
      <c r="J371" s="431" t="s">
        <v>2328</v>
      </c>
      <c r="K371" s="431"/>
      <c r="L371" s="551">
        <v>930.8</v>
      </c>
      <c r="M371" s="37">
        <v>0</v>
      </c>
      <c r="N371" s="37">
        <v>1861.6</v>
      </c>
      <c r="O371" s="37">
        <v>0</v>
      </c>
      <c r="P371" s="620"/>
      <c r="Q371" s="104"/>
      <c r="R371" s="104"/>
      <c r="S371" s="104"/>
      <c r="T371" s="104"/>
      <c r="U371" s="104"/>
      <c r="V371" s="104"/>
      <c r="W371" s="104"/>
      <c r="X371" s="104"/>
      <c r="Y371" s="104"/>
      <c r="Z371" s="104"/>
      <c r="AA371" s="104"/>
      <c r="AB371" s="104"/>
      <c r="AC371" s="104"/>
      <c r="AD371" s="104"/>
    </row>
    <row r="372" spans="2:30" ht="24" x14ac:dyDescent="0.25">
      <c r="B372" s="102" t="s">
        <v>198</v>
      </c>
      <c r="C372" s="102" t="s">
        <v>56</v>
      </c>
      <c r="D372" s="102" t="s">
        <v>58</v>
      </c>
      <c r="E372" s="102" t="s">
        <v>1034</v>
      </c>
      <c r="F372" s="42">
        <v>2401001000</v>
      </c>
      <c r="G372" s="430" t="s">
        <v>2329</v>
      </c>
      <c r="H372" s="102" t="s">
        <v>121</v>
      </c>
      <c r="I372" s="37">
        <v>2</v>
      </c>
      <c r="J372" s="431">
        <v>194.85</v>
      </c>
      <c r="K372" s="431"/>
      <c r="L372" s="551">
        <v>251</v>
      </c>
      <c r="M372" s="37">
        <v>0</v>
      </c>
      <c r="N372" s="37">
        <v>502</v>
      </c>
      <c r="O372" s="37">
        <v>0</v>
      </c>
      <c r="P372" s="620"/>
      <c r="Q372" s="104"/>
      <c r="R372" s="104"/>
      <c r="S372" s="104"/>
      <c r="T372" s="104"/>
      <c r="U372" s="104"/>
      <c r="V372" s="104"/>
      <c r="W372" s="104"/>
      <c r="X372" s="104"/>
      <c r="Y372" s="104"/>
      <c r="Z372" s="104"/>
      <c r="AA372" s="104"/>
      <c r="AB372" s="104"/>
      <c r="AC372" s="104"/>
      <c r="AD372" s="104"/>
    </row>
    <row r="373" spans="2:30" x14ac:dyDescent="0.25">
      <c r="B373" s="102" t="s">
        <v>1678</v>
      </c>
      <c r="C373" s="102" t="s">
        <v>56</v>
      </c>
      <c r="D373" s="102" t="s">
        <v>58</v>
      </c>
      <c r="E373" s="102" t="s">
        <v>1678</v>
      </c>
      <c r="F373" s="42">
        <v>1301004009</v>
      </c>
      <c r="G373" s="430" t="s">
        <v>2330</v>
      </c>
      <c r="H373" s="102" t="s">
        <v>121</v>
      </c>
      <c r="I373" s="37">
        <v>2</v>
      </c>
      <c r="J373" s="431">
        <v>203.61</v>
      </c>
      <c r="K373" s="431"/>
      <c r="L373" s="551">
        <v>262.29000000000002</v>
      </c>
      <c r="M373" s="37">
        <v>0</v>
      </c>
      <c r="N373" s="37">
        <v>524.58000000000004</v>
      </c>
      <c r="O373" s="37">
        <v>0</v>
      </c>
      <c r="P373" s="620"/>
      <c r="Q373" s="104"/>
      <c r="R373" s="104"/>
      <c r="S373" s="104"/>
      <c r="T373" s="104"/>
      <c r="U373" s="104"/>
      <c r="V373" s="104"/>
      <c r="W373" s="104"/>
      <c r="X373" s="104"/>
      <c r="Y373" s="104"/>
      <c r="Z373" s="104"/>
      <c r="AA373" s="104"/>
      <c r="AB373" s="104"/>
      <c r="AC373" s="104"/>
      <c r="AD373" s="104"/>
    </row>
    <row r="374" spans="2:30" ht="24" x14ac:dyDescent="0.25">
      <c r="B374" s="102" t="s">
        <v>1679</v>
      </c>
      <c r="C374" s="102" t="s">
        <v>56</v>
      </c>
      <c r="D374" s="102" t="s">
        <v>58</v>
      </c>
      <c r="E374" s="102" t="s">
        <v>988</v>
      </c>
      <c r="F374" s="42">
        <v>2401001015</v>
      </c>
      <c r="G374" s="430" t="s">
        <v>2331</v>
      </c>
      <c r="H374" s="102" t="s">
        <v>121</v>
      </c>
      <c r="I374" s="37">
        <v>2</v>
      </c>
      <c r="J374" s="431">
        <v>466.18</v>
      </c>
      <c r="K374" s="431"/>
      <c r="L374" s="551">
        <v>600.53</v>
      </c>
      <c r="M374" s="37">
        <v>0</v>
      </c>
      <c r="N374" s="37">
        <v>1201.06</v>
      </c>
      <c r="O374" s="37">
        <v>0</v>
      </c>
      <c r="P374" s="620"/>
      <c r="Q374" s="104"/>
      <c r="R374" s="104"/>
      <c r="S374" s="104"/>
      <c r="T374" s="104"/>
      <c r="U374" s="104"/>
      <c r="V374" s="104"/>
      <c r="W374" s="104"/>
      <c r="X374" s="104"/>
      <c r="Y374" s="104"/>
      <c r="Z374" s="104"/>
      <c r="AA374" s="104"/>
      <c r="AB374" s="104"/>
      <c r="AC374" s="104"/>
      <c r="AD374" s="104"/>
    </row>
    <row r="375" spans="2:30" ht="24" x14ac:dyDescent="0.25">
      <c r="B375" s="102" t="s">
        <v>1340</v>
      </c>
      <c r="C375" s="102" t="s">
        <v>56</v>
      </c>
      <c r="D375" s="102" t="s">
        <v>58</v>
      </c>
      <c r="E375" s="102" t="s">
        <v>1036</v>
      </c>
      <c r="F375" s="42">
        <v>2401002010</v>
      </c>
      <c r="G375" s="430" t="s">
        <v>2332</v>
      </c>
      <c r="H375" s="102" t="s">
        <v>121</v>
      </c>
      <c r="I375" s="37">
        <v>4</v>
      </c>
      <c r="J375" s="431">
        <v>300.12</v>
      </c>
      <c r="K375" s="431"/>
      <c r="L375" s="551">
        <v>386.61</v>
      </c>
      <c r="M375" s="37">
        <v>0</v>
      </c>
      <c r="N375" s="37">
        <v>1546.44</v>
      </c>
      <c r="O375" s="37">
        <v>0</v>
      </c>
      <c r="P375" s="620"/>
      <c r="Q375" s="104"/>
      <c r="R375" s="104"/>
      <c r="S375" s="104"/>
      <c r="T375" s="104"/>
      <c r="U375" s="104"/>
      <c r="V375" s="104"/>
      <c r="W375" s="104"/>
      <c r="X375" s="104"/>
      <c r="Y375" s="104"/>
      <c r="Z375" s="104"/>
      <c r="AA375" s="104"/>
      <c r="AB375" s="104"/>
      <c r="AC375" s="104"/>
      <c r="AD375" s="104"/>
    </row>
    <row r="376" spans="2:30" ht="24" x14ac:dyDescent="0.25">
      <c r="B376" s="102" t="s">
        <v>1680</v>
      </c>
      <c r="C376" s="102" t="s">
        <v>56</v>
      </c>
      <c r="D376" s="102" t="s">
        <v>57</v>
      </c>
      <c r="E376" s="102" t="s">
        <v>1035</v>
      </c>
      <c r="F376" s="42">
        <v>100867</v>
      </c>
      <c r="G376" s="430" t="s">
        <v>2333</v>
      </c>
      <c r="H376" s="102" t="s">
        <v>121</v>
      </c>
      <c r="I376" s="37">
        <v>2</v>
      </c>
      <c r="J376" s="431" t="s">
        <v>2334</v>
      </c>
      <c r="K376" s="431"/>
      <c r="L376" s="551">
        <v>453.4</v>
      </c>
      <c r="M376" s="37">
        <v>0</v>
      </c>
      <c r="N376" s="37">
        <v>906.8</v>
      </c>
      <c r="O376" s="37">
        <v>0</v>
      </c>
      <c r="P376" s="620"/>
      <c r="Q376" s="104"/>
      <c r="R376" s="104"/>
      <c r="S376" s="104"/>
      <c r="T376" s="104"/>
      <c r="U376" s="104"/>
      <c r="V376" s="104"/>
      <c r="W376" s="104"/>
      <c r="X376" s="104"/>
      <c r="Y376" s="104"/>
      <c r="Z376" s="104"/>
      <c r="AA376" s="104"/>
      <c r="AB376" s="104"/>
      <c r="AC376" s="104"/>
      <c r="AD376" s="104"/>
    </row>
    <row r="377" spans="2:30" ht="24" x14ac:dyDescent="0.25">
      <c r="B377" s="102" t="s">
        <v>1681</v>
      </c>
      <c r="C377" s="102" t="s">
        <v>56</v>
      </c>
      <c r="D377" s="102" t="s">
        <v>57</v>
      </c>
      <c r="E377" s="102" t="s">
        <v>1037</v>
      </c>
      <c r="F377" s="42">
        <v>100868</v>
      </c>
      <c r="G377" s="430" t="s">
        <v>2335</v>
      </c>
      <c r="H377" s="102" t="s">
        <v>121</v>
      </c>
      <c r="I377" s="37">
        <v>6</v>
      </c>
      <c r="J377" s="431" t="s">
        <v>2336</v>
      </c>
      <c r="K377" s="431"/>
      <c r="L377" s="551">
        <v>470.7</v>
      </c>
      <c r="M377" s="37">
        <v>0</v>
      </c>
      <c r="N377" s="37">
        <v>2824.2</v>
      </c>
      <c r="O377" s="37">
        <v>0</v>
      </c>
      <c r="P377" s="620"/>
      <c r="Q377" s="104"/>
      <c r="R377" s="104"/>
      <c r="S377" s="104"/>
      <c r="T377" s="104"/>
      <c r="U377" s="104"/>
      <c r="V377" s="104"/>
      <c r="W377" s="104"/>
      <c r="X377" s="104"/>
      <c r="Y377" s="104"/>
      <c r="Z377" s="104"/>
      <c r="AA377" s="104"/>
      <c r="AB377" s="104"/>
      <c r="AC377" s="104"/>
      <c r="AD377" s="104"/>
    </row>
    <row r="378" spans="2:30" ht="24" x14ac:dyDescent="0.25">
      <c r="B378" s="102" t="s">
        <v>1682</v>
      </c>
      <c r="C378" s="102" t="s">
        <v>56</v>
      </c>
      <c r="D378" s="102" t="s">
        <v>58</v>
      </c>
      <c r="E378" s="102" t="s">
        <v>987</v>
      </c>
      <c r="F378" s="42">
        <v>2401001017</v>
      </c>
      <c r="G378" s="430" t="s">
        <v>2337</v>
      </c>
      <c r="H378" s="102" t="s">
        <v>121</v>
      </c>
      <c r="I378" s="37">
        <v>2</v>
      </c>
      <c r="J378" s="431">
        <v>1054.6099999999999</v>
      </c>
      <c r="K378" s="431"/>
      <c r="L378" s="551">
        <v>1358.54</v>
      </c>
      <c r="M378" s="37">
        <v>0</v>
      </c>
      <c r="N378" s="37">
        <v>2717.08</v>
      </c>
      <c r="O378" s="37">
        <v>0</v>
      </c>
      <c r="P378" s="620"/>
      <c r="Q378" s="104"/>
      <c r="R378" s="104"/>
      <c r="S378" s="104"/>
      <c r="T378" s="104"/>
      <c r="U378" s="104"/>
      <c r="V378" s="104"/>
      <c r="W378" s="104"/>
      <c r="X378" s="104"/>
      <c r="Y378" s="104"/>
      <c r="Z378" s="104"/>
      <c r="AA378" s="104"/>
      <c r="AB378" s="104"/>
      <c r="AC378" s="104"/>
      <c r="AD378" s="104"/>
    </row>
    <row r="379" spans="2:30" ht="24" x14ac:dyDescent="0.25">
      <c r="B379" s="102" t="s">
        <v>1683</v>
      </c>
      <c r="C379" s="102" t="s">
        <v>56</v>
      </c>
      <c r="D379" s="102" t="s">
        <v>57</v>
      </c>
      <c r="E379" s="102" t="s">
        <v>1038</v>
      </c>
      <c r="F379" s="42">
        <v>100874</v>
      </c>
      <c r="G379" s="430" t="s">
        <v>2338</v>
      </c>
      <c r="H379" s="102" t="s">
        <v>121</v>
      </c>
      <c r="I379" s="37">
        <v>2</v>
      </c>
      <c r="J379" s="431" t="s">
        <v>2339</v>
      </c>
      <c r="K379" s="431"/>
      <c r="L379" s="551">
        <v>427.39</v>
      </c>
      <c r="M379" s="37">
        <v>0</v>
      </c>
      <c r="N379" s="37">
        <v>854.78</v>
      </c>
      <c r="O379" s="37">
        <v>0</v>
      </c>
      <c r="P379" s="620"/>
      <c r="Q379" s="104"/>
      <c r="R379" s="104"/>
      <c r="S379" s="104"/>
      <c r="T379" s="104"/>
      <c r="U379" s="104"/>
      <c r="V379" s="104"/>
      <c r="W379" s="104"/>
      <c r="X379" s="104"/>
      <c r="Y379" s="104"/>
      <c r="Z379" s="104"/>
      <c r="AA379" s="104"/>
      <c r="AB379" s="104"/>
      <c r="AC379" s="104"/>
      <c r="AD379" s="104"/>
    </row>
    <row r="380" spans="2:30" ht="24" x14ac:dyDescent="0.25">
      <c r="B380" s="102" t="s">
        <v>1684</v>
      </c>
      <c r="C380" s="102" t="s">
        <v>56</v>
      </c>
      <c r="D380" s="102" t="s">
        <v>58</v>
      </c>
      <c r="E380" s="102" t="s">
        <v>1039</v>
      </c>
      <c r="F380" s="42">
        <v>2401002050</v>
      </c>
      <c r="G380" s="430" t="s">
        <v>2340</v>
      </c>
      <c r="H380" s="102" t="s">
        <v>121</v>
      </c>
      <c r="I380" s="37">
        <v>2</v>
      </c>
      <c r="J380" s="431">
        <v>328.46</v>
      </c>
      <c r="K380" s="431"/>
      <c r="L380" s="551">
        <v>423.12</v>
      </c>
      <c r="M380" s="37">
        <v>0</v>
      </c>
      <c r="N380" s="37">
        <v>846.24</v>
      </c>
      <c r="O380" s="37">
        <v>0</v>
      </c>
      <c r="P380" s="620"/>
      <c r="Q380" s="104"/>
      <c r="R380" s="104"/>
      <c r="S380" s="104"/>
      <c r="T380" s="104"/>
      <c r="U380" s="104"/>
      <c r="V380" s="104"/>
      <c r="W380" s="104"/>
      <c r="X380" s="104"/>
      <c r="Y380" s="104"/>
      <c r="Z380" s="104"/>
      <c r="AA380" s="104"/>
      <c r="AB380" s="104"/>
      <c r="AC380" s="104"/>
      <c r="AD380" s="104"/>
    </row>
    <row r="381" spans="2:30" x14ac:dyDescent="0.25">
      <c r="B381" s="559"/>
      <c r="C381" s="559"/>
      <c r="D381" s="559"/>
      <c r="E381" s="559"/>
      <c r="F381" s="560"/>
      <c r="G381" s="561"/>
      <c r="H381" s="393"/>
      <c r="I381" s="562"/>
      <c r="J381" s="431"/>
      <c r="K381" s="431"/>
      <c r="L381" s="587"/>
      <c r="M381" s="562"/>
      <c r="N381" s="562"/>
      <c r="O381" s="593"/>
      <c r="P381" s="620"/>
      <c r="Q381" s="104"/>
      <c r="R381" s="104"/>
      <c r="S381" s="104"/>
      <c r="T381" s="104"/>
      <c r="U381" s="104"/>
      <c r="V381" s="104"/>
      <c r="W381" s="104"/>
      <c r="X381" s="104"/>
      <c r="Y381" s="104"/>
      <c r="Z381" s="104"/>
      <c r="AA381" s="104"/>
      <c r="AB381" s="104"/>
      <c r="AC381" s="104"/>
      <c r="AD381" s="104"/>
    </row>
    <row r="382" spans="2:30" x14ac:dyDescent="0.25">
      <c r="B382" s="66" t="s">
        <v>164</v>
      </c>
      <c r="C382" s="66"/>
      <c r="D382" s="66"/>
      <c r="E382" s="66"/>
      <c r="F382" s="66"/>
      <c r="G382" s="67" t="s">
        <v>159</v>
      </c>
      <c r="H382" s="563"/>
      <c r="I382" s="564"/>
      <c r="J382" s="600"/>
      <c r="K382" s="69"/>
      <c r="L382" s="564"/>
      <c r="M382" s="564"/>
      <c r="N382" s="569">
        <v>417778.58999999991</v>
      </c>
      <c r="O382" s="564"/>
      <c r="P382" s="620"/>
      <c r="Q382" s="104"/>
      <c r="R382" s="104"/>
      <c r="S382" s="104"/>
      <c r="T382" s="104"/>
      <c r="U382" s="104"/>
      <c r="V382" s="104"/>
      <c r="W382" s="104"/>
      <c r="X382" s="104"/>
      <c r="Y382" s="104"/>
      <c r="Z382" s="104"/>
      <c r="AA382" s="104"/>
      <c r="AB382" s="104"/>
      <c r="AC382" s="104"/>
      <c r="AD382" s="104"/>
    </row>
    <row r="383" spans="2:30" x14ac:dyDescent="0.25">
      <c r="B383" s="76" t="s">
        <v>767</v>
      </c>
      <c r="C383" s="76"/>
      <c r="D383" s="76"/>
      <c r="E383" s="76"/>
      <c r="F383" s="76"/>
      <c r="G383" s="77" t="s">
        <v>768</v>
      </c>
      <c r="H383" s="567"/>
      <c r="I383" s="568"/>
      <c r="J383" s="81"/>
      <c r="K383" s="81"/>
      <c r="L383" s="568"/>
      <c r="M383" s="568"/>
      <c r="N383" s="571">
        <v>274730.8600000001</v>
      </c>
      <c r="O383" s="571">
        <v>0</v>
      </c>
      <c r="P383" s="620"/>
      <c r="Q383" s="104"/>
      <c r="R383" s="104"/>
      <c r="S383" s="104"/>
      <c r="T383" s="104"/>
      <c r="U383" s="104"/>
      <c r="V383" s="104"/>
      <c r="W383" s="104"/>
      <c r="X383" s="104"/>
      <c r="Y383" s="104"/>
      <c r="Z383" s="104"/>
      <c r="AA383" s="104"/>
      <c r="AB383" s="104"/>
      <c r="AC383" s="104"/>
      <c r="AD383" s="104"/>
    </row>
    <row r="384" spans="2:30" ht="24" x14ac:dyDescent="0.25">
      <c r="B384" s="102" t="s">
        <v>199</v>
      </c>
      <c r="C384" s="102" t="s">
        <v>56</v>
      </c>
      <c r="D384" s="102" t="s">
        <v>57</v>
      </c>
      <c r="E384" s="102" t="s">
        <v>764</v>
      </c>
      <c r="F384" s="42">
        <v>91933</v>
      </c>
      <c r="G384" s="430" t="s">
        <v>2341</v>
      </c>
      <c r="H384" s="102" t="s">
        <v>160</v>
      </c>
      <c r="I384" s="37">
        <v>393.46</v>
      </c>
      <c r="J384" s="431" t="s">
        <v>2342</v>
      </c>
      <c r="K384" s="431"/>
      <c r="L384" s="551">
        <v>17.66</v>
      </c>
      <c r="M384" s="37">
        <v>0</v>
      </c>
      <c r="N384" s="37">
        <v>6948.5</v>
      </c>
      <c r="O384" s="37">
        <v>0</v>
      </c>
      <c r="P384" s="620"/>
      <c r="Q384" s="439"/>
      <c r="R384" s="104"/>
      <c r="S384" s="104"/>
      <c r="T384" s="104"/>
      <c r="U384" s="104"/>
      <c r="V384" s="104"/>
      <c r="W384" s="104"/>
      <c r="X384" s="104"/>
      <c r="Y384" s="104"/>
      <c r="Z384" s="104"/>
      <c r="AA384" s="104"/>
      <c r="AB384" s="104"/>
      <c r="AC384" s="104"/>
      <c r="AD384" s="104"/>
    </row>
    <row r="385" spans="2:30" ht="24" x14ac:dyDescent="0.25">
      <c r="B385" s="102" t="s">
        <v>200</v>
      </c>
      <c r="C385" s="102" t="s">
        <v>56</v>
      </c>
      <c r="D385" s="102" t="s">
        <v>57</v>
      </c>
      <c r="E385" s="102" t="s">
        <v>804</v>
      </c>
      <c r="F385" s="42">
        <v>91935</v>
      </c>
      <c r="G385" s="430" t="s">
        <v>2343</v>
      </c>
      <c r="H385" s="102" t="s">
        <v>160</v>
      </c>
      <c r="I385" s="37">
        <v>508.12</v>
      </c>
      <c r="J385" s="431" t="s">
        <v>2344</v>
      </c>
      <c r="K385" s="431"/>
      <c r="L385" s="551">
        <v>27.73</v>
      </c>
      <c r="M385" s="37">
        <v>0</v>
      </c>
      <c r="N385" s="37">
        <v>14090.16</v>
      </c>
      <c r="O385" s="37">
        <v>0</v>
      </c>
      <c r="P385" s="620"/>
      <c r="Q385" s="104"/>
      <c r="R385" s="104"/>
      <c r="S385" s="104"/>
      <c r="T385" s="104"/>
      <c r="U385" s="104"/>
      <c r="V385" s="104"/>
      <c r="W385" s="104"/>
      <c r="X385" s="104"/>
      <c r="Y385" s="104"/>
      <c r="Z385" s="104"/>
      <c r="AA385" s="104"/>
      <c r="AB385" s="104"/>
      <c r="AC385" s="104"/>
      <c r="AD385" s="104"/>
    </row>
    <row r="386" spans="2:30" ht="36" x14ac:dyDescent="0.25">
      <c r="B386" s="102" t="s">
        <v>353</v>
      </c>
      <c r="C386" s="102" t="s">
        <v>56</v>
      </c>
      <c r="D386" s="102" t="s">
        <v>57</v>
      </c>
      <c r="E386" s="102" t="s">
        <v>805</v>
      </c>
      <c r="F386" s="42">
        <v>92998</v>
      </c>
      <c r="G386" s="430" t="s">
        <v>2345</v>
      </c>
      <c r="H386" s="102" t="s">
        <v>160</v>
      </c>
      <c r="I386" s="37">
        <v>30.4</v>
      </c>
      <c r="J386" s="431" t="s">
        <v>2346</v>
      </c>
      <c r="K386" s="431"/>
      <c r="L386" s="551">
        <v>211.14</v>
      </c>
      <c r="M386" s="37">
        <v>0</v>
      </c>
      <c r="N386" s="37">
        <v>6418.65</v>
      </c>
      <c r="O386" s="37">
        <v>0</v>
      </c>
      <c r="P386" s="620"/>
      <c r="Q386" s="104"/>
      <c r="R386" s="104"/>
      <c r="S386" s="104"/>
      <c r="T386" s="104"/>
      <c r="U386" s="104"/>
      <c r="V386" s="104"/>
      <c r="W386" s="104"/>
      <c r="X386" s="104"/>
      <c r="Y386" s="104"/>
      <c r="Z386" s="104"/>
      <c r="AA386" s="104"/>
      <c r="AB386" s="104"/>
      <c r="AC386" s="104"/>
      <c r="AD386" s="104"/>
    </row>
    <row r="387" spans="2:30" ht="24" x14ac:dyDescent="0.25">
      <c r="B387" s="102" t="s">
        <v>1685</v>
      </c>
      <c r="C387" s="102" t="s">
        <v>56</v>
      </c>
      <c r="D387" s="102" t="s">
        <v>57</v>
      </c>
      <c r="E387" s="102" t="s">
        <v>806</v>
      </c>
      <c r="F387" s="42">
        <v>91927</v>
      </c>
      <c r="G387" s="430" t="s">
        <v>2347</v>
      </c>
      <c r="H387" s="102" t="s">
        <v>160</v>
      </c>
      <c r="I387" s="37">
        <v>12.89</v>
      </c>
      <c r="J387" s="431" t="s">
        <v>2348</v>
      </c>
      <c r="K387" s="431"/>
      <c r="L387" s="551">
        <v>5.29</v>
      </c>
      <c r="M387" s="37">
        <v>0</v>
      </c>
      <c r="N387" s="37">
        <v>68.180000000000007</v>
      </c>
      <c r="O387" s="37">
        <v>0</v>
      </c>
      <c r="P387" s="620"/>
      <c r="Q387" s="104"/>
      <c r="R387" s="104"/>
      <c r="S387" s="104"/>
      <c r="T387" s="104"/>
      <c r="U387" s="104"/>
      <c r="V387" s="104"/>
      <c r="W387" s="104"/>
      <c r="X387" s="104"/>
      <c r="Y387" s="104"/>
      <c r="Z387" s="104"/>
      <c r="AA387" s="104"/>
      <c r="AB387" s="104"/>
      <c r="AC387" s="104"/>
      <c r="AD387" s="104"/>
    </row>
    <row r="388" spans="2:30" ht="36" x14ac:dyDescent="0.25">
      <c r="B388" s="102" t="s">
        <v>1686</v>
      </c>
      <c r="C388" s="102" t="s">
        <v>56</v>
      </c>
      <c r="D388" s="102" t="s">
        <v>57</v>
      </c>
      <c r="E388" s="102" t="s">
        <v>807</v>
      </c>
      <c r="F388" s="42">
        <v>101562</v>
      </c>
      <c r="G388" s="430" t="s">
        <v>2349</v>
      </c>
      <c r="H388" s="102" t="s">
        <v>160</v>
      </c>
      <c r="I388" s="37">
        <v>434.6</v>
      </c>
      <c r="J388" s="431" t="s">
        <v>2350</v>
      </c>
      <c r="K388" s="431"/>
      <c r="L388" s="551">
        <v>27.81</v>
      </c>
      <c r="M388" s="37">
        <v>0</v>
      </c>
      <c r="N388" s="37">
        <v>12086.22</v>
      </c>
      <c r="O388" s="37">
        <v>0</v>
      </c>
      <c r="P388" s="620"/>
      <c r="Q388" s="104"/>
      <c r="R388" s="104"/>
      <c r="S388" s="104"/>
      <c r="T388" s="104"/>
      <c r="U388" s="104"/>
      <c r="V388" s="104"/>
      <c r="W388" s="104"/>
      <c r="X388" s="104"/>
      <c r="Y388" s="104"/>
      <c r="Z388" s="104"/>
      <c r="AA388" s="104"/>
      <c r="AB388" s="104"/>
      <c r="AC388" s="104"/>
      <c r="AD388" s="104"/>
    </row>
    <row r="389" spans="2:30" ht="36" x14ac:dyDescent="0.25">
      <c r="B389" s="102" t="s">
        <v>1687</v>
      </c>
      <c r="C389" s="102" t="s">
        <v>56</v>
      </c>
      <c r="D389" s="102" t="s">
        <v>57</v>
      </c>
      <c r="E389" s="102" t="s">
        <v>808</v>
      </c>
      <c r="F389" s="42">
        <v>92986</v>
      </c>
      <c r="G389" s="430" t="s">
        <v>2351</v>
      </c>
      <c r="H389" s="102" t="s">
        <v>160</v>
      </c>
      <c r="I389" s="37">
        <v>225.8</v>
      </c>
      <c r="J389" s="431" t="s">
        <v>2352</v>
      </c>
      <c r="K389" s="431"/>
      <c r="L389" s="551">
        <v>42.12</v>
      </c>
      <c r="M389" s="37">
        <v>0</v>
      </c>
      <c r="N389" s="37">
        <v>9510.69</v>
      </c>
      <c r="O389" s="37">
        <v>0</v>
      </c>
      <c r="P389" s="620"/>
      <c r="Q389" s="104"/>
      <c r="R389" s="104"/>
      <c r="S389" s="104"/>
      <c r="T389" s="104"/>
      <c r="U389" s="104"/>
      <c r="V389" s="104"/>
      <c r="W389" s="104"/>
      <c r="X389" s="104"/>
      <c r="Y389" s="104"/>
      <c r="Z389" s="104"/>
      <c r="AA389" s="104"/>
      <c r="AB389" s="104"/>
      <c r="AC389" s="104"/>
      <c r="AD389" s="104"/>
    </row>
    <row r="390" spans="2:30" ht="36" x14ac:dyDescent="0.25">
      <c r="B390" s="102" t="s">
        <v>1688</v>
      </c>
      <c r="C390" s="102" t="s">
        <v>56</v>
      </c>
      <c r="D390" s="102" t="s">
        <v>57</v>
      </c>
      <c r="E390" s="102" t="s">
        <v>809</v>
      </c>
      <c r="F390" s="42">
        <v>92988</v>
      </c>
      <c r="G390" s="430" t="s">
        <v>2353</v>
      </c>
      <c r="H390" s="102" t="s">
        <v>160</v>
      </c>
      <c r="I390" s="37">
        <v>951.56</v>
      </c>
      <c r="J390" s="431" t="s">
        <v>2354</v>
      </c>
      <c r="K390" s="431"/>
      <c r="L390" s="551">
        <v>61.16</v>
      </c>
      <c r="M390" s="37">
        <v>0</v>
      </c>
      <c r="N390" s="37">
        <v>58197.4</v>
      </c>
      <c r="O390" s="37"/>
      <c r="P390" s="620"/>
      <c r="Q390" s="104"/>
      <c r="R390" s="104"/>
      <c r="S390" s="104"/>
      <c r="T390" s="104"/>
      <c r="U390" s="104"/>
      <c r="V390" s="104"/>
      <c r="W390" s="104"/>
      <c r="X390" s="104"/>
      <c r="Y390" s="104"/>
      <c r="Z390" s="104"/>
      <c r="AA390" s="104"/>
      <c r="AB390" s="104"/>
      <c r="AC390" s="104"/>
      <c r="AD390" s="104"/>
    </row>
    <row r="391" spans="2:30" ht="36" x14ac:dyDescent="0.25">
      <c r="B391" s="102" t="s">
        <v>1689</v>
      </c>
      <c r="C391" s="102" t="s">
        <v>56</v>
      </c>
      <c r="D391" s="102" t="s">
        <v>57</v>
      </c>
      <c r="E391" s="102" t="s">
        <v>809</v>
      </c>
      <c r="F391" s="42">
        <v>92990</v>
      </c>
      <c r="G391" s="430" t="s">
        <v>2355</v>
      </c>
      <c r="H391" s="102" t="s">
        <v>160</v>
      </c>
      <c r="I391" s="37">
        <v>146.04</v>
      </c>
      <c r="J391" s="431" t="s">
        <v>2356</v>
      </c>
      <c r="K391" s="431"/>
      <c r="L391" s="551">
        <v>84.71</v>
      </c>
      <c r="M391" s="37">
        <v>0</v>
      </c>
      <c r="N391" s="37">
        <v>12371.04</v>
      </c>
      <c r="O391" s="37">
        <v>0</v>
      </c>
      <c r="P391" s="620"/>
      <c r="Q391" s="104"/>
      <c r="R391" s="104"/>
      <c r="S391" s="104"/>
      <c r="T391" s="104"/>
      <c r="U391" s="104"/>
      <c r="V391" s="104"/>
      <c r="W391" s="104"/>
      <c r="X391" s="104"/>
      <c r="Y391" s="104"/>
      <c r="Z391" s="104"/>
      <c r="AA391" s="104"/>
      <c r="AB391" s="104"/>
      <c r="AC391" s="104"/>
      <c r="AD391" s="104"/>
    </row>
    <row r="392" spans="2:30" ht="24" x14ac:dyDescent="0.25">
      <c r="B392" s="102" t="s">
        <v>1690</v>
      </c>
      <c r="C392" s="102" t="s">
        <v>56</v>
      </c>
      <c r="D392" s="102" t="s">
        <v>57</v>
      </c>
      <c r="E392" s="102" t="s">
        <v>810</v>
      </c>
      <c r="F392" s="42">
        <v>91926</v>
      </c>
      <c r="G392" s="430" t="s">
        <v>2357</v>
      </c>
      <c r="H392" s="102" t="s">
        <v>160</v>
      </c>
      <c r="I392" s="37">
        <v>4899.5600000000004</v>
      </c>
      <c r="J392" s="431" t="s">
        <v>2358</v>
      </c>
      <c r="K392" s="431"/>
      <c r="L392" s="551">
        <v>4.71</v>
      </c>
      <c r="M392" s="37">
        <v>0</v>
      </c>
      <c r="N392" s="37">
        <v>23076.92</v>
      </c>
      <c r="O392" s="37">
        <v>0</v>
      </c>
      <c r="P392" s="620"/>
      <c r="Q392" s="439"/>
      <c r="R392" s="104"/>
      <c r="S392" s="104"/>
      <c r="T392" s="104"/>
      <c r="U392" s="104"/>
      <c r="V392" s="104"/>
      <c r="W392" s="104"/>
      <c r="X392" s="104"/>
      <c r="Y392" s="104"/>
      <c r="Z392" s="104"/>
      <c r="AA392" s="104"/>
      <c r="AB392" s="104"/>
      <c r="AC392" s="104"/>
      <c r="AD392" s="104"/>
    </row>
    <row r="393" spans="2:30" ht="24" x14ac:dyDescent="0.25">
      <c r="B393" s="102" t="s">
        <v>1691</v>
      </c>
      <c r="C393" s="102" t="s">
        <v>56</v>
      </c>
      <c r="D393" s="102" t="s">
        <v>57</v>
      </c>
      <c r="E393" s="102" t="s">
        <v>811</v>
      </c>
      <c r="F393" s="42">
        <v>91928</v>
      </c>
      <c r="G393" s="430" t="s">
        <v>2359</v>
      </c>
      <c r="H393" s="102" t="s">
        <v>160</v>
      </c>
      <c r="I393" s="37">
        <v>1456.29</v>
      </c>
      <c r="J393" s="431" t="s">
        <v>2360</v>
      </c>
      <c r="K393" s="431"/>
      <c r="L393" s="551">
        <v>7.3</v>
      </c>
      <c r="M393" s="37">
        <v>0</v>
      </c>
      <c r="N393" s="37">
        <v>10630.91</v>
      </c>
      <c r="O393" s="37">
        <v>0</v>
      </c>
      <c r="P393" s="620"/>
      <c r="Q393" s="439"/>
      <c r="R393" s="104"/>
      <c r="S393" s="104"/>
      <c r="T393" s="104"/>
      <c r="U393" s="104"/>
      <c r="V393" s="104"/>
      <c r="W393" s="104"/>
      <c r="X393" s="104"/>
      <c r="Y393" s="104"/>
      <c r="Z393" s="104"/>
      <c r="AA393" s="104"/>
      <c r="AB393" s="104"/>
      <c r="AC393" s="104"/>
      <c r="AD393" s="104"/>
    </row>
    <row r="394" spans="2:30" ht="24" x14ac:dyDescent="0.25">
      <c r="B394" s="102" t="s">
        <v>1692</v>
      </c>
      <c r="C394" s="102" t="s">
        <v>56</v>
      </c>
      <c r="D394" s="102" t="s">
        <v>57</v>
      </c>
      <c r="E394" s="102" t="s">
        <v>812</v>
      </c>
      <c r="F394" s="42">
        <v>91930</v>
      </c>
      <c r="G394" s="430" t="s">
        <v>2361</v>
      </c>
      <c r="H394" s="102" t="s">
        <v>160</v>
      </c>
      <c r="I394" s="37">
        <v>485.54</v>
      </c>
      <c r="J394" s="431" t="s">
        <v>2362</v>
      </c>
      <c r="K394" s="431"/>
      <c r="L394" s="551">
        <v>10.210000000000001</v>
      </c>
      <c r="M394" s="37">
        <v>0</v>
      </c>
      <c r="N394" s="37">
        <v>4957.3599999999997</v>
      </c>
      <c r="O394" s="37">
        <v>0</v>
      </c>
      <c r="P394" s="620"/>
      <c r="Q394" s="104"/>
      <c r="R394" s="104"/>
      <c r="S394" s="104"/>
      <c r="T394" s="104"/>
      <c r="U394" s="104"/>
      <c r="V394" s="104"/>
      <c r="W394" s="104"/>
      <c r="X394" s="104"/>
      <c r="Y394" s="104"/>
      <c r="Z394" s="104"/>
      <c r="AA394" s="104"/>
      <c r="AB394" s="104"/>
      <c r="AC394" s="104"/>
      <c r="AD394" s="104"/>
    </row>
    <row r="395" spans="2:30" ht="24" x14ac:dyDescent="0.25">
      <c r="B395" s="102" t="s">
        <v>1693</v>
      </c>
      <c r="C395" s="102" t="s">
        <v>56</v>
      </c>
      <c r="D395" s="102" t="s">
        <v>57</v>
      </c>
      <c r="E395" s="102" t="s">
        <v>813</v>
      </c>
      <c r="F395" s="42">
        <v>91939</v>
      </c>
      <c r="G395" s="430" t="s">
        <v>2363</v>
      </c>
      <c r="H395" s="102" t="s">
        <v>121</v>
      </c>
      <c r="I395" s="37">
        <v>87</v>
      </c>
      <c r="J395" s="431" t="s">
        <v>2364</v>
      </c>
      <c r="K395" s="431"/>
      <c r="L395" s="551">
        <v>34.56</v>
      </c>
      <c r="M395" s="37">
        <v>0</v>
      </c>
      <c r="N395" s="37">
        <v>3006.72</v>
      </c>
      <c r="O395" s="37">
        <v>0</v>
      </c>
      <c r="P395" s="620"/>
      <c r="Q395" s="104"/>
      <c r="R395" s="104"/>
      <c r="S395" s="104"/>
      <c r="T395" s="104"/>
      <c r="U395" s="104"/>
      <c r="V395" s="104"/>
      <c r="W395" s="104"/>
      <c r="X395" s="104"/>
      <c r="Y395" s="104"/>
      <c r="Z395" s="104"/>
      <c r="AA395" s="104"/>
      <c r="AB395" s="104"/>
      <c r="AC395" s="104"/>
      <c r="AD395" s="104"/>
    </row>
    <row r="396" spans="2:30" ht="24" x14ac:dyDescent="0.25">
      <c r="B396" s="102" t="s">
        <v>1694</v>
      </c>
      <c r="C396" s="102" t="s">
        <v>56</v>
      </c>
      <c r="D396" s="102" t="s">
        <v>57</v>
      </c>
      <c r="E396" s="102" t="s">
        <v>814</v>
      </c>
      <c r="F396" s="42">
        <v>91941</v>
      </c>
      <c r="G396" s="430" t="s">
        <v>2365</v>
      </c>
      <c r="H396" s="102" t="s">
        <v>121</v>
      </c>
      <c r="I396" s="37">
        <v>21</v>
      </c>
      <c r="J396" s="431" t="s">
        <v>2366</v>
      </c>
      <c r="K396" s="431"/>
      <c r="L396" s="551">
        <v>13.11</v>
      </c>
      <c r="M396" s="37">
        <v>0</v>
      </c>
      <c r="N396" s="37">
        <v>275.31</v>
      </c>
      <c r="O396" s="37">
        <v>0</v>
      </c>
      <c r="P396" s="620"/>
      <c r="Q396" s="104"/>
      <c r="R396" s="104"/>
      <c r="S396" s="104"/>
      <c r="T396" s="104"/>
      <c r="U396" s="104"/>
      <c r="V396" s="104"/>
      <c r="W396" s="104"/>
      <c r="X396" s="104"/>
      <c r="Y396" s="104"/>
      <c r="Z396" s="104"/>
      <c r="AA396" s="104"/>
      <c r="AB396" s="104"/>
      <c r="AC396" s="104"/>
      <c r="AD396" s="104"/>
    </row>
    <row r="397" spans="2:30" ht="24" x14ac:dyDescent="0.25">
      <c r="B397" s="102" t="s">
        <v>1695</v>
      </c>
      <c r="C397" s="102" t="s">
        <v>56</v>
      </c>
      <c r="D397" s="102" t="s">
        <v>57</v>
      </c>
      <c r="E397" s="102" t="s">
        <v>815</v>
      </c>
      <c r="F397" s="42">
        <v>91940</v>
      </c>
      <c r="G397" s="430" t="s">
        <v>2367</v>
      </c>
      <c r="H397" s="102" t="s">
        <v>121</v>
      </c>
      <c r="I397" s="37">
        <v>119</v>
      </c>
      <c r="J397" s="431" t="s">
        <v>2368</v>
      </c>
      <c r="K397" s="431"/>
      <c r="L397" s="551">
        <v>20.18</v>
      </c>
      <c r="M397" s="37">
        <v>0</v>
      </c>
      <c r="N397" s="37">
        <v>2401.42</v>
      </c>
      <c r="O397" s="37">
        <v>0</v>
      </c>
      <c r="P397" s="620"/>
      <c r="Q397" s="104"/>
      <c r="R397" s="104"/>
      <c r="S397" s="104"/>
      <c r="T397" s="104"/>
      <c r="U397" s="104"/>
      <c r="V397" s="104"/>
      <c r="W397" s="104"/>
      <c r="X397" s="104"/>
      <c r="Y397" s="104"/>
      <c r="Z397" s="104"/>
      <c r="AA397" s="104"/>
      <c r="AB397" s="104"/>
      <c r="AC397" s="104"/>
      <c r="AD397" s="104"/>
    </row>
    <row r="398" spans="2:30" ht="24" x14ac:dyDescent="0.25">
      <c r="B398" s="102" t="s">
        <v>1696</v>
      </c>
      <c r="C398" s="102" t="s">
        <v>56</v>
      </c>
      <c r="D398" s="102" t="s">
        <v>57</v>
      </c>
      <c r="E398" s="102" t="s">
        <v>816</v>
      </c>
      <c r="F398" s="42">
        <v>91936</v>
      </c>
      <c r="G398" s="430" t="s">
        <v>2369</v>
      </c>
      <c r="H398" s="102" t="s">
        <v>121</v>
      </c>
      <c r="I398" s="37">
        <v>182</v>
      </c>
      <c r="J398" s="431" t="s">
        <v>2370</v>
      </c>
      <c r="K398" s="431"/>
      <c r="L398" s="551">
        <v>20.79</v>
      </c>
      <c r="M398" s="37">
        <v>0</v>
      </c>
      <c r="N398" s="37">
        <v>3783.78</v>
      </c>
      <c r="O398" s="37">
        <v>0</v>
      </c>
      <c r="P398" s="620"/>
      <c r="Q398" s="104"/>
      <c r="R398" s="104"/>
      <c r="S398" s="104"/>
      <c r="T398" s="104"/>
      <c r="U398" s="104"/>
      <c r="V398" s="104"/>
      <c r="W398" s="104"/>
      <c r="X398" s="104"/>
      <c r="Y398" s="104"/>
      <c r="Z398" s="104"/>
      <c r="AA398" s="104"/>
      <c r="AB398" s="104"/>
      <c r="AC398" s="104"/>
      <c r="AD398" s="104"/>
    </row>
    <row r="399" spans="2:30" ht="24" x14ac:dyDescent="0.25">
      <c r="B399" s="102" t="s">
        <v>1697</v>
      </c>
      <c r="C399" s="102" t="s">
        <v>56</v>
      </c>
      <c r="D399" s="102" t="s">
        <v>57</v>
      </c>
      <c r="E399" s="102" t="s">
        <v>817</v>
      </c>
      <c r="F399" s="42">
        <v>96986</v>
      </c>
      <c r="G399" s="430" t="s">
        <v>2371</v>
      </c>
      <c r="H399" s="102" t="s">
        <v>121</v>
      </c>
      <c r="I399" s="37">
        <v>4</v>
      </c>
      <c r="J399" s="431" t="s">
        <v>2372</v>
      </c>
      <c r="K399" s="431"/>
      <c r="L399" s="551">
        <v>168.99</v>
      </c>
      <c r="M399" s="37">
        <v>0</v>
      </c>
      <c r="N399" s="37">
        <v>675.96</v>
      </c>
      <c r="O399" s="37">
        <v>0</v>
      </c>
      <c r="P399" s="620"/>
      <c r="Q399" s="104"/>
      <c r="R399" s="104"/>
      <c r="S399" s="104"/>
      <c r="T399" s="104"/>
      <c r="U399" s="104"/>
      <c r="V399" s="104"/>
      <c r="W399" s="104"/>
      <c r="X399" s="104"/>
      <c r="Y399" s="104"/>
      <c r="Z399" s="104"/>
      <c r="AA399" s="104"/>
      <c r="AB399" s="104"/>
      <c r="AC399" s="104"/>
      <c r="AD399" s="104"/>
    </row>
    <row r="400" spans="2:30" ht="36" x14ac:dyDescent="0.25">
      <c r="B400" s="102" t="s">
        <v>1698</v>
      </c>
      <c r="C400" s="102" t="s">
        <v>56</v>
      </c>
      <c r="D400" s="102" t="s">
        <v>57</v>
      </c>
      <c r="E400" s="102" t="s">
        <v>818</v>
      </c>
      <c r="F400" s="42">
        <v>97886</v>
      </c>
      <c r="G400" s="430" t="s">
        <v>2373</v>
      </c>
      <c r="H400" s="102" t="s">
        <v>121</v>
      </c>
      <c r="I400" s="37">
        <v>14</v>
      </c>
      <c r="J400" s="431" t="s">
        <v>2374</v>
      </c>
      <c r="K400" s="431"/>
      <c r="L400" s="551">
        <v>194.55</v>
      </c>
      <c r="M400" s="37">
        <v>0</v>
      </c>
      <c r="N400" s="37">
        <v>2723.7</v>
      </c>
      <c r="O400" s="37">
        <v>0</v>
      </c>
      <c r="P400" s="620"/>
      <c r="Q400" s="104"/>
      <c r="R400" s="104"/>
      <c r="S400" s="104"/>
      <c r="T400" s="104"/>
      <c r="U400" s="104"/>
      <c r="V400" s="104"/>
      <c r="W400" s="104"/>
      <c r="X400" s="104"/>
      <c r="Y400" s="104"/>
      <c r="Z400" s="104"/>
      <c r="AA400" s="104"/>
      <c r="AB400" s="104"/>
      <c r="AC400" s="104"/>
      <c r="AD400" s="104"/>
    </row>
    <row r="401" spans="2:30" x14ac:dyDescent="0.25">
      <c r="B401" s="102" t="s">
        <v>1699</v>
      </c>
      <c r="C401" s="102" t="s">
        <v>56</v>
      </c>
      <c r="D401" s="102" t="s">
        <v>58</v>
      </c>
      <c r="E401" s="102" t="s">
        <v>819</v>
      </c>
      <c r="F401" s="42">
        <v>1201002056</v>
      </c>
      <c r="G401" s="430" t="s">
        <v>2375</v>
      </c>
      <c r="H401" s="102" t="s">
        <v>121</v>
      </c>
      <c r="I401" s="37">
        <v>13</v>
      </c>
      <c r="J401" s="431">
        <v>4.34</v>
      </c>
      <c r="K401" s="431"/>
      <c r="L401" s="551">
        <v>5.59</v>
      </c>
      <c r="M401" s="37">
        <v>0</v>
      </c>
      <c r="N401" s="37">
        <v>72.67</v>
      </c>
      <c r="O401" s="37">
        <v>0</v>
      </c>
      <c r="P401" s="620"/>
      <c r="Q401" s="104"/>
      <c r="R401" s="104"/>
      <c r="S401" s="104"/>
      <c r="T401" s="104"/>
      <c r="U401" s="104"/>
      <c r="V401" s="104"/>
      <c r="W401" s="104"/>
      <c r="X401" s="104"/>
      <c r="Y401" s="104"/>
      <c r="Z401" s="104"/>
      <c r="AA401" s="104"/>
      <c r="AB401" s="104"/>
      <c r="AC401" s="104"/>
      <c r="AD401" s="104"/>
    </row>
    <row r="402" spans="2:30" ht="24" x14ac:dyDescent="0.25">
      <c r="B402" s="102" t="s">
        <v>1700</v>
      </c>
      <c r="C402" s="102" t="s">
        <v>56</v>
      </c>
      <c r="D402" s="102" t="s">
        <v>57</v>
      </c>
      <c r="E402" s="102" t="s">
        <v>820</v>
      </c>
      <c r="F402" s="42">
        <v>91953</v>
      </c>
      <c r="G402" s="430" t="s">
        <v>2376</v>
      </c>
      <c r="H402" s="102" t="s">
        <v>121</v>
      </c>
      <c r="I402" s="37">
        <v>13</v>
      </c>
      <c r="J402" s="431" t="s">
        <v>2377</v>
      </c>
      <c r="K402" s="431"/>
      <c r="L402" s="551">
        <v>34.119999999999997</v>
      </c>
      <c r="M402" s="37">
        <v>0</v>
      </c>
      <c r="N402" s="37">
        <v>443.56</v>
      </c>
      <c r="O402" s="37">
        <v>0</v>
      </c>
      <c r="P402" s="620"/>
      <c r="Q402" s="104"/>
      <c r="R402" s="104"/>
      <c r="S402" s="104"/>
      <c r="T402" s="104"/>
      <c r="U402" s="104"/>
      <c r="V402" s="104"/>
      <c r="W402" s="104"/>
      <c r="X402" s="104"/>
      <c r="Y402" s="104"/>
      <c r="Z402" s="104"/>
      <c r="AA402" s="104"/>
      <c r="AB402" s="104"/>
      <c r="AC402" s="104"/>
      <c r="AD402" s="104"/>
    </row>
    <row r="403" spans="2:30" x14ac:dyDescent="0.25">
      <c r="B403" s="102" t="s">
        <v>1701</v>
      </c>
      <c r="C403" s="102" t="s">
        <v>56</v>
      </c>
      <c r="D403" s="102" t="s">
        <v>105</v>
      </c>
      <c r="E403" s="102" t="s">
        <v>821</v>
      </c>
      <c r="F403" s="42">
        <v>59106</v>
      </c>
      <c r="G403" s="430" t="s">
        <v>1261</v>
      </c>
      <c r="H403" s="102" t="s">
        <v>121</v>
      </c>
      <c r="I403" s="37">
        <v>1</v>
      </c>
      <c r="J403" s="431">
        <v>39.909999999999997</v>
      </c>
      <c r="K403" s="431"/>
      <c r="L403" s="551">
        <v>51.41</v>
      </c>
      <c r="M403" s="37">
        <v>0</v>
      </c>
      <c r="N403" s="37">
        <v>51.41</v>
      </c>
      <c r="O403" s="37">
        <v>0</v>
      </c>
      <c r="P403" s="620"/>
      <c r="Q403" s="104"/>
      <c r="R403" s="104"/>
      <c r="S403" s="104"/>
      <c r="T403" s="104"/>
      <c r="U403" s="104"/>
      <c r="V403" s="104"/>
      <c r="W403" s="104"/>
      <c r="X403" s="104"/>
      <c r="Y403" s="104"/>
      <c r="Z403" s="104"/>
      <c r="AA403" s="104"/>
      <c r="AB403" s="104"/>
      <c r="AC403" s="104"/>
      <c r="AD403" s="104"/>
    </row>
    <row r="404" spans="2:30" ht="24" x14ac:dyDescent="0.25">
      <c r="B404" s="102" t="s">
        <v>1702</v>
      </c>
      <c r="C404" s="102" t="s">
        <v>56</v>
      </c>
      <c r="D404" s="102" t="s">
        <v>57</v>
      </c>
      <c r="E404" s="102" t="s">
        <v>822</v>
      </c>
      <c r="F404" s="42">
        <v>92023</v>
      </c>
      <c r="G404" s="430" t="s">
        <v>2378</v>
      </c>
      <c r="H404" s="102" t="s">
        <v>121</v>
      </c>
      <c r="I404" s="37">
        <v>34</v>
      </c>
      <c r="J404" s="431" t="s">
        <v>2379</v>
      </c>
      <c r="K404" s="431"/>
      <c r="L404" s="551">
        <v>58.04</v>
      </c>
      <c r="M404" s="37">
        <v>0</v>
      </c>
      <c r="N404" s="37">
        <v>1973.36</v>
      </c>
      <c r="O404" s="37">
        <v>0</v>
      </c>
      <c r="P404" s="620"/>
      <c r="Q404" s="104"/>
      <c r="R404" s="104"/>
      <c r="S404" s="104"/>
      <c r="T404" s="104"/>
      <c r="U404" s="104"/>
      <c r="V404" s="104"/>
      <c r="W404" s="104"/>
      <c r="X404" s="104"/>
      <c r="Y404" s="104"/>
      <c r="Z404" s="104"/>
      <c r="AA404" s="104"/>
      <c r="AB404" s="104"/>
      <c r="AC404" s="104"/>
      <c r="AD404" s="104"/>
    </row>
    <row r="405" spans="2:30" ht="24" x14ac:dyDescent="0.25">
      <c r="B405" s="102" t="s">
        <v>1703</v>
      </c>
      <c r="C405" s="102" t="s">
        <v>56</v>
      </c>
      <c r="D405" s="102" t="s">
        <v>57</v>
      </c>
      <c r="E405" s="102" t="s">
        <v>823</v>
      </c>
      <c r="F405" s="42">
        <v>91992</v>
      </c>
      <c r="G405" s="430" t="s">
        <v>2380</v>
      </c>
      <c r="H405" s="102" t="s">
        <v>121</v>
      </c>
      <c r="I405" s="37">
        <v>41</v>
      </c>
      <c r="J405" s="431" t="s">
        <v>2381</v>
      </c>
      <c r="K405" s="431"/>
      <c r="L405" s="551">
        <v>50.83</v>
      </c>
      <c r="M405" s="37">
        <v>0</v>
      </c>
      <c r="N405" s="37">
        <v>2084.0300000000002</v>
      </c>
      <c r="O405" s="37">
        <v>0</v>
      </c>
      <c r="P405" s="620"/>
      <c r="Q405" s="104"/>
      <c r="R405" s="104"/>
      <c r="S405" s="104"/>
      <c r="T405" s="104"/>
      <c r="U405" s="104"/>
      <c r="V405" s="104"/>
      <c r="W405" s="104"/>
      <c r="X405" s="104"/>
      <c r="Y405" s="104"/>
      <c r="Z405" s="104"/>
      <c r="AA405" s="104"/>
      <c r="AB405" s="104"/>
      <c r="AC405" s="104"/>
      <c r="AD405" s="104"/>
    </row>
    <row r="406" spans="2:30" ht="24" x14ac:dyDescent="0.25">
      <c r="B406" s="102" t="s">
        <v>1704</v>
      </c>
      <c r="C406" s="102" t="s">
        <v>56</v>
      </c>
      <c r="D406" s="102" t="s">
        <v>57</v>
      </c>
      <c r="E406" s="102" t="s">
        <v>824</v>
      </c>
      <c r="F406" s="42">
        <v>92000</v>
      </c>
      <c r="G406" s="430" t="s">
        <v>2382</v>
      </c>
      <c r="H406" s="102" t="s">
        <v>121</v>
      </c>
      <c r="I406" s="37">
        <v>17</v>
      </c>
      <c r="J406" s="431" t="s">
        <v>2383</v>
      </c>
      <c r="K406" s="431"/>
      <c r="L406" s="551">
        <v>35.869999999999997</v>
      </c>
      <c r="M406" s="37">
        <v>0</v>
      </c>
      <c r="N406" s="37">
        <v>609.79</v>
      </c>
      <c r="O406" s="37">
        <v>0</v>
      </c>
      <c r="P406" s="620"/>
      <c r="Q406" s="104"/>
      <c r="R406" s="104"/>
      <c r="S406" s="104"/>
      <c r="T406" s="104"/>
      <c r="U406" s="104"/>
      <c r="V406" s="104"/>
      <c r="W406" s="104"/>
      <c r="X406" s="104"/>
      <c r="Y406" s="104"/>
      <c r="Z406" s="104"/>
      <c r="AA406" s="104"/>
      <c r="AB406" s="104"/>
      <c r="AC406" s="104"/>
      <c r="AD406" s="104"/>
    </row>
    <row r="407" spans="2:30" ht="24" x14ac:dyDescent="0.25">
      <c r="B407" s="102" t="s">
        <v>1705</v>
      </c>
      <c r="C407" s="102" t="s">
        <v>56</v>
      </c>
      <c r="D407" s="102" t="s">
        <v>57</v>
      </c>
      <c r="E407" s="102" t="s">
        <v>825</v>
      </c>
      <c r="F407" s="42">
        <v>91999</v>
      </c>
      <c r="G407" s="430" t="s">
        <v>2384</v>
      </c>
      <c r="H407" s="102" t="s">
        <v>121</v>
      </c>
      <c r="I407" s="37">
        <v>4</v>
      </c>
      <c r="J407" s="431" t="s">
        <v>2385</v>
      </c>
      <c r="K407" s="431"/>
      <c r="L407" s="551">
        <v>25.98</v>
      </c>
      <c r="M407" s="37">
        <v>0</v>
      </c>
      <c r="N407" s="37">
        <v>103.92</v>
      </c>
      <c r="O407" s="37">
        <v>0</v>
      </c>
      <c r="P407" s="620"/>
      <c r="Q407" s="104"/>
      <c r="R407" s="104"/>
      <c r="S407" s="104"/>
      <c r="T407" s="104"/>
      <c r="U407" s="104"/>
      <c r="V407" s="104"/>
      <c r="W407" s="104"/>
      <c r="X407" s="104"/>
      <c r="Y407" s="104"/>
      <c r="Z407" s="104"/>
      <c r="AA407" s="104"/>
      <c r="AB407" s="104"/>
      <c r="AC407" s="104"/>
      <c r="AD407" s="104"/>
    </row>
    <row r="408" spans="2:30" ht="24" x14ac:dyDescent="0.25">
      <c r="B408" s="102" t="s">
        <v>1706</v>
      </c>
      <c r="C408" s="102" t="s">
        <v>56</v>
      </c>
      <c r="D408" s="102" t="s">
        <v>57</v>
      </c>
      <c r="E408" s="102" t="s">
        <v>826</v>
      </c>
      <c r="F408" s="42">
        <v>91996</v>
      </c>
      <c r="G408" s="430" t="s">
        <v>2386</v>
      </c>
      <c r="H408" s="102" t="s">
        <v>121</v>
      </c>
      <c r="I408" s="37">
        <v>43</v>
      </c>
      <c r="J408" s="431" t="s">
        <v>2387</v>
      </c>
      <c r="K408" s="431"/>
      <c r="L408" s="551">
        <v>40.03</v>
      </c>
      <c r="M408" s="37">
        <v>0</v>
      </c>
      <c r="N408" s="37">
        <v>1721.29</v>
      </c>
      <c r="O408" s="37">
        <v>0</v>
      </c>
      <c r="P408" s="620"/>
      <c r="Q408" s="104"/>
      <c r="R408" s="104"/>
      <c r="S408" s="104"/>
      <c r="T408" s="104"/>
      <c r="U408" s="104"/>
      <c r="V408" s="104"/>
      <c r="W408" s="104"/>
      <c r="X408" s="104"/>
      <c r="Y408" s="104"/>
      <c r="Z408" s="104"/>
      <c r="AA408" s="104"/>
      <c r="AB408" s="104"/>
      <c r="AC408" s="104"/>
      <c r="AD408" s="104"/>
    </row>
    <row r="409" spans="2:30" ht="24" x14ac:dyDescent="0.25">
      <c r="B409" s="102" t="s">
        <v>1707</v>
      </c>
      <c r="C409" s="102" t="s">
        <v>56</v>
      </c>
      <c r="D409" s="102" t="s">
        <v>57</v>
      </c>
      <c r="E409" s="102" t="s">
        <v>827</v>
      </c>
      <c r="F409" s="42">
        <v>91997</v>
      </c>
      <c r="G409" s="430" t="s">
        <v>2388</v>
      </c>
      <c r="H409" s="102" t="s">
        <v>121</v>
      </c>
      <c r="I409" s="37">
        <v>5</v>
      </c>
      <c r="J409" s="431" t="s">
        <v>2389</v>
      </c>
      <c r="K409" s="431"/>
      <c r="L409" s="551">
        <v>42.78</v>
      </c>
      <c r="M409" s="37">
        <v>0</v>
      </c>
      <c r="N409" s="37">
        <v>213.9</v>
      </c>
      <c r="O409" s="37">
        <v>0</v>
      </c>
      <c r="P409" s="620"/>
      <c r="Q409" s="104"/>
      <c r="R409" s="104"/>
      <c r="S409" s="104"/>
      <c r="T409" s="104"/>
      <c r="U409" s="104"/>
      <c r="V409" s="104"/>
      <c r="W409" s="104"/>
      <c r="X409" s="104"/>
      <c r="Y409" s="104"/>
      <c r="Z409" s="104"/>
      <c r="AA409" s="104"/>
      <c r="AB409" s="104"/>
      <c r="AC409" s="104"/>
      <c r="AD409" s="104"/>
    </row>
    <row r="410" spans="2:30" ht="24" x14ac:dyDescent="0.25">
      <c r="B410" s="102" t="s">
        <v>1708</v>
      </c>
      <c r="C410" s="102" t="s">
        <v>56</v>
      </c>
      <c r="D410" s="102" t="s">
        <v>57</v>
      </c>
      <c r="E410" s="102" t="s">
        <v>828</v>
      </c>
      <c r="F410" s="42">
        <v>92004</v>
      </c>
      <c r="G410" s="430" t="s">
        <v>2390</v>
      </c>
      <c r="H410" s="102" t="s">
        <v>121</v>
      </c>
      <c r="I410" s="37">
        <v>24</v>
      </c>
      <c r="J410" s="431" t="s">
        <v>2391</v>
      </c>
      <c r="K410" s="431"/>
      <c r="L410" s="551">
        <v>64.02</v>
      </c>
      <c r="M410" s="37">
        <v>0</v>
      </c>
      <c r="N410" s="37">
        <v>1536.48</v>
      </c>
      <c r="O410" s="37">
        <v>0</v>
      </c>
      <c r="P410" s="620"/>
      <c r="Q410" s="104"/>
      <c r="R410" s="104"/>
      <c r="S410" s="104"/>
      <c r="T410" s="104"/>
      <c r="U410" s="104"/>
      <c r="V410" s="104"/>
      <c r="W410" s="104"/>
      <c r="X410" s="104"/>
      <c r="Y410" s="104"/>
      <c r="Z410" s="104"/>
      <c r="AA410" s="104"/>
      <c r="AB410" s="104"/>
      <c r="AC410" s="104"/>
      <c r="AD410" s="104"/>
    </row>
    <row r="411" spans="2:30" ht="36" x14ac:dyDescent="0.25">
      <c r="B411" s="102" t="s">
        <v>1709</v>
      </c>
      <c r="C411" s="102" t="s">
        <v>56</v>
      </c>
      <c r="D411" s="102" t="s">
        <v>57</v>
      </c>
      <c r="E411" s="102" t="s">
        <v>829</v>
      </c>
      <c r="F411" s="42">
        <v>92029</v>
      </c>
      <c r="G411" s="430" t="s">
        <v>2392</v>
      </c>
      <c r="H411" s="102" t="s">
        <v>121</v>
      </c>
      <c r="I411" s="37">
        <v>2</v>
      </c>
      <c r="J411" s="431" t="s">
        <v>2393</v>
      </c>
      <c r="K411" s="431"/>
      <c r="L411" s="551">
        <v>65.45</v>
      </c>
      <c r="M411" s="37">
        <v>0</v>
      </c>
      <c r="N411" s="37">
        <v>130.9</v>
      </c>
      <c r="O411" s="37">
        <v>0</v>
      </c>
      <c r="P411" s="620"/>
      <c r="Q411" s="104"/>
      <c r="R411" s="104"/>
      <c r="S411" s="104"/>
      <c r="T411" s="104"/>
      <c r="U411" s="104"/>
      <c r="V411" s="104"/>
      <c r="W411" s="104"/>
      <c r="X411" s="104"/>
      <c r="Y411" s="104"/>
      <c r="Z411" s="104"/>
      <c r="AA411" s="104"/>
      <c r="AB411" s="104"/>
      <c r="AC411" s="104"/>
      <c r="AD411" s="104"/>
    </row>
    <row r="412" spans="2:30" ht="24" x14ac:dyDescent="0.25">
      <c r="B412" s="102" t="s">
        <v>1710</v>
      </c>
      <c r="C412" s="102" t="s">
        <v>56</v>
      </c>
      <c r="D412" s="102" t="s">
        <v>57</v>
      </c>
      <c r="E412" s="102" t="s">
        <v>830</v>
      </c>
      <c r="F412" s="42">
        <v>93660</v>
      </c>
      <c r="G412" s="430" t="s">
        <v>2394</v>
      </c>
      <c r="H412" s="102" t="s">
        <v>121</v>
      </c>
      <c r="I412" s="37">
        <v>13</v>
      </c>
      <c r="J412" s="431" t="s">
        <v>2395</v>
      </c>
      <c r="K412" s="431"/>
      <c r="L412" s="551">
        <v>80.13</v>
      </c>
      <c r="M412" s="37">
        <v>0</v>
      </c>
      <c r="N412" s="37">
        <v>1041.69</v>
      </c>
      <c r="O412" s="37">
        <v>0</v>
      </c>
      <c r="P412" s="620"/>
      <c r="Q412" s="104"/>
      <c r="R412" s="104"/>
      <c r="S412" s="104"/>
      <c r="T412" s="104"/>
      <c r="U412" s="104"/>
      <c r="V412" s="104"/>
      <c r="W412" s="104"/>
      <c r="X412" s="104"/>
      <c r="Y412" s="104"/>
      <c r="Z412" s="104"/>
      <c r="AA412" s="104"/>
      <c r="AB412" s="104"/>
      <c r="AC412" s="104"/>
      <c r="AD412" s="104"/>
    </row>
    <row r="413" spans="2:30" ht="24" x14ac:dyDescent="0.25">
      <c r="B413" s="102" t="s">
        <v>1711</v>
      </c>
      <c r="C413" s="102" t="s">
        <v>56</v>
      </c>
      <c r="D413" s="102" t="s">
        <v>57</v>
      </c>
      <c r="E413" s="102" t="s">
        <v>831</v>
      </c>
      <c r="F413" s="42">
        <v>93663</v>
      </c>
      <c r="G413" s="430" t="s">
        <v>2396</v>
      </c>
      <c r="H413" s="102" t="s">
        <v>121</v>
      </c>
      <c r="I413" s="37">
        <v>2</v>
      </c>
      <c r="J413" s="431" t="s">
        <v>2397</v>
      </c>
      <c r="K413" s="431"/>
      <c r="L413" s="551">
        <v>84.4</v>
      </c>
      <c r="M413" s="37">
        <v>0</v>
      </c>
      <c r="N413" s="37">
        <v>168.8</v>
      </c>
      <c r="O413" s="37">
        <v>0</v>
      </c>
      <c r="P413" s="620"/>
      <c r="Q413" s="104"/>
      <c r="R413" s="104"/>
      <c r="S413" s="104"/>
      <c r="T413" s="104"/>
      <c r="U413" s="104"/>
      <c r="V413" s="104"/>
      <c r="W413" s="104"/>
      <c r="X413" s="104"/>
      <c r="Y413" s="104"/>
      <c r="Z413" s="104"/>
      <c r="AA413" s="104"/>
      <c r="AB413" s="104"/>
      <c r="AC413" s="104"/>
      <c r="AD413" s="104"/>
    </row>
    <row r="414" spans="2:30" ht="24" x14ac:dyDescent="0.25">
      <c r="B414" s="102" t="s">
        <v>1712</v>
      </c>
      <c r="C414" s="102" t="s">
        <v>56</v>
      </c>
      <c r="D414" s="102" t="s">
        <v>57</v>
      </c>
      <c r="E414" s="102" t="s">
        <v>832</v>
      </c>
      <c r="F414" s="42">
        <v>93664</v>
      </c>
      <c r="G414" s="430" t="s">
        <v>2398</v>
      </c>
      <c r="H414" s="102" t="s">
        <v>121</v>
      </c>
      <c r="I414" s="37">
        <v>16</v>
      </c>
      <c r="J414" s="431" t="s">
        <v>2399</v>
      </c>
      <c r="K414" s="431"/>
      <c r="L414" s="551">
        <v>87.86</v>
      </c>
      <c r="M414" s="37">
        <v>0</v>
      </c>
      <c r="N414" s="37">
        <v>1405.76</v>
      </c>
      <c r="O414" s="37">
        <v>0</v>
      </c>
      <c r="P414" s="620"/>
      <c r="Q414" s="104"/>
      <c r="R414" s="104"/>
      <c r="S414" s="104"/>
      <c r="T414" s="104"/>
      <c r="U414" s="104"/>
      <c r="V414" s="104"/>
      <c r="W414" s="104"/>
      <c r="X414" s="104"/>
      <c r="Y414" s="104"/>
      <c r="Z414" s="104"/>
      <c r="AA414" s="104"/>
      <c r="AB414" s="104"/>
      <c r="AC414" s="104"/>
      <c r="AD414" s="104"/>
    </row>
    <row r="415" spans="2:30" ht="24" x14ac:dyDescent="0.25">
      <c r="B415" s="102" t="s">
        <v>1713</v>
      </c>
      <c r="C415" s="102" t="s">
        <v>56</v>
      </c>
      <c r="D415" s="102" t="s">
        <v>57</v>
      </c>
      <c r="E415" s="102" t="s">
        <v>833</v>
      </c>
      <c r="F415" s="42">
        <v>101895</v>
      </c>
      <c r="G415" s="430" t="s">
        <v>2400</v>
      </c>
      <c r="H415" s="102" t="s">
        <v>121</v>
      </c>
      <c r="I415" s="37">
        <v>1</v>
      </c>
      <c r="J415" s="431" t="s">
        <v>2401</v>
      </c>
      <c r="K415" s="431"/>
      <c r="L415" s="551">
        <v>586.91</v>
      </c>
      <c r="M415" s="37">
        <v>0</v>
      </c>
      <c r="N415" s="37">
        <v>586.91</v>
      </c>
      <c r="O415" s="37">
        <v>0</v>
      </c>
      <c r="P415" s="620"/>
      <c r="Q415" s="104"/>
      <c r="R415" s="104"/>
      <c r="S415" s="104"/>
      <c r="T415" s="104"/>
      <c r="U415" s="104"/>
      <c r="V415" s="104"/>
      <c r="W415" s="104"/>
      <c r="X415" s="104"/>
      <c r="Y415" s="104"/>
      <c r="Z415" s="104"/>
      <c r="AA415" s="104"/>
      <c r="AB415" s="104"/>
      <c r="AC415" s="104"/>
      <c r="AD415" s="104"/>
    </row>
    <row r="416" spans="2:30" ht="24" x14ac:dyDescent="0.25">
      <c r="B416" s="102" t="s">
        <v>1714</v>
      </c>
      <c r="C416" s="102" t="s">
        <v>56</v>
      </c>
      <c r="D416" s="102" t="s">
        <v>57</v>
      </c>
      <c r="E416" s="102" t="s">
        <v>834</v>
      </c>
      <c r="F416" s="42">
        <v>101895</v>
      </c>
      <c r="G416" s="430" t="s">
        <v>2400</v>
      </c>
      <c r="H416" s="102" t="s">
        <v>121</v>
      </c>
      <c r="I416" s="37">
        <v>1</v>
      </c>
      <c r="J416" s="431" t="s">
        <v>2401</v>
      </c>
      <c r="K416" s="431"/>
      <c r="L416" s="551">
        <v>586.91</v>
      </c>
      <c r="M416" s="37">
        <v>0</v>
      </c>
      <c r="N416" s="37">
        <v>586.91</v>
      </c>
      <c r="O416" s="37">
        <v>0</v>
      </c>
      <c r="P416" s="620"/>
      <c r="Q416" s="104"/>
      <c r="R416" s="104"/>
      <c r="S416" s="104"/>
      <c r="T416" s="104"/>
      <c r="U416" s="104"/>
      <c r="V416" s="104"/>
      <c r="W416" s="104"/>
      <c r="X416" s="104"/>
      <c r="Y416" s="104"/>
      <c r="Z416" s="104"/>
      <c r="AA416" s="104"/>
      <c r="AB416" s="104"/>
      <c r="AC416" s="104"/>
      <c r="AD416" s="104"/>
    </row>
    <row r="417" spans="2:30" ht="24" x14ac:dyDescent="0.25">
      <c r="B417" s="102" t="s">
        <v>1715</v>
      </c>
      <c r="C417" s="102" t="s">
        <v>56</v>
      </c>
      <c r="D417" s="102" t="s">
        <v>57</v>
      </c>
      <c r="E417" s="102" t="s">
        <v>835</v>
      </c>
      <c r="F417" s="42">
        <v>93668</v>
      </c>
      <c r="G417" s="430" t="s">
        <v>2402</v>
      </c>
      <c r="H417" s="102" t="s">
        <v>121</v>
      </c>
      <c r="I417" s="37">
        <v>1</v>
      </c>
      <c r="J417" s="431" t="s">
        <v>2403</v>
      </c>
      <c r="K417" s="431"/>
      <c r="L417" s="551">
        <v>102.08</v>
      </c>
      <c r="M417" s="37">
        <v>0</v>
      </c>
      <c r="N417" s="37">
        <v>102.08</v>
      </c>
      <c r="O417" s="37">
        <v>0</v>
      </c>
      <c r="P417" s="620"/>
      <c r="Q417" s="104"/>
      <c r="R417" s="104"/>
      <c r="S417" s="104"/>
      <c r="T417" s="104"/>
      <c r="U417" s="104"/>
      <c r="V417" s="104"/>
      <c r="W417" s="104"/>
      <c r="X417" s="104"/>
      <c r="Y417" s="104"/>
      <c r="Z417" s="104"/>
      <c r="AA417" s="104"/>
      <c r="AB417" s="104"/>
      <c r="AC417" s="104"/>
      <c r="AD417" s="104"/>
    </row>
    <row r="418" spans="2:30" ht="24" x14ac:dyDescent="0.25">
      <c r="B418" s="102" t="s">
        <v>1716</v>
      </c>
      <c r="C418" s="102" t="s">
        <v>56</v>
      </c>
      <c r="D418" s="102" t="s">
        <v>57</v>
      </c>
      <c r="E418" s="102" t="s">
        <v>836</v>
      </c>
      <c r="F418" s="42">
        <v>93670</v>
      </c>
      <c r="G418" s="430" t="s">
        <v>2404</v>
      </c>
      <c r="H418" s="102" t="s">
        <v>121</v>
      </c>
      <c r="I418" s="37">
        <v>1</v>
      </c>
      <c r="J418" s="431" t="s">
        <v>2405</v>
      </c>
      <c r="K418" s="431"/>
      <c r="L418" s="551">
        <v>106.4</v>
      </c>
      <c r="M418" s="37">
        <v>0</v>
      </c>
      <c r="N418" s="37">
        <v>106.4</v>
      </c>
      <c r="O418" s="37">
        <v>0</v>
      </c>
      <c r="P418" s="620"/>
      <c r="Q418" s="104"/>
      <c r="R418" s="104"/>
      <c r="S418" s="104"/>
      <c r="T418" s="104"/>
      <c r="U418" s="104"/>
      <c r="V418" s="104"/>
      <c r="W418" s="104"/>
      <c r="X418" s="104"/>
      <c r="Y418" s="104"/>
      <c r="Z418" s="104"/>
      <c r="AA418" s="104"/>
      <c r="AB418" s="104"/>
      <c r="AC418" s="104"/>
      <c r="AD418" s="104"/>
    </row>
    <row r="419" spans="2:30" ht="24" x14ac:dyDescent="0.25">
      <c r="B419" s="102" t="s">
        <v>1717</v>
      </c>
      <c r="C419" s="102" t="s">
        <v>56</v>
      </c>
      <c r="D419" s="102" t="s">
        <v>57</v>
      </c>
      <c r="E419" s="102" t="s">
        <v>837</v>
      </c>
      <c r="F419" s="42">
        <v>93671</v>
      </c>
      <c r="G419" s="430" t="s">
        <v>2406</v>
      </c>
      <c r="H419" s="102" t="s">
        <v>121</v>
      </c>
      <c r="I419" s="37">
        <v>1</v>
      </c>
      <c r="J419" s="431" t="s">
        <v>2407</v>
      </c>
      <c r="K419" s="431"/>
      <c r="L419" s="551">
        <v>111.59</v>
      </c>
      <c r="M419" s="37">
        <v>0</v>
      </c>
      <c r="N419" s="37">
        <v>111.59</v>
      </c>
      <c r="O419" s="37">
        <v>0</v>
      </c>
      <c r="P419" s="620"/>
      <c r="Q419" s="104"/>
      <c r="R419" s="104"/>
      <c r="S419" s="104"/>
      <c r="T419" s="104"/>
      <c r="U419" s="104"/>
      <c r="V419" s="104"/>
      <c r="W419" s="104"/>
      <c r="X419" s="104"/>
      <c r="Y419" s="104"/>
      <c r="Z419" s="104"/>
      <c r="AA419" s="104"/>
      <c r="AB419" s="104"/>
      <c r="AC419" s="104"/>
      <c r="AD419" s="104"/>
    </row>
    <row r="420" spans="2:30" ht="24" x14ac:dyDescent="0.25">
      <c r="B420" s="102" t="s">
        <v>1718</v>
      </c>
      <c r="C420" s="102" t="s">
        <v>56</v>
      </c>
      <c r="D420" s="102" t="s">
        <v>57</v>
      </c>
      <c r="E420" s="102" t="s">
        <v>838</v>
      </c>
      <c r="F420" s="42">
        <v>93673</v>
      </c>
      <c r="G420" s="430" t="s">
        <v>2408</v>
      </c>
      <c r="H420" s="102" t="s">
        <v>121</v>
      </c>
      <c r="I420" s="37">
        <v>1</v>
      </c>
      <c r="J420" s="431" t="s">
        <v>2409</v>
      </c>
      <c r="K420" s="431"/>
      <c r="L420" s="551">
        <v>129.72999999999999</v>
      </c>
      <c r="M420" s="37">
        <v>0</v>
      </c>
      <c r="N420" s="37">
        <v>129.72999999999999</v>
      </c>
      <c r="O420" s="37">
        <v>0</v>
      </c>
      <c r="P420" s="620"/>
      <c r="Q420" s="104"/>
      <c r="R420" s="104"/>
      <c r="S420" s="104"/>
      <c r="T420" s="104"/>
      <c r="U420" s="104"/>
      <c r="V420" s="104"/>
      <c r="W420" s="104"/>
      <c r="X420" s="104"/>
      <c r="Y420" s="104"/>
      <c r="Z420" s="104"/>
      <c r="AA420" s="104"/>
      <c r="AB420" s="104"/>
      <c r="AC420" s="104"/>
      <c r="AD420" s="104"/>
    </row>
    <row r="421" spans="2:30" ht="24" x14ac:dyDescent="0.25">
      <c r="B421" s="102" t="s">
        <v>1719</v>
      </c>
      <c r="C421" s="102" t="s">
        <v>56</v>
      </c>
      <c r="D421" s="102" t="s">
        <v>58</v>
      </c>
      <c r="E421" s="102" t="s">
        <v>839</v>
      </c>
      <c r="F421" s="42">
        <v>1201005088</v>
      </c>
      <c r="G421" s="430" t="s">
        <v>2410</v>
      </c>
      <c r="H421" s="102" t="s">
        <v>121</v>
      </c>
      <c r="I421" s="37">
        <v>1</v>
      </c>
      <c r="J421" s="431">
        <v>127.24</v>
      </c>
      <c r="K421" s="431"/>
      <c r="L421" s="551">
        <v>163.91</v>
      </c>
      <c r="M421" s="37">
        <v>0</v>
      </c>
      <c r="N421" s="37">
        <v>163.91</v>
      </c>
      <c r="O421" s="37">
        <v>0</v>
      </c>
      <c r="P421" s="620"/>
      <c r="Q421" s="104"/>
      <c r="R421" s="104"/>
      <c r="S421" s="104"/>
      <c r="T421" s="104"/>
      <c r="U421" s="104"/>
      <c r="V421" s="104"/>
      <c r="W421" s="104"/>
      <c r="X421" s="104"/>
      <c r="Y421" s="104"/>
      <c r="Z421" s="104"/>
      <c r="AA421" s="104"/>
      <c r="AB421" s="104"/>
      <c r="AC421" s="104"/>
      <c r="AD421" s="104"/>
    </row>
    <row r="422" spans="2:30" x14ac:dyDescent="0.25">
      <c r="B422" s="102" t="s">
        <v>1720</v>
      </c>
      <c r="C422" s="102" t="s">
        <v>56</v>
      </c>
      <c r="D422" s="102" t="s">
        <v>105</v>
      </c>
      <c r="E422" s="102" t="s">
        <v>840</v>
      </c>
      <c r="F422" s="42">
        <v>64410</v>
      </c>
      <c r="G422" s="430" t="s">
        <v>1258</v>
      </c>
      <c r="H422" s="102" t="s">
        <v>121</v>
      </c>
      <c r="I422" s="37">
        <v>2</v>
      </c>
      <c r="J422" s="431">
        <v>261.42</v>
      </c>
      <c r="K422" s="431"/>
      <c r="L422" s="551">
        <v>336.76</v>
      </c>
      <c r="M422" s="37">
        <v>0</v>
      </c>
      <c r="N422" s="37">
        <v>673.52</v>
      </c>
      <c r="O422" s="37">
        <v>0</v>
      </c>
      <c r="P422" s="620"/>
      <c r="Q422" s="104"/>
      <c r="R422" s="104"/>
      <c r="S422" s="104"/>
      <c r="T422" s="104"/>
      <c r="U422" s="104"/>
      <c r="V422" s="104"/>
      <c r="W422" s="104"/>
      <c r="X422" s="104"/>
      <c r="Y422" s="104"/>
      <c r="Z422" s="104"/>
      <c r="AA422" s="104"/>
      <c r="AB422" s="104"/>
      <c r="AC422" s="104"/>
      <c r="AD422" s="104"/>
    </row>
    <row r="423" spans="2:30" x14ac:dyDescent="0.25">
      <c r="B423" s="102" t="s">
        <v>1721</v>
      </c>
      <c r="C423" s="102" t="s">
        <v>56</v>
      </c>
      <c r="D423" s="102" t="s">
        <v>105</v>
      </c>
      <c r="E423" s="102" t="s">
        <v>841</v>
      </c>
      <c r="F423" s="42">
        <v>64160</v>
      </c>
      <c r="G423" s="430" t="s">
        <v>1259</v>
      </c>
      <c r="H423" s="102" t="s">
        <v>121</v>
      </c>
      <c r="I423" s="37">
        <v>2</v>
      </c>
      <c r="J423" s="431">
        <v>323.87</v>
      </c>
      <c r="K423" s="431"/>
      <c r="L423" s="551">
        <v>417.2</v>
      </c>
      <c r="M423" s="37">
        <v>0</v>
      </c>
      <c r="N423" s="37">
        <v>834.4</v>
      </c>
      <c r="O423" s="37">
        <v>0</v>
      </c>
      <c r="P423" s="620"/>
      <c r="Q423" s="104"/>
      <c r="R423" s="104"/>
      <c r="S423" s="104"/>
      <c r="T423" s="104"/>
      <c r="U423" s="104"/>
      <c r="V423" s="104"/>
      <c r="W423" s="104"/>
      <c r="X423" s="104"/>
      <c r="Y423" s="104"/>
      <c r="Z423" s="104"/>
      <c r="AA423" s="104"/>
      <c r="AB423" s="104"/>
      <c r="AC423" s="104"/>
      <c r="AD423" s="104"/>
    </row>
    <row r="424" spans="2:30" ht="24" x14ac:dyDescent="0.25">
      <c r="B424" s="102" t="s">
        <v>1722</v>
      </c>
      <c r="C424" s="102" t="s">
        <v>56</v>
      </c>
      <c r="D424" s="102" t="s">
        <v>57</v>
      </c>
      <c r="E424" s="102" t="s">
        <v>842</v>
      </c>
      <c r="F424" s="42">
        <v>93653</v>
      </c>
      <c r="G424" s="430" t="s">
        <v>2411</v>
      </c>
      <c r="H424" s="102" t="s">
        <v>121</v>
      </c>
      <c r="I424" s="37">
        <v>22</v>
      </c>
      <c r="J424" s="431" t="s">
        <v>2412</v>
      </c>
      <c r="K424" s="431"/>
      <c r="L424" s="551">
        <v>16.11</v>
      </c>
      <c r="M424" s="37">
        <v>0</v>
      </c>
      <c r="N424" s="37">
        <v>354.42</v>
      </c>
      <c r="O424" s="37">
        <v>0</v>
      </c>
      <c r="P424" s="620"/>
      <c r="Q424" s="104"/>
      <c r="R424" s="104"/>
      <c r="S424" s="104"/>
      <c r="T424" s="104"/>
      <c r="U424" s="104"/>
      <c r="V424" s="104"/>
      <c r="W424" s="104"/>
      <c r="X424" s="104"/>
      <c r="Y424" s="104"/>
      <c r="Z424" s="104"/>
      <c r="AA424" s="104"/>
      <c r="AB424" s="104"/>
      <c r="AC424" s="104"/>
      <c r="AD424" s="104"/>
    </row>
    <row r="425" spans="2:30" ht="24" x14ac:dyDescent="0.25">
      <c r="B425" s="102" t="s">
        <v>1723</v>
      </c>
      <c r="C425" s="102" t="s">
        <v>56</v>
      </c>
      <c r="D425" s="102" t="s">
        <v>57</v>
      </c>
      <c r="E425" s="102" t="s">
        <v>843</v>
      </c>
      <c r="F425" s="42">
        <v>93654</v>
      </c>
      <c r="G425" s="430" t="s">
        <v>2413</v>
      </c>
      <c r="H425" s="102" t="s">
        <v>121</v>
      </c>
      <c r="I425" s="37">
        <v>9</v>
      </c>
      <c r="J425" s="431" t="s">
        <v>2414</v>
      </c>
      <c r="K425" s="431"/>
      <c r="L425" s="551">
        <v>16.809999999999999</v>
      </c>
      <c r="M425" s="37">
        <v>0</v>
      </c>
      <c r="N425" s="37">
        <v>151.29</v>
      </c>
      <c r="O425" s="37">
        <v>0</v>
      </c>
      <c r="P425" s="620"/>
      <c r="Q425" s="104"/>
      <c r="R425" s="104"/>
      <c r="S425" s="104"/>
      <c r="T425" s="104"/>
      <c r="U425" s="104"/>
      <c r="V425" s="104"/>
      <c r="W425" s="104"/>
      <c r="X425" s="104"/>
      <c r="Y425" s="104"/>
      <c r="Z425" s="104"/>
      <c r="AA425" s="104"/>
      <c r="AB425" s="104"/>
      <c r="AC425" s="104"/>
      <c r="AD425" s="104"/>
    </row>
    <row r="426" spans="2:30" x14ac:dyDescent="0.25">
      <c r="B426" s="102" t="s">
        <v>1724</v>
      </c>
      <c r="C426" s="102" t="s">
        <v>56</v>
      </c>
      <c r="D426" s="102" t="s">
        <v>59</v>
      </c>
      <c r="E426" s="102" t="s">
        <v>844</v>
      </c>
      <c r="F426" s="42" t="s">
        <v>738</v>
      </c>
      <c r="G426" s="430" t="s">
        <v>765</v>
      </c>
      <c r="H426" s="102" t="s">
        <v>121</v>
      </c>
      <c r="I426" s="37">
        <v>14</v>
      </c>
      <c r="J426" s="431">
        <v>178.95000000000002</v>
      </c>
      <c r="K426" s="431"/>
      <c r="L426" s="551">
        <v>230.52</v>
      </c>
      <c r="M426" s="37">
        <v>0</v>
      </c>
      <c r="N426" s="37">
        <v>3227.28</v>
      </c>
      <c r="O426" s="37">
        <v>0</v>
      </c>
      <c r="P426" s="620"/>
      <c r="Q426" s="104"/>
      <c r="R426" s="104"/>
      <c r="S426" s="104"/>
      <c r="T426" s="104"/>
      <c r="U426" s="104"/>
      <c r="V426" s="104"/>
      <c r="W426" s="104"/>
      <c r="X426" s="104"/>
      <c r="Y426" s="104"/>
      <c r="Z426" s="104"/>
      <c r="AA426" s="104"/>
      <c r="AB426" s="104"/>
      <c r="AC426" s="104"/>
      <c r="AD426" s="104"/>
    </row>
    <row r="427" spans="2:30" ht="24" x14ac:dyDescent="0.25">
      <c r="B427" s="102" t="s">
        <v>1725</v>
      </c>
      <c r="C427" s="102" t="s">
        <v>56</v>
      </c>
      <c r="D427" s="102" t="s">
        <v>58</v>
      </c>
      <c r="E427" s="102" t="s">
        <v>845</v>
      </c>
      <c r="F427" s="42">
        <v>1201005132</v>
      </c>
      <c r="G427" s="430" t="s">
        <v>2415</v>
      </c>
      <c r="H427" s="102" t="s">
        <v>121</v>
      </c>
      <c r="I427" s="37">
        <v>36</v>
      </c>
      <c r="J427" s="431">
        <v>79.52</v>
      </c>
      <c r="K427" s="431"/>
      <c r="L427" s="551">
        <v>102.43</v>
      </c>
      <c r="M427" s="37">
        <v>0</v>
      </c>
      <c r="N427" s="37">
        <v>3687.48</v>
      </c>
      <c r="O427" s="37">
        <v>0</v>
      </c>
      <c r="P427" s="632"/>
      <c r="Q427" s="104"/>
      <c r="R427" s="104"/>
      <c r="S427" s="104"/>
      <c r="T427" s="104"/>
      <c r="U427" s="104"/>
      <c r="V427" s="104"/>
      <c r="W427" s="104"/>
      <c r="X427" s="104"/>
      <c r="Y427" s="104"/>
      <c r="Z427" s="104"/>
      <c r="AA427" s="104"/>
      <c r="AB427" s="104"/>
      <c r="AC427" s="104"/>
      <c r="AD427" s="104"/>
    </row>
    <row r="428" spans="2:30" x14ac:dyDescent="0.25">
      <c r="B428" s="102" t="s">
        <v>1726</v>
      </c>
      <c r="C428" s="102" t="s">
        <v>56</v>
      </c>
      <c r="D428" s="102" t="s">
        <v>59</v>
      </c>
      <c r="E428" s="102" t="s">
        <v>846</v>
      </c>
      <c r="F428" s="42" t="s">
        <v>739</v>
      </c>
      <c r="G428" s="430" t="s">
        <v>766</v>
      </c>
      <c r="H428" s="102" t="s">
        <v>121</v>
      </c>
      <c r="I428" s="37">
        <v>1</v>
      </c>
      <c r="J428" s="431">
        <v>181.59</v>
      </c>
      <c r="K428" s="431"/>
      <c r="L428" s="551">
        <v>233.92</v>
      </c>
      <c r="M428" s="37">
        <v>0</v>
      </c>
      <c r="N428" s="37">
        <v>233.92</v>
      </c>
      <c r="O428" s="37">
        <v>0</v>
      </c>
      <c r="P428" s="620"/>
      <c r="Q428" s="104"/>
      <c r="R428" s="104"/>
      <c r="S428" s="104"/>
      <c r="T428" s="104"/>
      <c r="U428" s="104"/>
      <c r="V428" s="104"/>
      <c r="W428" s="104"/>
      <c r="X428" s="104"/>
      <c r="Y428" s="104"/>
      <c r="Z428" s="104"/>
      <c r="AA428" s="104"/>
      <c r="AB428" s="104"/>
      <c r="AC428" s="104"/>
      <c r="AD428" s="104"/>
    </row>
    <row r="429" spans="2:30" ht="36" x14ac:dyDescent="0.25">
      <c r="B429" s="102" t="s">
        <v>1727</v>
      </c>
      <c r="C429" s="102" t="s">
        <v>56</v>
      </c>
      <c r="D429" s="102" t="s">
        <v>57</v>
      </c>
      <c r="E429" s="102" t="s">
        <v>847</v>
      </c>
      <c r="F429" s="42">
        <v>91857</v>
      </c>
      <c r="G429" s="430" t="s">
        <v>2416</v>
      </c>
      <c r="H429" s="102" t="s">
        <v>160</v>
      </c>
      <c r="I429" s="37">
        <v>137.03</v>
      </c>
      <c r="J429" s="431" t="s">
        <v>2417</v>
      </c>
      <c r="K429" s="431"/>
      <c r="L429" s="551">
        <v>20.010000000000002</v>
      </c>
      <c r="M429" s="37">
        <v>0</v>
      </c>
      <c r="N429" s="37">
        <v>2741.97</v>
      </c>
      <c r="O429" s="37">
        <v>0</v>
      </c>
      <c r="P429" s="620"/>
      <c r="Q429" s="104"/>
      <c r="R429" s="104"/>
      <c r="S429" s="104"/>
      <c r="T429" s="104"/>
      <c r="U429" s="104"/>
      <c r="V429" s="104"/>
      <c r="W429" s="104"/>
      <c r="X429" s="104"/>
      <c r="Y429" s="104"/>
      <c r="Z429" s="104"/>
      <c r="AA429" s="104"/>
      <c r="AB429" s="104"/>
      <c r="AC429" s="104"/>
      <c r="AD429" s="104"/>
    </row>
    <row r="430" spans="2:30" ht="36" x14ac:dyDescent="0.25">
      <c r="B430" s="102" t="s">
        <v>1728</v>
      </c>
      <c r="C430" s="102" t="s">
        <v>56</v>
      </c>
      <c r="D430" s="102" t="s">
        <v>57</v>
      </c>
      <c r="E430" s="102" t="s">
        <v>848</v>
      </c>
      <c r="F430" s="42">
        <v>91855</v>
      </c>
      <c r="G430" s="430" t="s">
        <v>2418</v>
      </c>
      <c r="H430" s="102" t="s">
        <v>160</v>
      </c>
      <c r="I430" s="37">
        <v>1506.22</v>
      </c>
      <c r="J430" s="431" t="s">
        <v>2419</v>
      </c>
      <c r="K430" s="431"/>
      <c r="L430" s="551">
        <v>13.52</v>
      </c>
      <c r="M430" s="37">
        <v>0</v>
      </c>
      <c r="N430" s="37">
        <v>20364.09</v>
      </c>
      <c r="O430" s="37">
        <v>0</v>
      </c>
      <c r="P430" s="620"/>
      <c r="Q430" s="104"/>
      <c r="R430" s="104"/>
      <c r="S430" s="104"/>
      <c r="T430" s="104"/>
      <c r="U430" s="104"/>
      <c r="V430" s="104"/>
      <c r="W430" s="104"/>
      <c r="X430" s="104"/>
      <c r="Y430" s="104"/>
      <c r="Z430" s="104"/>
      <c r="AA430" s="104"/>
      <c r="AB430" s="104"/>
      <c r="AC430" s="104"/>
      <c r="AD430" s="104"/>
    </row>
    <row r="431" spans="2:30" ht="36" x14ac:dyDescent="0.25">
      <c r="B431" s="102" t="s">
        <v>1729</v>
      </c>
      <c r="C431" s="102" t="s">
        <v>56</v>
      </c>
      <c r="D431" s="102" t="s">
        <v>57</v>
      </c>
      <c r="E431" s="102" t="s">
        <v>849</v>
      </c>
      <c r="F431" s="42">
        <v>97667</v>
      </c>
      <c r="G431" s="430" t="s">
        <v>2420</v>
      </c>
      <c r="H431" s="102" t="s">
        <v>160</v>
      </c>
      <c r="I431" s="37">
        <v>25.54</v>
      </c>
      <c r="J431" s="431" t="s">
        <v>2421</v>
      </c>
      <c r="K431" s="431"/>
      <c r="L431" s="551">
        <v>11.6</v>
      </c>
      <c r="M431" s="37">
        <v>0</v>
      </c>
      <c r="N431" s="37">
        <v>296.26</v>
      </c>
      <c r="O431" s="37">
        <v>0</v>
      </c>
      <c r="P431" s="620"/>
      <c r="Q431" s="104"/>
      <c r="R431" s="104"/>
      <c r="S431" s="104"/>
      <c r="T431" s="104"/>
      <c r="U431" s="104"/>
      <c r="V431" s="104"/>
      <c r="W431" s="104"/>
      <c r="X431" s="104"/>
      <c r="Y431" s="104"/>
      <c r="Z431" s="104"/>
      <c r="AA431" s="104"/>
      <c r="AB431" s="104"/>
      <c r="AC431" s="104"/>
      <c r="AD431" s="104"/>
    </row>
    <row r="432" spans="2:30" ht="36" x14ac:dyDescent="0.25">
      <c r="B432" s="102" t="s">
        <v>1730</v>
      </c>
      <c r="C432" s="102" t="s">
        <v>56</v>
      </c>
      <c r="D432" s="102" t="s">
        <v>57</v>
      </c>
      <c r="E432" s="102" t="s">
        <v>850</v>
      </c>
      <c r="F432" s="42">
        <v>97668</v>
      </c>
      <c r="G432" s="430" t="s">
        <v>2422</v>
      </c>
      <c r="H432" s="102" t="s">
        <v>160</v>
      </c>
      <c r="I432" s="37">
        <v>151.87</v>
      </c>
      <c r="J432" s="431" t="s">
        <v>2423</v>
      </c>
      <c r="K432" s="431"/>
      <c r="L432" s="551">
        <v>16.559999999999999</v>
      </c>
      <c r="M432" s="37">
        <v>0</v>
      </c>
      <c r="N432" s="37">
        <v>2514.96</v>
      </c>
      <c r="O432" s="37">
        <v>0</v>
      </c>
      <c r="P432" s="620"/>
      <c r="Q432" s="104"/>
      <c r="R432" s="104"/>
      <c r="S432" s="104"/>
      <c r="T432" s="104"/>
      <c r="U432" s="104"/>
      <c r="V432" s="104"/>
      <c r="W432" s="104"/>
      <c r="X432" s="104"/>
      <c r="Y432" s="104"/>
      <c r="Z432" s="104"/>
      <c r="AA432" s="104"/>
      <c r="AB432" s="104"/>
      <c r="AC432" s="104"/>
      <c r="AD432" s="104"/>
    </row>
    <row r="433" spans="2:30" ht="36" x14ac:dyDescent="0.25">
      <c r="B433" s="102" t="s">
        <v>1731</v>
      </c>
      <c r="C433" s="102" t="s">
        <v>56</v>
      </c>
      <c r="D433" s="102" t="s">
        <v>57</v>
      </c>
      <c r="E433" s="102" t="s">
        <v>851</v>
      </c>
      <c r="F433" s="42">
        <v>97669</v>
      </c>
      <c r="G433" s="430" t="s">
        <v>2424</v>
      </c>
      <c r="H433" s="102" t="s">
        <v>160</v>
      </c>
      <c r="I433" s="37">
        <v>149.69999999999999</v>
      </c>
      <c r="J433" s="431" t="s">
        <v>2425</v>
      </c>
      <c r="K433" s="431"/>
      <c r="L433" s="551">
        <v>24.26</v>
      </c>
      <c r="M433" s="37">
        <v>0</v>
      </c>
      <c r="N433" s="37">
        <v>3631.72</v>
      </c>
      <c r="O433" s="37">
        <v>0</v>
      </c>
      <c r="P433" s="620"/>
      <c r="Q433" s="104"/>
      <c r="R433" s="104"/>
      <c r="S433" s="104"/>
      <c r="T433" s="104"/>
      <c r="U433" s="104"/>
      <c r="V433" s="104"/>
      <c r="W433" s="104"/>
      <c r="X433" s="104"/>
      <c r="Y433" s="104"/>
      <c r="Z433" s="104"/>
      <c r="AA433" s="104"/>
      <c r="AB433" s="104"/>
      <c r="AC433" s="104"/>
      <c r="AD433" s="104"/>
    </row>
    <row r="434" spans="2:30" ht="36" x14ac:dyDescent="0.25">
      <c r="B434" s="102" t="s">
        <v>1732</v>
      </c>
      <c r="C434" s="102" t="s">
        <v>56</v>
      </c>
      <c r="D434" s="102" t="s">
        <v>57</v>
      </c>
      <c r="E434" s="102" t="s">
        <v>1247</v>
      </c>
      <c r="F434" s="42">
        <v>97670</v>
      </c>
      <c r="G434" s="430" t="s">
        <v>2426</v>
      </c>
      <c r="H434" s="102" t="s">
        <v>160</v>
      </c>
      <c r="I434" s="37">
        <v>22.6</v>
      </c>
      <c r="J434" s="431" t="s">
        <v>2427</v>
      </c>
      <c r="K434" s="431"/>
      <c r="L434" s="551">
        <v>31.67</v>
      </c>
      <c r="M434" s="37">
        <v>0</v>
      </c>
      <c r="N434" s="37">
        <v>715.74</v>
      </c>
      <c r="O434" s="37"/>
      <c r="P434" s="620"/>
      <c r="Q434" s="104"/>
      <c r="R434" s="104"/>
      <c r="S434" s="104"/>
      <c r="T434" s="104"/>
      <c r="U434" s="104"/>
      <c r="V434" s="104"/>
      <c r="W434" s="104"/>
      <c r="X434" s="104"/>
      <c r="Y434" s="104"/>
      <c r="Z434" s="104"/>
      <c r="AA434" s="104"/>
      <c r="AB434" s="104"/>
      <c r="AC434" s="104"/>
      <c r="AD434" s="104"/>
    </row>
    <row r="435" spans="2:30" x14ac:dyDescent="0.25">
      <c r="B435" s="102" t="s">
        <v>1733</v>
      </c>
      <c r="C435" s="102" t="s">
        <v>56</v>
      </c>
      <c r="D435" s="102" t="s">
        <v>57</v>
      </c>
      <c r="E435" s="102" t="s">
        <v>1248</v>
      </c>
      <c r="F435" s="42">
        <v>61306</v>
      </c>
      <c r="G435" s="430" t="s">
        <v>1257</v>
      </c>
      <c r="H435" s="102" t="s">
        <v>160</v>
      </c>
      <c r="I435" s="37">
        <v>20.2</v>
      </c>
      <c r="J435" s="431">
        <v>87.72</v>
      </c>
      <c r="K435" s="431"/>
      <c r="L435" s="551">
        <v>113</v>
      </c>
      <c r="M435" s="37">
        <v>0</v>
      </c>
      <c r="N435" s="37">
        <v>2282.6</v>
      </c>
      <c r="O435" s="37"/>
      <c r="P435" s="620"/>
      <c r="Q435" s="104"/>
      <c r="R435" s="104"/>
      <c r="S435" s="104"/>
      <c r="T435" s="104"/>
      <c r="U435" s="104"/>
      <c r="V435" s="104"/>
      <c r="W435" s="104"/>
      <c r="X435" s="104"/>
      <c r="Y435" s="104"/>
      <c r="Z435" s="104"/>
      <c r="AA435" s="104"/>
      <c r="AB435" s="104"/>
      <c r="AC435" s="104"/>
      <c r="AD435" s="104"/>
    </row>
    <row r="436" spans="2:30" x14ac:dyDescent="0.25">
      <c r="B436" s="102" t="s">
        <v>1734</v>
      </c>
      <c r="C436" s="102" t="s">
        <v>56</v>
      </c>
      <c r="D436" s="102" t="s">
        <v>57</v>
      </c>
      <c r="E436" s="102" t="s">
        <v>1249</v>
      </c>
      <c r="F436" s="42">
        <v>60117</v>
      </c>
      <c r="G436" s="430" t="s">
        <v>1427</v>
      </c>
      <c r="H436" s="102" t="s">
        <v>121</v>
      </c>
      <c r="I436" s="37">
        <v>9</v>
      </c>
      <c r="J436" s="431">
        <v>69.45</v>
      </c>
      <c r="K436" s="431"/>
      <c r="L436" s="551">
        <v>89.46</v>
      </c>
      <c r="M436" s="37">
        <v>0</v>
      </c>
      <c r="N436" s="37">
        <v>805.14</v>
      </c>
      <c r="O436" s="37"/>
      <c r="P436" s="620"/>
      <c r="Q436" s="104"/>
      <c r="R436" s="104"/>
      <c r="S436" s="104"/>
      <c r="T436" s="104"/>
      <c r="U436" s="104"/>
      <c r="V436" s="104"/>
      <c r="W436" s="104"/>
      <c r="X436" s="104"/>
      <c r="Y436" s="104"/>
      <c r="Z436" s="104"/>
      <c r="AA436" s="104"/>
      <c r="AB436" s="104"/>
      <c r="AC436" s="104"/>
      <c r="AD436" s="104"/>
    </row>
    <row r="437" spans="2:30" ht="24" x14ac:dyDescent="0.25">
      <c r="B437" s="102" t="s">
        <v>1735</v>
      </c>
      <c r="C437" s="102" t="s">
        <v>56</v>
      </c>
      <c r="D437" s="102" t="s">
        <v>57</v>
      </c>
      <c r="E437" s="102" t="s">
        <v>1250</v>
      </c>
      <c r="F437" s="42">
        <v>97605</v>
      </c>
      <c r="G437" s="430" t="s">
        <v>2428</v>
      </c>
      <c r="H437" s="102" t="s">
        <v>121</v>
      </c>
      <c r="I437" s="37">
        <v>31</v>
      </c>
      <c r="J437" s="431" t="s">
        <v>2429</v>
      </c>
      <c r="K437" s="431"/>
      <c r="L437" s="551">
        <v>113.6</v>
      </c>
      <c r="M437" s="37">
        <v>0</v>
      </c>
      <c r="N437" s="37">
        <v>3521.6</v>
      </c>
      <c r="O437" s="37"/>
      <c r="P437" s="620"/>
      <c r="Q437" s="104"/>
      <c r="R437" s="104"/>
      <c r="S437" s="104"/>
      <c r="T437" s="104"/>
      <c r="U437" s="104"/>
      <c r="V437" s="104"/>
      <c r="W437" s="104"/>
      <c r="X437" s="104"/>
      <c r="Y437" s="104"/>
      <c r="Z437" s="104"/>
      <c r="AA437" s="104"/>
      <c r="AB437" s="104"/>
      <c r="AC437" s="104"/>
      <c r="AD437" s="104"/>
    </row>
    <row r="438" spans="2:30" ht="24" x14ac:dyDescent="0.25">
      <c r="B438" s="102" t="s">
        <v>1736</v>
      </c>
      <c r="C438" s="102" t="s">
        <v>56</v>
      </c>
      <c r="D438" s="102" t="s">
        <v>58</v>
      </c>
      <c r="E438" s="102" t="s">
        <v>1251</v>
      </c>
      <c r="F438" s="42">
        <v>1201001104</v>
      </c>
      <c r="G438" s="430" t="s">
        <v>2430</v>
      </c>
      <c r="H438" s="102" t="s">
        <v>121</v>
      </c>
      <c r="I438" s="37">
        <v>12</v>
      </c>
      <c r="J438" s="431">
        <v>54.76</v>
      </c>
      <c r="K438" s="431"/>
      <c r="L438" s="551">
        <v>70.540000000000006</v>
      </c>
      <c r="M438" s="37">
        <v>0</v>
      </c>
      <c r="N438" s="37">
        <v>846.48</v>
      </c>
      <c r="O438" s="37"/>
      <c r="P438" s="620"/>
      <c r="Q438" s="104"/>
      <c r="R438" s="104"/>
      <c r="S438" s="104"/>
      <c r="T438" s="104"/>
      <c r="U438" s="104"/>
      <c r="V438" s="104"/>
      <c r="W438" s="104"/>
      <c r="X438" s="104"/>
      <c r="Y438" s="104"/>
      <c r="Z438" s="104"/>
      <c r="AA438" s="104"/>
      <c r="AB438" s="104"/>
      <c r="AC438" s="104"/>
      <c r="AD438" s="104"/>
    </row>
    <row r="439" spans="2:30" ht="36" x14ac:dyDescent="0.25">
      <c r="B439" s="102" t="s">
        <v>1737</v>
      </c>
      <c r="C439" s="102" t="s">
        <v>56</v>
      </c>
      <c r="D439" s="102" t="s">
        <v>58</v>
      </c>
      <c r="E439" s="102" t="s">
        <v>1252</v>
      </c>
      <c r="F439" s="42">
        <v>1201001000</v>
      </c>
      <c r="G439" s="430" t="s">
        <v>2431</v>
      </c>
      <c r="H439" s="102" t="s">
        <v>121</v>
      </c>
      <c r="I439" s="37">
        <v>4</v>
      </c>
      <c r="J439" s="431">
        <v>122.82</v>
      </c>
      <c r="K439" s="431"/>
      <c r="L439" s="551">
        <v>158.21</v>
      </c>
      <c r="M439" s="37">
        <v>0</v>
      </c>
      <c r="N439" s="37">
        <v>632.84</v>
      </c>
      <c r="O439" s="37"/>
      <c r="P439" s="620"/>
      <c r="Q439" s="104"/>
      <c r="R439" s="104"/>
      <c r="S439" s="104"/>
      <c r="T439" s="104"/>
      <c r="U439" s="104"/>
      <c r="V439" s="104"/>
      <c r="W439" s="104"/>
      <c r="X439" s="104"/>
      <c r="Y439" s="104"/>
      <c r="Z439" s="104"/>
      <c r="AA439" s="104"/>
      <c r="AB439" s="104"/>
      <c r="AC439" s="104"/>
      <c r="AD439" s="104"/>
    </row>
    <row r="440" spans="2:30" ht="36" x14ac:dyDescent="0.25">
      <c r="B440" s="102" t="s">
        <v>1738</v>
      </c>
      <c r="C440" s="102" t="s">
        <v>56</v>
      </c>
      <c r="D440" s="102" t="s">
        <v>58</v>
      </c>
      <c r="E440" s="102" t="s">
        <v>1253</v>
      </c>
      <c r="F440" s="42">
        <v>1201001000</v>
      </c>
      <c r="G440" s="430" t="s">
        <v>2431</v>
      </c>
      <c r="H440" s="102" t="s">
        <v>121</v>
      </c>
      <c r="I440" s="37">
        <v>187</v>
      </c>
      <c r="J440" s="431">
        <v>122.82</v>
      </c>
      <c r="K440" s="431"/>
      <c r="L440" s="551">
        <v>158.21</v>
      </c>
      <c r="M440" s="37">
        <v>0</v>
      </c>
      <c r="N440" s="37">
        <v>29585.27</v>
      </c>
      <c r="O440" s="37"/>
      <c r="P440" s="620"/>
      <c r="Q440" s="104"/>
      <c r="R440" s="104"/>
      <c r="S440" s="104"/>
      <c r="T440" s="104"/>
      <c r="U440" s="104"/>
      <c r="V440" s="104"/>
      <c r="W440" s="104"/>
      <c r="X440" s="104"/>
      <c r="Y440" s="104"/>
      <c r="Z440" s="104"/>
      <c r="AA440" s="104"/>
      <c r="AB440" s="104"/>
      <c r="AC440" s="104"/>
      <c r="AD440" s="104"/>
    </row>
    <row r="441" spans="2:30" ht="36" x14ac:dyDescent="0.25">
      <c r="B441" s="102" t="s">
        <v>1739</v>
      </c>
      <c r="C441" s="102" t="s">
        <v>56</v>
      </c>
      <c r="D441" s="102" t="s">
        <v>58</v>
      </c>
      <c r="E441" s="102" t="s">
        <v>1254</v>
      </c>
      <c r="F441" s="42">
        <v>101879</v>
      </c>
      <c r="G441" s="430" t="s">
        <v>2432</v>
      </c>
      <c r="H441" s="102" t="s">
        <v>121</v>
      </c>
      <c r="I441" s="37">
        <v>1</v>
      </c>
      <c r="J441" s="431" t="s">
        <v>2433</v>
      </c>
      <c r="K441" s="431"/>
      <c r="L441" s="551">
        <v>711.97</v>
      </c>
      <c r="M441" s="37">
        <v>0</v>
      </c>
      <c r="N441" s="37">
        <v>711.97</v>
      </c>
      <c r="O441" s="37"/>
      <c r="P441" s="620"/>
      <c r="Q441" s="104"/>
      <c r="R441" s="104"/>
      <c r="S441" s="104"/>
      <c r="T441" s="104"/>
      <c r="U441" s="104"/>
      <c r="V441" s="104"/>
      <c r="W441" s="104"/>
      <c r="X441" s="104"/>
      <c r="Y441" s="104"/>
      <c r="Z441" s="104"/>
      <c r="AA441" s="104"/>
      <c r="AB441" s="104"/>
      <c r="AC441" s="104"/>
      <c r="AD441" s="104"/>
    </row>
    <row r="442" spans="2:30" ht="36" x14ac:dyDescent="0.25">
      <c r="B442" s="102" t="s">
        <v>1740</v>
      </c>
      <c r="C442" s="102" t="s">
        <v>56</v>
      </c>
      <c r="D442" s="102" t="s">
        <v>58</v>
      </c>
      <c r="E442" s="102" t="s">
        <v>1255</v>
      </c>
      <c r="F442" s="42">
        <v>1201005009</v>
      </c>
      <c r="G442" s="430" t="s">
        <v>2434</v>
      </c>
      <c r="H442" s="102" t="s">
        <v>121</v>
      </c>
      <c r="I442" s="37">
        <v>7</v>
      </c>
      <c r="J442" s="431">
        <v>1189.97</v>
      </c>
      <c r="K442" s="431"/>
      <c r="L442" s="551">
        <v>1532.91</v>
      </c>
      <c r="M442" s="37">
        <v>0</v>
      </c>
      <c r="N442" s="37">
        <v>10730.37</v>
      </c>
      <c r="O442" s="37"/>
      <c r="P442" s="620"/>
      <c r="Q442" s="104"/>
      <c r="R442" s="104"/>
      <c r="S442" s="104"/>
      <c r="T442" s="104"/>
      <c r="U442" s="104"/>
      <c r="V442" s="104"/>
      <c r="W442" s="104"/>
      <c r="X442" s="104"/>
      <c r="Y442" s="104"/>
      <c r="Z442" s="104"/>
      <c r="AA442" s="104"/>
      <c r="AB442" s="104"/>
      <c r="AC442" s="104"/>
      <c r="AD442" s="104"/>
    </row>
    <row r="443" spans="2:30" ht="36" x14ac:dyDescent="0.25">
      <c r="B443" s="102" t="s">
        <v>1741</v>
      </c>
      <c r="C443" s="102" t="s">
        <v>56</v>
      </c>
      <c r="D443" s="102" t="s">
        <v>58</v>
      </c>
      <c r="E443" s="102" t="s">
        <v>1256</v>
      </c>
      <c r="F443" s="42">
        <v>1201005014</v>
      </c>
      <c r="G443" s="430" t="s">
        <v>2435</v>
      </c>
      <c r="H443" s="102" t="s">
        <v>121</v>
      </c>
      <c r="I443" s="37">
        <v>1</v>
      </c>
      <c r="J443" s="431">
        <v>1257.21</v>
      </c>
      <c r="K443" s="431"/>
      <c r="L443" s="551">
        <v>1619.53</v>
      </c>
      <c r="M443" s="37">
        <v>0</v>
      </c>
      <c r="N443" s="37">
        <v>1619.53</v>
      </c>
      <c r="O443" s="37"/>
      <c r="P443" s="620"/>
      <c r="Q443" s="104"/>
      <c r="R443" s="104"/>
      <c r="S443" s="104"/>
      <c r="T443" s="104"/>
      <c r="U443" s="104"/>
      <c r="V443" s="104"/>
      <c r="W443" s="104"/>
      <c r="X443" s="104"/>
      <c r="Y443" s="104"/>
      <c r="Z443" s="104"/>
      <c r="AA443" s="104"/>
      <c r="AB443" s="104"/>
      <c r="AC443" s="104"/>
      <c r="AD443" s="104"/>
    </row>
    <row r="444" spans="2:30" x14ac:dyDescent="0.25">
      <c r="B444" s="76" t="s">
        <v>769</v>
      </c>
      <c r="C444" s="76"/>
      <c r="D444" s="76"/>
      <c r="E444" s="76"/>
      <c r="F444" s="76"/>
      <c r="G444" s="77" t="s">
        <v>610</v>
      </c>
      <c r="H444" s="567"/>
      <c r="I444" s="568"/>
      <c r="J444" s="81"/>
      <c r="K444" s="81"/>
      <c r="L444" s="568"/>
      <c r="M444" s="568"/>
      <c r="N444" s="571">
        <v>143047.72999999998</v>
      </c>
      <c r="O444" s="571">
        <v>0</v>
      </c>
      <c r="P444" s="620"/>
      <c r="Q444" s="104"/>
      <c r="R444" s="104"/>
      <c r="S444" s="104"/>
      <c r="T444" s="104"/>
      <c r="U444" s="104"/>
      <c r="V444" s="104"/>
      <c r="W444" s="104"/>
      <c r="X444" s="104"/>
      <c r="Y444" s="104"/>
      <c r="Z444" s="104"/>
      <c r="AA444" s="104"/>
      <c r="AB444" s="104"/>
      <c r="AC444" s="104"/>
      <c r="AD444" s="104"/>
    </row>
    <row r="445" spans="2:30" ht="24" x14ac:dyDescent="0.25">
      <c r="B445" s="102" t="s">
        <v>201</v>
      </c>
      <c r="C445" s="102" t="s">
        <v>56</v>
      </c>
      <c r="D445" s="102" t="s">
        <v>106</v>
      </c>
      <c r="E445" s="102">
        <v>7064</v>
      </c>
      <c r="F445" s="42" t="s">
        <v>1391</v>
      </c>
      <c r="G445" s="430" t="s">
        <v>1393</v>
      </c>
      <c r="H445" s="102" t="s">
        <v>121</v>
      </c>
      <c r="I445" s="37">
        <v>1</v>
      </c>
      <c r="J445" s="431">
        <v>91562</v>
      </c>
      <c r="K445" s="431"/>
      <c r="L445" s="551">
        <v>117950.04</v>
      </c>
      <c r="M445" s="37">
        <v>0</v>
      </c>
      <c r="N445" s="37">
        <v>117950.04</v>
      </c>
      <c r="O445" s="571"/>
      <c r="P445" s="620"/>
      <c r="Q445" s="104"/>
      <c r="R445" s="104"/>
      <c r="S445" s="104"/>
      <c r="T445" s="104"/>
      <c r="U445" s="104"/>
      <c r="V445" s="104"/>
      <c r="W445" s="104"/>
      <c r="X445" s="104"/>
      <c r="Y445" s="104"/>
      <c r="Z445" s="104"/>
      <c r="AA445" s="104"/>
      <c r="AB445" s="104"/>
      <c r="AC445" s="104"/>
      <c r="AD445" s="104"/>
    </row>
    <row r="446" spans="2:30" ht="36" x14ac:dyDescent="0.25">
      <c r="B446" s="102" t="s">
        <v>202</v>
      </c>
      <c r="C446" s="102" t="s">
        <v>56</v>
      </c>
      <c r="D446" s="102" t="s">
        <v>57</v>
      </c>
      <c r="E446" s="102">
        <v>7065</v>
      </c>
      <c r="F446" s="42">
        <v>92998</v>
      </c>
      <c r="G446" s="430" t="s">
        <v>2345</v>
      </c>
      <c r="H446" s="102" t="s">
        <v>160</v>
      </c>
      <c r="I446" s="37">
        <v>80</v>
      </c>
      <c r="J446" s="431" t="s">
        <v>2346</v>
      </c>
      <c r="K446" s="431"/>
      <c r="L446" s="551">
        <v>211.14</v>
      </c>
      <c r="M446" s="37">
        <v>0</v>
      </c>
      <c r="N446" s="37">
        <v>16891.2</v>
      </c>
      <c r="O446" s="571"/>
      <c r="P446" s="620"/>
      <c r="Q446" s="104"/>
      <c r="R446" s="104"/>
      <c r="S446" s="104"/>
      <c r="T446" s="104"/>
      <c r="U446" s="104"/>
      <c r="V446" s="104"/>
      <c r="W446" s="104"/>
      <c r="X446" s="104"/>
      <c r="Y446" s="104"/>
      <c r="Z446" s="104"/>
      <c r="AA446" s="104"/>
      <c r="AB446" s="104"/>
      <c r="AC446" s="104"/>
      <c r="AD446" s="104"/>
    </row>
    <row r="447" spans="2:30" ht="36" x14ac:dyDescent="0.25">
      <c r="B447" s="102" t="s">
        <v>855</v>
      </c>
      <c r="C447" s="102" t="s">
        <v>56</v>
      </c>
      <c r="D447" s="102" t="s">
        <v>57</v>
      </c>
      <c r="E447" s="102">
        <v>7064</v>
      </c>
      <c r="F447" s="42">
        <v>92992</v>
      </c>
      <c r="G447" s="430" t="s">
        <v>2436</v>
      </c>
      <c r="H447" s="102" t="s">
        <v>160</v>
      </c>
      <c r="I447" s="37">
        <v>30</v>
      </c>
      <c r="J447" s="431" t="s">
        <v>2437</v>
      </c>
      <c r="K447" s="431"/>
      <c r="L447" s="551">
        <v>109.54</v>
      </c>
      <c r="M447" s="37">
        <v>0</v>
      </c>
      <c r="N447" s="37">
        <v>3286.2</v>
      </c>
      <c r="O447" s="37">
        <v>0</v>
      </c>
      <c r="P447" s="620"/>
      <c r="Q447" s="104"/>
      <c r="R447" s="104"/>
      <c r="S447" s="104"/>
      <c r="T447" s="104"/>
      <c r="U447" s="104"/>
      <c r="V447" s="104"/>
      <c r="W447" s="104"/>
      <c r="X447" s="104"/>
      <c r="Y447" s="104"/>
      <c r="Z447" s="104"/>
      <c r="AA447" s="104"/>
      <c r="AB447" s="104"/>
      <c r="AC447" s="104"/>
      <c r="AD447" s="104"/>
    </row>
    <row r="448" spans="2:30" ht="36" x14ac:dyDescent="0.25">
      <c r="B448" s="102" t="s">
        <v>1246</v>
      </c>
      <c r="C448" s="102" t="s">
        <v>56</v>
      </c>
      <c r="D448" s="102" t="s">
        <v>57</v>
      </c>
      <c r="E448" s="102">
        <v>7064</v>
      </c>
      <c r="F448" s="42">
        <v>92988</v>
      </c>
      <c r="G448" s="430" t="s">
        <v>2353</v>
      </c>
      <c r="H448" s="102" t="s">
        <v>160</v>
      </c>
      <c r="I448" s="37">
        <v>30</v>
      </c>
      <c r="J448" s="431" t="s">
        <v>2354</v>
      </c>
      <c r="K448" s="431"/>
      <c r="L448" s="551">
        <v>61.16</v>
      </c>
      <c r="M448" s="37">
        <v>0</v>
      </c>
      <c r="N448" s="37">
        <v>1834.8</v>
      </c>
      <c r="O448" s="37">
        <v>0</v>
      </c>
      <c r="P448" s="620"/>
      <c r="Q448" s="104"/>
      <c r="R448" s="104"/>
      <c r="S448" s="104"/>
      <c r="T448" s="104"/>
      <c r="U448" s="104"/>
      <c r="V448" s="104"/>
      <c r="W448" s="104"/>
      <c r="X448" s="104"/>
      <c r="Y448" s="104"/>
      <c r="Z448" s="104"/>
      <c r="AA448" s="104"/>
      <c r="AB448" s="104"/>
      <c r="AC448" s="104"/>
      <c r="AD448" s="104"/>
    </row>
    <row r="449" spans="2:30" ht="24" x14ac:dyDescent="0.25">
      <c r="B449" s="102" t="s">
        <v>1742</v>
      </c>
      <c r="C449" s="102" t="s">
        <v>56</v>
      </c>
      <c r="D449" s="102" t="s">
        <v>57</v>
      </c>
      <c r="E449" s="102">
        <v>7065</v>
      </c>
      <c r="F449" s="42">
        <v>101899</v>
      </c>
      <c r="G449" s="430" t="s">
        <v>2438</v>
      </c>
      <c r="H449" s="102" t="s">
        <v>121</v>
      </c>
      <c r="I449" s="37">
        <v>1</v>
      </c>
      <c r="J449" s="431" t="s">
        <v>2439</v>
      </c>
      <c r="K449" s="431"/>
      <c r="L449" s="551">
        <v>3085.49</v>
      </c>
      <c r="M449" s="37">
        <v>0</v>
      </c>
      <c r="N449" s="37">
        <v>3085.49</v>
      </c>
      <c r="O449" s="37"/>
      <c r="P449" s="620"/>
      <c r="Q449" s="104"/>
      <c r="R449" s="104"/>
      <c r="S449" s="104"/>
      <c r="T449" s="104"/>
      <c r="U449" s="104"/>
      <c r="V449" s="104"/>
      <c r="W449" s="104"/>
      <c r="X449" s="104"/>
      <c r="Y449" s="104"/>
      <c r="Z449" s="104"/>
      <c r="AA449" s="104"/>
      <c r="AB449" s="104"/>
      <c r="AC449" s="104"/>
      <c r="AD449" s="104"/>
    </row>
    <row r="450" spans="2:30" x14ac:dyDescent="0.25">
      <c r="B450" s="559"/>
      <c r="C450" s="559"/>
      <c r="D450" s="559"/>
      <c r="E450" s="559"/>
      <c r="F450" s="560"/>
      <c r="G450" s="561"/>
      <c r="H450" s="393"/>
      <c r="I450" s="562"/>
      <c r="J450" s="432"/>
      <c r="K450" s="432"/>
      <c r="L450" s="562"/>
      <c r="M450" s="562"/>
      <c r="N450" s="562"/>
      <c r="O450" s="593"/>
      <c r="P450" s="620"/>
      <c r="Q450" s="104"/>
      <c r="R450" s="104"/>
      <c r="S450" s="104"/>
      <c r="T450" s="104"/>
      <c r="U450" s="104"/>
      <c r="V450" s="104"/>
      <c r="W450" s="104"/>
      <c r="X450" s="104"/>
      <c r="Y450" s="104"/>
      <c r="Z450" s="104"/>
      <c r="AA450" s="104"/>
      <c r="AB450" s="104"/>
      <c r="AC450" s="104"/>
      <c r="AD450" s="104"/>
    </row>
    <row r="451" spans="2:30" x14ac:dyDescent="0.25">
      <c r="B451" s="66" t="s">
        <v>165</v>
      </c>
      <c r="C451" s="66"/>
      <c r="D451" s="66"/>
      <c r="E451" s="66"/>
      <c r="F451" s="66"/>
      <c r="G451" s="67" t="s">
        <v>162</v>
      </c>
      <c r="H451" s="563"/>
      <c r="I451" s="564"/>
      <c r="J451" s="78"/>
      <c r="K451" s="78"/>
      <c r="L451" s="564"/>
      <c r="M451" s="564"/>
      <c r="N451" s="569">
        <v>42581.9</v>
      </c>
      <c r="O451" s="569">
        <v>0</v>
      </c>
      <c r="P451" s="620"/>
      <c r="Q451" s="104"/>
      <c r="R451" s="104"/>
      <c r="S451" s="104"/>
      <c r="T451" s="104"/>
      <c r="U451" s="104"/>
      <c r="V451" s="104"/>
      <c r="W451" s="104"/>
      <c r="X451" s="104"/>
      <c r="Y451" s="104"/>
      <c r="Z451" s="104"/>
      <c r="AA451" s="104"/>
      <c r="AB451" s="104"/>
      <c r="AC451" s="104"/>
      <c r="AD451" s="104"/>
    </row>
    <row r="452" spans="2:30" x14ac:dyDescent="0.25">
      <c r="B452" s="76" t="s">
        <v>230</v>
      </c>
      <c r="C452" s="76"/>
      <c r="D452" s="76"/>
      <c r="E452" s="76"/>
      <c r="F452" s="76"/>
      <c r="G452" s="77" t="s">
        <v>351</v>
      </c>
      <c r="H452" s="567"/>
      <c r="I452" s="568"/>
      <c r="J452" s="81"/>
      <c r="K452" s="81"/>
      <c r="L452" s="568"/>
      <c r="M452" s="568"/>
      <c r="N452" s="571">
        <v>19971.48</v>
      </c>
      <c r="O452" s="571">
        <v>0</v>
      </c>
      <c r="P452" s="620"/>
      <c r="Q452" s="104"/>
      <c r="R452" s="104"/>
      <c r="S452" s="104"/>
      <c r="T452" s="104"/>
      <c r="U452" s="104"/>
      <c r="V452" s="104"/>
      <c r="W452" s="104"/>
      <c r="X452" s="104"/>
      <c r="Y452" s="104"/>
      <c r="Z452" s="104"/>
      <c r="AA452" s="104"/>
      <c r="AB452" s="104"/>
      <c r="AC452" s="104"/>
      <c r="AD452" s="104"/>
    </row>
    <row r="453" spans="2:30" ht="24" x14ac:dyDescent="0.25">
      <c r="B453" s="102" t="s">
        <v>469</v>
      </c>
      <c r="C453" s="102" t="s">
        <v>56</v>
      </c>
      <c r="D453" s="102" t="s">
        <v>57</v>
      </c>
      <c r="E453" s="102"/>
      <c r="F453" s="42">
        <v>98302</v>
      </c>
      <c r="G453" s="430" t="s">
        <v>2440</v>
      </c>
      <c r="H453" s="102" t="s">
        <v>121</v>
      </c>
      <c r="I453" s="37">
        <v>2</v>
      </c>
      <c r="J453" s="431" t="s">
        <v>2441</v>
      </c>
      <c r="K453" s="431"/>
      <c r="L453" s="551">
        <v>1461.24</v>
      </c>
      <c r="M453" s="37">
        <v>0</v>
      </c>
      <c r="N453" s="37">
        <v>2922.48</v>
      </c>
      <c r="O453" s="37">
        <v>0</v>
      </c>
      <c r="P453" s="620"/>
      <c r="Q453" s="104"/>
      <c r="R453" s="104"/>
      <c r="S453" s="104"/>
      <c r="T453" s="104"/>
      <c r="U453" s="104"/>
      <c r="V453" s="104"/>
      <c r="W453" s="104"/>
      <c r="X453" s="104"/>
      <c r="Y453" s="104"/>
      <c r="Z453" s="104"/>
      <c r="AA453" s="104"/>
      <c r="AB453" s="104"/>
      <c r="AC453" s="104"/>
      <c r="AD453" s="104"/>
    </row>
    <row r="454" spans="2:30" x14ac:dyDescent="0.25">
      <c r="B454" s="102" t="s">
        <v>1291</v>
      </c>
      <c r="C454" s="102" t="s">
        <v>56</v>
      </c>
      <c r="D454" s="102" t="s">
        <v>105</v>
      </c>
      <c r="E454" s="102"/>
      <c r="F454" s="42">
        <v>59252</v>
      </c>
      <c r="G454" s="430" t="s">
        <v>352</v>
      </c>
      <c r="H454" s="102" t="s">
        <v>121</v>
      </c>
      <c r="I454" s="37">
        <v>2</v>
      </c>
      <c r="J454" s="431">
        <v>5035.62</v>
      </c>
      <c r="K454" s="431"/>
      <c r="L454" s="551">
        <v>6486.87</v>
      </c>
      <c r="M454" s="37">
        <v>0</v>
      </c>
      <c r="N454" s="37">
        <v>12973.74</v>
      </c>
      <c r="O454" s="37">
        <v>0</v>
      </c>
      <c r="P454" s="620"/>
      <c r="Q454" s="104"/>
      <c r="R454" s="104"/>
      <c r="S454" s="104"/>
      <c r="T454" s="104"/>
      <c r="U454" s="104"/>
      <c r="V454" s="104"/>
      <c r="W454" s="104"/>
      <c r="X454" s="104"/>
      <c r="Y454" s="104"/>
      <c r="Z454" s="104"/>
      <c r="AA454" s="104"/>
      <c r="AB454" s="104"/>
      <c r="AC454" s="104"/>
      <c r="AD454" s="104"/>
    </row>
    <row r="455" spans="2:30" x14ac:dyDescent="0.25">
      <c r="B455" s="102" t="s">
        <v>1743</v>
      </c>
      <c r="C455" s="102" t="s">
        <v>56</v>
      </c>
      <c r="D455" s="102" t="s">
        <v>105</v>
      </c>
      <c r="E455" s="102"/>
      <c r="F455" s="42">
        <v>59318</v>
      </c>
      <c r="G455" s="430" t="s">
        <v>464</v>
      </c>
      <c r="H455" s="102" t="s">
        <v>121</v>
      </c>
      <c r="I455" s="37">
        <v>2</v>
      </c>
      <c r="J455" s="431">
        <v>1581.77</v>
      </c>
      <c r="K455" s="431"/>
      <c r="L455" s="551">
        <v>2037.63</v>
      </c>
      <c r="M455" s="37">
        <v>0</v>
      </c>
      <c r="N455" s="37">
        <v>4075.26</v>
      </c>
      <c r="O455" s="37">
        <v>0</v>
      </c>
      <c r="P455" s="620"/>
      <c r="Q455" s="104"/>
      <c r="R455" s="104"/>
      <c r="S455" s="104"/>
      <c r="T455" s="104"/>
      <c r="U455" s="104"/>
      <c r="V455" s="104"/>
      <c r="W455" s="104"/>
      <c r="X455" s="104"/>
      <c r="Y455" s="104"/>
      <c r="Z455" s="104"/>
      <c r="AA455" s="104"/>
      <c r="AB455" s="104"/>
      <c r="AC455" s="104"/>
      <c r="AD455" s="104"/>
    </row>
    <row r="456" spans="2:30" x14ac:dyDescent="0.25">
      <c r="B456" s="76" t="s">
        <v>179</v>
      </c>
      <c r="C456" s="76"/>
      <c r="D456" s="76"/>
      <c r="E456" s="76"/>
      <c r="F456" s="76"/>
      <c r="G456" s="77" t="s">
        <v>174</v>
      </c>
      <c r="H456" s="567"/>
      <c r="I456" s="568"/>
      <c r="J456" s="81"/>
      <c r="K456" s="81"/>
      <c r="L456" s="568"/>
      <c r="M456" s="568"/>
      <c r="N456" s="571">
        <v>18737.3</v>
      </c>
      <c r="O456" s="571">
        <v>0</v>
      </c>
      <c r="P456" s="620"/>
      <c r="Q456" s="104"/>
      <c r="R456" s="104"/>
      <c r="S456" s="104"/>
      <c r="T456" s="104"/>
      <c r="U456" s="104"/>
      <c r="V456" s="104"/>
      <c r="W456" s="104"/>
      <c r="X456" s="104"/>
      <c r="Y456" s="104"/>
      <c r="Z456" s="104"/>
      <c r="AA456" s="104"/>
      <c r="AB456" s="104"/>
      <c r="AC456" s="104"/>
      <c r="AD456" s="104"/>
    </row>
    <row r="457" spans="2:30" ht="24" x14ac:dyDescent="0.25">
      <c r="B457" s="102" t="s">
        <v>470</v>
      </c>
      <c r="C457" s="102" t="s">
        <v>56</v>
      </c>
      <c r="D457" s="102" t="s">
        <v>57</v>
      </c>
      <c r="E457" s="102"/>
      <c r="F457" s="42">
        <v>98297</v>
      </c>
      <c r="G457" s="430" t="s">
        <v>2442</v>
      </c>
      <c r="H457" s="102" t="s">
        <v>160</v>
      </c>
      <c r="I457" s="37">
        <v>1141.3499999999999</v>
      </c>
      <c r="J457" s="431" t="s">
        <v>2443</v>
      </c>
      <c r="K457" s="431"/>
      <c r="L457" s="551">
        <v>12.71</v>
      </c>
      <c r="M457" s="37">
        <v>0</v>
      </c>
      <c r="N457" s="37">
        <v>14506.55</v>
      </c>
      <c r="O457" s="37">
        <v>0</v>
      </c>
      <c r="P457" s="620"/>
      <c r="Q457" s="104"/>
      <c r="R457" s="104"/>
      <c r="S457" s="104"/>
      <c r="T457" s="104"/>
      <c r="U457" s="104"/>
      <c r="V457" s="104"/>
      <c r="W457" s="104"/>
      <c r="X457" s="104"/>
      <c r="Y457" s="104"/>
      <c r="Z457" s="104"/>
      <c r="AA457" s="104"/>
      <c r="AB457" s="104"/>
      <c r="AC457" s="104"/>
      <c r="AD457" s="104"/>
    </row>
    <row r="458" spans="2:30" ht="36" x14ac:dyDescent="0.25">
      <c r="B458" s="102" t="s">
        <v>471</v>
      </c>
      <c r="C458" s="102" t="s">
        <v>56</v>
      </c>
      <c r="D458" s="102" t="s">
        <v>57</v>
      </c>
      <c r="E458" s="102"/>
      <c r="F458" s="42">
        <v>91863</v>
      </c>
      <c r="G458" s="430" t="s">
        <v>2444</v>
      </c>
      <c r="H458" s="102" t="s">
        <v>160</v>
      </c>
      <c r="I458" s="37">
        <v>220.76</v>
      </c>
      <c r="J458" s="431" t="s">
        <v>2445</v>
      </c>
      <c r="K458" s="431"/>
      <c r="L458" s="551">
        <v>14.19</v>
      </c>
      <c r="M458" s="37">
        <v>0</v>
      </c>
      <c r="N458" s="37">
        <v>3132.58</v>
      </c>
      <c r="O458" s="37">
        <v>0</v>
      </c>
      <c r="P458" s="620"/>
      <c r="Q458" s="104"/>
      <c r="R458" s="104"/>
      <c r="S458" s="104"/>
      <c r="T458" s="104"/>
      <c r="U458" s="104"/>
      <c r="V458" s="104"/>
      <c r="W458" s="104"/>
      <c r="X458" s="104"/>
      <c r="Y458" s="104"/>
      <c r="Z458" s="104"/>
      <c r="AA458" s="104"/>
      <c r="AB458" s="104"/>
      <c r="AC458" s="104"/>
      <c r="AD458" s="104"/>
    </row>
    <row r="459" spans="2:30" ht="36" x14ac:dyDescent="0.25">
      <c r="B459" s="102" t="s">
        <v>472</v>
      </c>
      <c r="C459" s="102" t="s">
        <v>56</v>
      </c>
      <c r="D459" s="102" t="s">
        <v>57</v>
      </c>
      <c r="E459" s="102"/>
      <c r="F459" s="42">
        <v>91864</v>
      </c>
      <c r="G459" s="430" t="s">
        <v>2446</v>
      </c>
      <c r="H459" s="102" t="s">
        <v>160</v>
      </c>
      <c r="I459" s="37">
        <v>29.5</v>
      </c>
      <c r="J459" s="431" t="s">
        <v>2447</v>
      </c>
      <c r="K459" s="431"/>
      <c r="L459" s="551">
        <v>19.61</v>
      </c>
      <c r="M459" s="37">
        <v>0</v>
      </c>
      <c r="N459" s="37">
        <v>578.49</v>
      </c>
      <c r="O459" s="37"/>
      <c r="P459" s="620"/>
      <c r="Q459" s="104"/>
      <c r="R459" s="104"/>
      <c r="S459" s="104"/>
      <c r="T459" s="104"/>
      <c r="U459" s="104"/>
      <c r="V459" s="104"/>
      <c r="W459" s="104"/>
      <c r="X459" s="104"/>
      <c r="Y459" s="104"/>
      <c r="Z459" s="104"/>
      <c r="AA459" s="104"/>
      <c r="AB459" s="104"/>
      <c r="AC459" s="104"/>
      <c r="AD459" s="104"/>
    </row>
    <row r="460" spans="2:30" ht="36" x14ac:dyDescent="0.25">
      <c r="B460" s="102" t="s">
        <v>856</v>
      </c>
      <c r="C460" s="102" t="s">
        <v>56</v>
      </c>
      <c r="D460" s="102" t="s">
        <v>57</v>
      </c>
      <c r="E460" s="102"/>
      <c r="F460" s="42">
        <v>97667</v>
      </c>
      <c r="G460" s="430" t="s">
        <v>2420</v>
      </c>
      <c r="H460" s="102" t="s">
        <v>160</v>
      </c>
      <c r="I460" s="37">
        <v>44.8</v>
      </c>
      <c r="J460" s="431" t="s">
        <v>2421</v>
      </c>
      <c r="K460" s="431"/>
      <c r="L460" s="551">
        <v>11.6</v>
      </c>
      <c r="M460" s="37">
        <v>0</v>
      </c>
      <c r="N460" s="37">
        <v>519.67999999999995</v>
      </c>
      <c r="O460" s="37"/>
      <c r="P460" s="620"/>
      <c r="Q460" s="104"/>
      <c r="R460" s="104"/>
      <c r="S460" s="104"/>
      <c r="T460" s="104"/>
      <c r="U460" s="104"/>
      <c r="V460" s="104"/>
      <c r="W460" s="104"/>
      <c r="X460" s="104"/>
      <c r="Y460" s="104"/>
      <c r="Z460" s="104"/>
      <c r="AA460" s="104"/>
      <c r="AB460" s="104"/>
      <c r="AC460" s="104"/>
      <c r="AD460" s="104"/>
    </row>
    <row r="461" spans="2:30" x14ac:dyDescent="0.25">
      <c r="B461" s="76" t="s">
        <v>231</v>
      </c>
      <c r="C461" s="76"/>
      <c r="D461" s="76"/>
      <c r="E461" s="76"/>
      <c r="F461" s="76"/>
      <c r="G461" s="77" t="s">
        <v>354</v>
      </c>
      <c r="H461" s="567"/>
      <c r="I461" s="568"/>
      <c r="J461" s="81"/>
      <c r="K461" s="81"/>
      <c r="L461" s="568"/>
      <c r="M461" s="568"/>
      <c r="N461" s="571">
        <v>2701.44</v>
      </c>
      <c r="O461" s="571">
        <v>0</v>
      </c>
      <c r="P461" s="620"/>
      <c r="Q461" s="104"/>
      <c r="R461" s="104"/>
      <c r="S461" s="104"/>
      <c r="T461" s="104"/>
      <c r="U461" s="104"/>
      <c r="V461" s="104"/>
      <c r="W461" s="104"/>
      <c r="X461" s="104"/>
      <c r="Y461" s="104"/>
      <c r="Z461" s="104"/>
      <c r="AA461" s="104"/>
      <c r="AB461" s="104"/>
      <c r="AC461" s="104"/>
      <c r="AD461" s="104"/>
    </row>
    <row r="462" spans="2:30" x14ac:dyDescent="0.25">
      <c r="B462" s="102" t="s">
        <v>473</v>
      </c>
      <c r="C462" s="102" t="s">
        <v>56</v>
      </c>
      <c r="D462" s="102" t="s">
        <v>57</v>
      </c>
      <c r="E462" s="102"/>
      <c r="F462" s="42">
        <v>98307</v>
      </c>
      <c r="G462" s="430" t="s">
        <v>2448</v>
      </c>
      <c r="H462" s="102" t="s">
        <v>121</v>
      </c>
      <c r="I462" s="37">
        <v>48</v>
      </c>
      <c r="J462" s="431" t="s">
        <v>2449</v>
      </c>
      <c r="K462" s="431"/>
      <c r="L462" s="551">
        <v>56.28</v>
      </c>
      <c r="M462" s="37">
        <v>0</v>
      </c>
      <c r="N462" s="37">
        <v>2701.44</v>
      </c>
      <c r="O462" s="37">
        <v>0</v>
      </c>
      <c r="P462" s="620"/>
      <c r="Q462" s="104"/>
      <c r="R462" s="104"/>
      <c r="S462" s="104"/>
      <c r="T462" s="104"/>
      <c r="U462" s="104"/>
      <c r="V462" s="104"/>
      <c r="W462" s="104"/>
      <c r="X462" s="104"/>
      <c r="Y462" s="104"/>
      <c r="Z462" s="104"/>
      <c r="AA462" s="104"/>
      <c r="AB462" s="104"/>
      <c r="AC462" s="104"/>
      <c r="AD462" s="104"/>
    </row>
    <row r="463" spans="2:30" x14ac:dyDescent="0.25">
      <c r="B463" s="76" t="s">
        <v>180</v>
      </c>
      <c r="C463" s="76"/>
      <c r="D463" s="76"/>
      <c r="E463" s="76"/>
      <c r="F463" s="76"/>
      <c r="G463" s="77" t="s">
        <v>463</v>
      </c>
      <c r="H463" s="567"/>
      <c r="I463" s="568"/>
      <c r="J463" s="81"/>
      <c r="K463" s="81"/>
      <c r="L463" s="568"/>
      <c r="M463" s="568"/>
      <c r="N463" s="571">
        <v>1171.68</v>
      </c>
      <c r="O463" s="571">
        <v>0</v>
      </c>
      <c r="P463" s="620"/>
      <c r="Q463" s="104"/>
      <c r="R463" s="104"/>
      <c r="S463" s="104"/>
      <c r="T463" s="104"/>
      <c r="U463" s="104"/>
      <c r="V463" s="104"/>
      <c r="W463" s="104"/>
      <c r="X463" s="104"/>
      <c r="Y463" s="104"/>
      <c r="Z463" s="104"/>
      <c r="AA463" s="104"/>
      <c r="AB463" s="104"/>
      <c r="AC463" s="104"/>
      <c r="AD463" s="104"/>
    </row>
    <row r="464" spans="2:30" ht="24" x14ac:dyDescent="0.25">
      <c r="B464" s="102" t="s">
        <v>474</v>
      </c>
      <c r="C464" s="102" t="s">
        <v>56</v>
      </c>
      <c r="D464" s="102" t="s">
        <v>57</v>
      </c>
      <c r="E464" s="102"/>
      <c r="F464" s="42">
        <v>91941</v>
      </c>
      <c r="G464" s="430" t="s">
        <v>2365</v>
      </c>
      <c r="H464" s="102" t="s">
        <v>121</v>
      </c>
      <c r="I464" s="37">
        <v>24</v>
      </c>
      <c r="J464" s="431" t="s">
        <v>2366</v>
      </c>
      <c r="K464" s="431"/>
      <c r="L464" s="551">
        <v>13.11</v>
      </c>
      <c r="M464" s="37">
        <v>0</v>
      </c>
      <c r="N464" s="37">
        <v>314.64</v>
      </c>
      <c r="O464" s="37">
        <v>0</v>
      </c>
      <c r="P464" s="620"/>
      <c r="Q464" s="104"/>
      <c r="R464" s="104"/>
      <c r="S464" s="104"/>
      <c r="T464" s="104"/>
      <c r="U464" s="104"/>
      <c r="V464" s="104"/>
      <c r="W464" s="104"/>
      <c r="X464" s="104"/>
      <c r="Y464" s="104"/>
      <c r="Z464" s="104"/>
      <c r="AA464" s="104"/>
      <c r="AB464" s="104"/>
      <c r="AC464" s="104"/>
      <c r="AD464" s="104"/>
    </row>
    <row r="465" spans="1:30" ht="24" x14ac:dyDescent="0.25">
      <c r="B465" s="102" t="s">
        <v>791</v>
      </c>
      <c r="C465" s="102" t="s">
        <v>56</v>
      </c>
      <c r="D465" s="102" t="s">
        <v>57</v>
      </c>
      <c r="E465" s="102"/>
      <c r="F465" s="42">
        <v>97881</v>
      </c>
      <c r="G465" s="430" t="s">
        <v>2450</v>
      </c>
      <c r="H465" s="102" t="s">
        <v>121</v>
      </c>
      <c r="I465" s="37">
        <v>2</v>
      </c>
      <c r="J465" s="431" t="s">
        <v>2451</v>
      </c>
      <c r="K465" s="431"/>
      <c r="L465" s="551">
        <v>163.53</v>
      </c>
      <c r="M465" s="37">
        <v>0</v>
      </c>
      <c r="N465" s="37">
        <v>327.06</v>
      </c>
      <c r="O465" s="37">
        <v>0</v>
      </c>
      <c r="P465" s="620"/>
      <c r="Q465" s="104"/>
      <c r="R465" s="104"/>
      <c r="S465" s="104"/>
      <c r="T465" s="104"/>
      <c r="U465" s="104"/>
      <c r="V465" s="104"/>
      <c r="W465" s="104"/>
      <c r="X465" s="104"/>
      <c r="Y465" s="104"/>
      <c r="Z465" s="104"/>
      <c r="AA465" s="104"/>
      <c r="AB465" s="104"/>
      <c r="AC465" s="104"/>
      <c r="AD465" s="104"/>
    </row>
    <row r="466" spans="1:30" ht="24" x14ac:dyDescent="0.25">
      <c r="B466" s="102" t="s">
        <v>792</v>
      </c>
      <c r="C466" s="102" t="s">
        <v>56</v>
      </c>
      <c r="D466" s="102" t="s">
        <v>58</v>
      </c>
      <c r="E466" s="102"/>
      <c r="F466" s="42">
        <v>1401000108</v>
      </c>
      <c r="G466" s="430" t="s">
        <v>2452</v>
      </c>
      <c r="H466" s="102" t="s">
        <v>160</v>
      </c>
      <c r="I466" s="37">
        <v>44.8</v>
      </c>
      <c r="J466" s="431">
        <v>4.6500000000000004</v>
      </c>
      <c r="K466" s="431"/>
      <c r="L466" s="551">
        <v>5.99</v>
      </c>
      <c r="M466" s="37">
        <v>0</v>
      </c>
      <c r="N466" s="37">
        <v>268.35000000000002</v>
      </c>
      <c r="O466" s="37">
        <v>0</v>
      </c>
      <c r="P466" s="620"/>
      <c r="Q466" s="104"/>
      <c r="R466" s="104"/>
      <c r="S466" s="104"/>
      <c r="T466" s="104"/>
      <c r="U466" s="104"/>
      <c r="V466" s="104"/>
      <c r="W466" s="104"/>
      <c r="X466" s="104"/>
      <c r="Y466" s="104"/>
      <c r="Z466" s="104"/>
      <c r="AA466" s="104"/>
      <c r="AB466" s="104"/>
      <c r="AC466" s="104"/>
      <c r="AD466" s="104"/>
    </row>
    <row r="467" spans="1:30" x14ac:dyDescent="0.25">
      <c r="B467" s="102" t="s">
        <v>793</v>
      </c>
      <c r="C467" s="102" t="s">
        <v>56</v>
      </c>
      <c r="D467" s="102" t="s">
        <v>58</v>
      </c>
      <c r="E467" s="102"/>
      <c r="F467" s="42">
        <v>1301001070</v>
      </c>
      <c r="G467" s="430" t="s">
        <v>2453</v>
      </c>
      <c r="H467" s="102" t="s">
        <v>160</v>
      </c>
      <c r="I467" s="37">
        <v>44.8</v>
      </c>
      <c r="J467" s="431">
        <v>4.54</v>
      </c>
      <c r="K467" s="431"/>
      <c r="L467" s="551">
        <v>5.84</v>
      </c>
      <c r="M467" s="37">
        <v>0</v>
      </c>
      <c r="N467" s="37">
        <v>261.63</v>
      </c>
      <c r="O467" s="37">
        <v>0</v>
      </c>
      <c r="P467" s="620"/>
      <c r="Q467" s="104"/>
      <c r="R467" s="104"/>
      <c r="S467" s="104"/>
      <c r="T467" s="104"/>
      <c r="U467" s="104"/>
      <c r="V467" s="104"/>
      <c r="W467" s="104"/>
      <c r="X467" s="104"/>
      <c r="Y467" s="104"/>
      <c r="Z467" s="104"/>
      <c r="AA467" s="104"/>
      <c r="AB467" s="104"/>
      <c r="AC467" s="104"/>
      <c r="AD467" s="104"/>
    </row>
    <row r="468" spans="1:30" x14ac:dyDescent="0.25">
      <c r="B468" s="559"/>
      <c r="C468" s="559"/>
      <c r="D468" s="559"/>
      <c r="E468" s="559"/>
      <c r="F468" s="560"/>
      <c r="G468" s="561"/>
      <c r="H468" s="393"/>
      <c r="I468" s="562"/>
      <c r="J468" s="432"/>
      <c r="K468" s="432"/>
      <c r="L468" s="562"/>
      <c r="M468" s="562"/>
      <c r="N468" s="562"/>
      <c r="O468" s="593"/>
      <c r="P468" s="620"/>
      <c r="Q468" s="104"/>
      <c r="R468" s="104"/>
      <c r="S468" s="104"/>
      <c r="T468" s="104"/>
      <c r="U468" s="104"/>
      <c r="V468" s="104"/>
      <c r="W468" s="104"/>
      <c r="X468" s="104"/>
      <c r="Y468" s="104"/>
      <c r="Z468" s="104"/>
      <c r="AA468" s="104"/>
      <c r="AB468" s="104"/>
      <c r="AC468" s="104"/>
      <c r="AD468" s="104"/>
    </row>
    <row r="469" spans="1:30" x14ac:dyDescent="0.25">
      <c r="B469" s="66" t="s">
        <v>203</v>
      </c>
      <c r="C469" s="66"/>
      <c r="D469" s="66"/>
      <c r="E469" s="66"/>
      <c r="F469" s="66"/>
      <c r="G469" s="67" t="s">
        <v>163</v>
      </c>
      <c r="H469" s="563"/>
      <c r="I469" s="564"/>
      <c r="J469" s="78"/>
      <c r="K469" s="78"/>
      <c r="L469" s="564"/>
      <c r="M469" s="564"/>
      <c r="N469" s="569">
        <v>52727.830000000009</v>
      </c>
      <c r="O469" s="569">
        <v>0</v>
      </c>
      <c r="P469" s="620"/>
      <c r="Q469" s="104"/>
      <c r="R469" s="104"/>
      <c r="S469" s="104"/>
      <c r="T469" s="104"/>
      <c r="U469" s="104"/>
      <c r="V469" s="104"/>
      <c r="W469" s="104"/>
      <c r="X469" s="104"/>
      <c r="Y469" s="104"/>
      <c r="Z469" s="104"/>
      <c r="AA469" s="104"/>
      <c r="AB469" s="104"/>
      <c r="AC469" s="104"/>
      <c r="AD469" s="104"/>
    </row>
    <row r="470" spans="1:30" x14ac:dyDescent="0.25">
      <c r="B470" s="76" t="s">
        <v>204</v>
      </c>
      <c r="C470" s="76"/>
      <c r="D470" s="76"/>
      <c r="E470" s="76"/>
      <c r="F470" s="76"/>
      <c r="G470" s="77" t="s">
        <v>618</v>
      </c>
      <c r="H470" s="567"/>
      <c r="I470" s="568"/>
      <c r="J470" s="81"/>
      <c r="K470" s="81"/>
      <c r="L470" s="568"/>
      <c r="M470" s="568"/>
      <c r="N470" s="571">
        <v>19440.339999999997</v>
      </c>
      <c r="O470" s="571">
        <v>0</v>
      </c>
      <c r="P470" s="620"/>
      <c r="Q470" s="104"/>
      <c r="R470" s="104"/>
      <c r="S470" s="104"/>
      <c r="T470" s="104"/>
      <c r="U470" s="104"/>
      <c r="V470" s="104"/>
      <c r="W470" s="104"/>
      <c r="X470" s="104"/>
      <c r="Y470" s="104"/>
      <c r="Z470" s="104"/>
      <c r="AA470" s="104"/>
      <c r="AB470" s="104"/>
      <c r="AC470" s="104"/>
      <c r="AD470" s="104"/>
    </row>
    <row r="471" spans="1:30" ht="36" x14ac:dyDescent="0.25">
      <c r="B471" s="102" t="s">
        <v>1744</v>
      </c>
      <c r="C471" s="102" t="s">
        <v>56</v>
      </c>
      <c r="D471" s="102" t="s">
        <v>57</v>
      </c>
      <c r="E471" s="102" t="s">
        <v>619</v>
      </c>
      <c r="F471" s="42">
        <v>92342</v>
      </c>
      <c r="G471" s="430" t="s">
        <v>2454</v>
      </c>
      <c r="H471" s="102" t="s">
        <v>160</v>
      </c>
      <c r="I471" s="37">
        <v>111.76</v>
      </c>
      <c r="J471" s="431" t="s">
        <v>2455</v>
      </c>
      <c r="K471" s="431"/>
      <c r="L471" s="551">
        <v>159.94999999999999</v>
      </c>
      <c r="M471" s="37">
        <v>0</v>
      </c>
      <c r="N471" s="37">
        <v>17876.009999999998</v>
      </c>
      <c r="O471" s="37">
        <v>0</v>
      </c>
      <c r="P471" s="620"/>
      <c r="Q471" s="104"/>
      <c r="R471" s="104"/>
      <c r="S471" s="104"/>
      <c r="T471" s="104"/>
      <c r="U471" s="104"/>
      <c r="V471" s="104"/>
      <c r="W471" s="104"/>
      <c r="X471" s="104"/>
      <c r="Y471" s="104"/>
      <c r="Z471" s="104"/>
      <c r="AA471" s="104"/>
      <c r="AB471" s="104"/>
      <c r="AC471" s="104"/>
      <c r="AD471" s="104"/>
    </row>
    <row r="472" spans="1:30" ht="36" x14ac:dyDescent="0.25">
      <c r="B472" s="102" t="s">
        <v>1745</v>
      </c>
      <c r="C472" s="102" t="s">
        <v>56</v>
      </c>
      <c r="D472" s="102" t="s">
        <v>57</v>
      </c>
      <c r="E472" s="102" t="s">
        <v>1292</v>
      </c>
      <c r="F472" s="42">
        <v>92690</v>
      </c>
      <c r="G472" s="430" t="s">
        <v>2456</v>
      </c>
      <c r="H472" s="102" t="s">
        <v>160</v>
      </c>
      <c r="I472" s="37">
        <v>15.51</v>
      </c>
      <c r="J472" s="431" t="s">
        <v>2457</v>
      </c>
      <c r="K472" s="431"/>
      <c r="L472" s="551">
        <v>100.86</v>
      </c>
      <c r="M472" s="37">
        <v>0</v>
      </c>
      <c r="N472" s="37">
        <v>1564.33</v>
      </c>
      <c r="O472" s="37"/>
      <c r="P472" s="620"/>
      <c r="Q472" s="104"/>
      <c r="R472" s="104"/>
      <c r="S472" s="104"/>
      <c r="T472" s="104"/>
      <c r="U472" s="104"/>
      <c r="V472" s="104"/>
      <c r="W472" s="104"/>
      <c r="X472" s="104"/>
      <c r="Y472" s="104"/>
      <c r="Z472" s="104"/>
      <c r="AA472" s="104"/>
      <c r="AB472" s="104"/>
      <c r="AC472" s="104"/>
      <c r="AD472" s="104"/>
    </row>
    <row r="473" spans="1:30" x14ac:dyDescent="0.25">
      <c r="B473" s="76" t="s">
        <v>205</v>
      </c>
      <c r="C473" s="76"/>
      <c r="D473" s="76"/>
      <c r="E473" s="76"/>
      <c r="F473" s="76"/>
      <c r="G473" s="77" t="s">
        <v>626</v>
      </c>
      <c r="H473" s="567"/>
      <c r="I473" s="568"/>
      <c r="J473" s="81"/>
      <c r="K473" s="81"/>
      <c r="L473" s="568"/>
      <c r="M473" s="568"/>
      <c r="N473" s="571">
        <v>7021.95</v>
      </c>
      <c r="O473" s="571">
        <v>0</v>
      </c>
      <c r="P473" s="620"/>
      <c r="Q473" s="104"/>
      <c r="R473" s="104"/>
      <c r="S473" s="104"/>
      <c r="T473" s="104"/>
      <c r="U473" s="104"/>
      <c r="V473" s="104"/>
      <c r="W473" s="104"/>
      <c r="X473" s="104"/>
      <c r="Y473" s="104"/>
      <c r="Z473" s="104"/>
      <c r="AA473" s="104"/>
      <c r="AB473" s="104"/>
      <c r="AC473" s="104"/>
      <c r="AD473" s="104"/>
    </row>
    <row r="474" spans="1:30" ht="36" x14ac:dyDescent="0.25">
      <c r="B474" s="102" t="s">
        <v>1746</v>
      </c>
      <c r="C474" s="102" t="s">
        <v>56</v>
      </c>
      <c r="D474" s="102" t="s">
        <v>57</v>
      </c>
      <c r="E474" s="102" t="s">
        <v>620</v>
      </c>
      <c r="F474" s="42">
        <v>92642</v>
      </c>
      <c r="G474" s="430" t="s">
        <v>2458</v>
      </c>
      <c r="H474" s="102" t="s">
        <v>121</v>
      </c>
      <c r="I474" s="37">
        <v>4</v>
      </c>
      <c r="J474" s="431" t="s">
        <v>2459</v>
      </c>
      <c r="K474" s="431"/>
      <c r="L474" s="551">
        <v>204.87</v>
      </c>
      <c r="M474" s="37">
        <v>0</v>
      </c>
      <c r="N474" s="37">
        <v>819.48</v>
      </c>
      <c r="O474" s="37">
        <v>0</v>
      </c>
      <c r="P474" s="620"/>
      <c r="Q474" s="104"/>
      <c r="R474" s="104"/>
      <c r="S474" s="104"/>
      <c r="T474" s="104"/>
      <c r="U474" s="104"/>
      <c r="V474" s="104"/>
      <c r="W474" s="104"/>
      <c r="X474" s="104"/>
      <c r="Y474" s="104"/>
      <c r="Z474" s="104"/>
      <c r="AA474" s="104"/>
      <c r="AB474" s="104"/>
      <c r="AC474" s="104"/>
      <c r="AD474" s="104"/>
    </row>
    <row r="475" spans="1:30" ht="36" x14ac:dyDescent="0.25">
      <c r="B475" s="102" t="s">
        <v>1747</v>
      </c>
      <c r="C475" s="102" t="s">
        <v>56</v>
      </c>
      <c r="D475" s="102" t="s">
        <v>57</v>
      </c>
      <c r="E475" s="102" t="s">
        <v>621</v>
      </c>
      <c r="F475" s="42">
        <v>92390</v>
      </c>
      <c r="G475" s="430" t="s">
        <v>2460</v>
      </c>
      <c r="H475" s="102" t="s">
        <v>121</v>
      </c>
      <c r="I475" s="37">
        <v>20</v>
      </c>
      <c r="J475" s="431" t="s">
        <v>2461</v>
      </c>
      <c r="K475" s="431"/>
      <c r="L475" s="551">
        <v>149.71</v>
      </c>
      <c r="M475" s="37">
        <v>0</v>
      </c>
      <c r="N475" s="37">
        <v>2994.2</v>
      </c>
      <c r="O475" s="37">
        <v>0</v>
      </c>
      <c r="P475" s="620"/>
      <c r="Q475" s="104"/>
      <c r="R475" s="104"/>
      <c r="S475" s="104"/>
      <c r="T475" s="104"/>
      <c r="U475" s="104"/>
      <c r="V475" s="104"/>
      <c r="W475" s="104"/>
      <c r="X475" s="104"/>
      <c r="Y475" s="104"/>
      <c r="Z475" s="104"/>
      <c r="AA475" s="104"/>
      <c r="AB475" s="104"/>
      <c r="AC475" s="104"/>
      <c r="AD475" s="104"/>
    </row>
    <row r="476" spans="1:30" s="501" customFormat="1" ht="24" x14ac:dyDescent="0.25">
      <c r="A476" s="103"/>
      <c r="B476" s="102" t="s">
        <v>1748</v>
      </c>
      <c r="C476" s="102" t="s">
        <v>56</v>
      </c>
      <c r="D476" s="102" t="s">
        <v>57</v>
      </c>
      <c r="E476" s="102"/>
      <c r="F476" s="42">
        <v>94499</v>
      </c>
      <c r="G476" s="430" t="s">
        <v>2187</v>
      </c>
      <c r="H476" s="102" t="s">
        <v>121</v>
      </c>
      <c r="I476" s="37">
        <v>2</v>
      </c>
      <c r="J476" s="431" t="s">
        <v>2188</v>
      </c>
      <c r="K476" s="431"/>
      <c r="L476" s="551">
        <v>254.74</v>
      </c>
      <c r="M476" s="37">
        <v>0</v>
      </c>
      <c r="N476" s="37">
        <v>509.48</v>
      </c>
      <c r="O476" s="37">
        <v>0</v>
      </c>
      <c r="P476" s="620"/>
      <c r="Q476" s="103"/>
      <c r="R476" s="103"/>
      <c r="S476" s="103"/>
      <c r="T476" s="103"/>
      <c r="U476" s="103"/>
      <c r="V476" s="103"/>
      <c r="W476" s="103"/>
      <c r="X476" s="103"/>
      <c r="Y476" s="103"/>
      <c r="Z476" s="103"/>
      <c r="AA476" s="103"/>
      <c r="AB476" s="103"/>
      <c r="AC476" s="103"/>
      <c r="AD476" s="103"/>
    </row>
    <row r="477" spans="1:30" s="501" customFormat="1" ht="24" x14ac:dyDescent="0.25">
      <c r="A477" s="103"/>
      <c r="B477" s="102" t="s">
        <v>1749</v>
      </c>
      <c r="C477" s="102" t="s">
        <v>56</v>
      </c>
      <c r="D477" s="102" t="s">
        <v>57</v>
      </c>
      <c r="E477" s="102"/>
      <c r="F477" s="42">
        <v>99624</v>
      </c>
      <c r="G477" s="430" t="s">
        <v>2462</v>
      </c>
      <c r="H477" s="102" t="s">
        <v>121</v>
      </c>
      <c r="I477" s="37">
        <v>2</v>
      </c>
      <c r="J477" s="431" t="s">
        <v>2463</v>
      </c>
      <c r="K477" s="431"/>
      <c r="L477" s="551">
        <v>584.66</v>
      </c>
      <c r="M477" s="37">
        <v>0</v>
      </c>
      <c r="N477" s="37">
        <v>1169.32</v>
      </c>
      <c r="O477" s="37">
        <v>0</v>
      </c>
      <c r="P477" s="620"/>
      <c r="Q477" s="103"/>
      <c r="R477" s="103"/>
      <c r="S477" s="103"/>
      <c r="T477" s="103"/>
      <c r="U477" s="103"/>
      <c r="V477" s="103"/>
      <c r="W477" s="103"/>
      <c r="X477" s="103"/>
      <c r="Y477" s="103"/>
      <c r="Z477" s="103"/>
      <c r="AA477" s="103"/>
      <c r="AB477" s="103"/>
      <c r="AC477" s="103"/>
      <c r="AD477" s="103"/>
    </row>
    <row r="478" spans="1:30" s="501" customFormat="1" ht="24" x14ac:dyDescent="0.25">
      <c r="A478" s="103"/>
      <c r="B478" s="102" t="s">
        <v>1750</v>
      </c>
      <c r="C478" s="102" t="s">
        <v>56</v>
      </c>
      <c r="D478" s="102" t="s">
        <v>58</v>
      </c>
      <c r="E478" s="102"/>
      <c r="F478" s="42">
        <v>1401000127</v>
      </c>
      <c r="G478" s="430" t="s">
        <v>2464</v>
      </c>
      <c r="H478" s="102" t="s">
        <v>121</v>
      </c>
      <c r="I478" s="37">
        <v>4</v>
      </c>
      <c r="J478" s="431">
        <v>289.06</v>
      </c>
      <c r="K478" s="431"/>
      <c r="L478" s="551">
        <v>372.36</v>
      </c>
      <c r="M478" s="37">
        <v>0</v>
      </c>
      <c r="N478" s="37">
        <v>1489.44</v>
      </c>
      <c r="O478" s="37">
        <v>0</v>
      </c>
      <c r="P478" s="620"/>
      <c r="Q478" s="103"/>
      <c r="R478" s="103"/>
      <c r="S478" s="103"/>
      <c r="T478" s="103"/>
      <c r="U478" s="103"/>
      <c r="V478" s="103"/>
      <c r="W478" s="103"/>
      <c r="X478" s="103"/>
      <c r="Y478" s="103"/>
      <c r="Z478" s="103"/>
      <c r="AA478" s="103"/>
      <c r="AB478" s="103"/>
      <c r="AC478" s="103"/>
      <c r="AD478" s="103"/>
    </row>
    <row r="479" spans="1:30" s="501" customFormat="1" ht="24" x14ac:dyDescent="0.25">
      <c r="A479" s="103"/>
      <c r="B479" s="102" t="s">
        <v>1751</v>
      </c>
      <c r="C479" s="102" t="s">
        <v>56</v>
      </c>
      <c r="D479" s="102" t="s">
        <v>57</v>
      </c>
      <c r="E479" s="102"/>
      <c r="F479" s="42">
        <v>103029</v>
      </c>
      <c r="G479" s="430" t="s">
        <v>2465</v>
      </c>
      <c r="H479" s="102" t="s">
        <v>121</v>
      </c>
      <c r="I479" s="37">
        <v>1</v>
      </c>
      <c r="J479" s="431" t="s">
        <v>2387</v>
      </c>
      <c r="K479" s="431"/>
      <c r="L479" s="551">
        <v>40.03</v>
      </c>
      <c r="M479" s="37">
        <v>0</v>
      </c>
      <c r="N479" s="37">
        <v>40.03</v>
      </c>
      <c r="O479" s="37"/>
      <c r="P479" s="620"/>
      <c r="Q479" s="103"/>
      <c r="R479" s="103"/>
      <c r="S479" s="103"/>
      <c r="T479" s="103"/>
      <c r="U479" s="103"/>
      <c r="V479" s="103"/>
      <c r="W479" s="103"/>
      <c r="X479" s="103"/>
      <c r="Y479" s="103"/>
      <c r="Z479" s="103"/>
      <c r="AA479" s="103"/>
      <c r="AB479" s="103"/>
      <c r="AC479" s="103"/>
      <c r="AD479" s="103"/>
    </row>
    <row r="480" spans="1:30" x14ac:dyDescent="0.25">
      <c r="B480" s="76" t="s">
        <v>1127</v>
      </c>
      <c r="C480" s="76"/>
      <c r="D480" s="76"/>
      <c r="E480" s="76"/>
      <c r="F480" s="76"/>
      <c r="G480" s="77" t="s">
        <v>622</v>
      </c>
      <c r="H480" s="567"/>
      <c r="I480" s="568"/>
      <c r="J480" s="81"/>
      <c r="K480" s="81"/>
      <c r="L480" s="568"/>
      <c r="M480" s="568"/>
      <c r="N480" s="571">
        <v>20592.989999999998</v>
      </c>
      <c r="O480" s="571">
        <v>0</v>
      </c>
      <c r="P480" s="620"/>
      <c r="Q480" s="104"/>
      <c r="R480" s="104"/>
      <c r="S480" s="104"/>
      <c r="T480" s="104"/>
      <c r="U480" s="104"/>
      <c r="V480" s="104"/>
      <c r="W480" s="104"/>
      <c r="X480" s="104"/>
      <c r="Y480" s="104"/>
      <c r="Z480" s="104"/>
      <c r="AA480" s="104"/>
      <c r="AB480" s="104"/>
      <c r="AC480" s="104"/>
      <c r="AD480" s="104"/>
    </row>
    <row r="481" spans="2:30" ht="24" x14ac:dyDescent="0.25">
      <c r="B481" s="102" t="s">
        <v>1752</v>
      </c>
      <c r="C481" s="102" t="s">
        <v>56</v>
      </c>
      <c r="D481" s="102" t="s">
        <v>58</v>
      </c>
      <c r="E481" s="102"/>
      <c r="F481" s="42">
        <v>1201007008</v>
      </c>
      <c r="G481" s="430" t="s">
        <v>2466</v>
      </c>
      <c r="H481" s="102" t="s">
        <v>121</v>
      </c>
      <c r="I481" s="37">
        <v>4</v>
      </c>
      <c r="J481" s="431">
        <v>222.84</v>
      </c>
      <c r="K481" s="431"/>
      <c r="L481" s="551">
        <v>287.06</v>
      </c>
      <c r="M481" s="37">
        <v>0</v>
      </c>
      <c r="N481" s="37">
        <v>1148.24</v>
      </c>
      <c r="O481" s="571"/>
      <c r="P481" s="620"/>
      <c r="Q481" s="104"/>
      <c r="R481" s="104"/>
      <c r="S481" s="104"/>
      <c r="T481" s="104"/>
      <c r="U481" s="104"/>
      <c r="V481" s="104"/>
      <c r="W481" s="104"/>
      <c r="X481" s="104"/>
      <c r="Y481" s="104"/>
      <c r="Z481" s="104"/>
      <c r="AA481" s="104"/>
      <c r="AB481" s="104"/>
      <c r="AC481" s="104"/>
      <c r="AD481" s="104"/>
    </row>
    <row r="482" spans="2:30" ht="24" x14ac:dyDescent="0.25">
      <c r="B482" s="102" t="s">
        <v>1753</v>
      </c>
      <c r="C482" s="102" t="s">
        <v>56</v>
      </c>
      <c r="D482" s="102" t="s">
        <v>58</v>
      </c>
      <c r="E482" s="102"/>
      <c r="F482" s="42">
        <v>1201002082</v>
      </c>
      <c r="G482" s="430" t="s">
        <v>2467</v>
      </c>
      <c r="H482" s="102" t="s">
        <v>121</v>
      </c>
      <c r="I482" s="37">
        <v>4</v>
      </c>
      <c r="J482" s="431">
        <v>148.44999999999999</v>
      </c>
      <c r="K482" s="431"/>
      <c r="L482" s="551">
        <v>191.23</v>
      </c>
      <c r="M482" s="37">
        <v>0</v>
      </c>
      <c r="N482" s="37">
        <v>764.92</v>
      </c>
      <c r="O482" s="571"/>
      <c r="P482" s="620"/>
      <c r="Q482" s="104"/>
      <c r="R482" s="104"/>
      <c r="S482" s="104"/>
      <c r="T482" s="104"/>
      <c r="U482" s="104"/>
      <c r="V482" s="104"/>
      <c r="W482" s="104"/>
      <c r="X482" s="104"/>
      <c r="Y482" s="104"/>
      <c r="Z482" s="104"/>
      <c r="AA482" s="104"/>
      <c r="AB482" s="104"/>
      <c r="AC482" s="104"/>
      <c r="AD482" s="104"/>
    </row>
    <row r="483" spans="2:30" ht="24" x14ac:dyDescent="0.25">
      <c r="B483" s="102" t="s">
        <v>1754</v>
      </c>
      <c r="C483" s="102" t="s">
        <v>56</v>
      </c>
      <c r="D483" s="102" t="s">
        <v>58</v>
      </c>
      <c r="E483" s="102"/>
      <c r="F483" s="42">
        <v>1401000200</v>
      </c>
      <c r="G483" s="430" t="s">
        <v>2468</v>
      </c>
      <c r="H483" s="102" t="s">
        <v>121</v>
      </c>
      <c r="I483" s="37">
        <v>1</v>
      </c>
      <c r="J483" s="431">
        <v>1596.87</v>
      </c>
      <c r="K483" s="431"/>
      <c r="L483" s="551">
        <v>2057.08</v>
      </c>
      <c r="M483" s="37">
        <v>0</v>
      </c>
      <c r="N483" s="37">
        <v>2057.08</v>
      </c>
      <c r="O483" s="571"/>
      <c r="P483" s="620"/>
      <c r="Q483" s="104"/>
      <c r="R483" s="104"/>
      <c r="S483" s="104"/>
      <c r="T483" s="104"/>
      <c r="U483" s="104"/>
      <c r="V483" s="104"/>
      <c r="W483" s="104"/>
      <c r="X483" s="104"/>
      <c r="Y483" s="104"/>
      <c r="Z483" s="104"/>
      <c r="AA483" s="104"/>
      <c r="AB483" s="104"/>
      <c r="AC483" s="104"/>
      <c r="AD483" s="104"/>
    </row>
    <row r="484" spans="2:30" ht="24" x14ac:dyDescent="0.25">
      <c r="B484" s="102" t="s">
        <v>1755</v>
      </c>
      <c r="C484" s="102" t="s">
        <v>56</v>
      </c>
      <c r="D484" s="102" t="s">
        <v>58</v>
      </c>
      <c r="E484" s="102"/>
      <c r="F484" s="42">
        <v>1401000120</v>
      </c>
      <c r="G484" s="430" t="s">
        <v>2469</v>
      </c>
      <c r="H484" s="102" t="s">
        <v>121</v>
      </c>
      <c r="I484" s="37">
        <v>1</v>
      </c>
      <c r="J484" s="431">
        <v>718.26</v>
      </c>
      <c r="K484" s="431"/>
      <c r="L484" s="551">
        <v>925.26</v>
      </c>
      <c r="M484" s="37">
        <v>0</v>
      </c>
      <c r="N484" s="37">
        <v>925.26</v>
      </c>
      <c r="O484" s="571"/>
      <c r="P484" s="620"/>
      <c r="Q484" s="104"/>
      <c r="R484" s="104"/>
      <c r="S484" s="104"/>
      <c r="T484" s="104"/>
      <c r="U484" s="104"/>
      <c r="V484" s="104"/>
      <c r="W484" s="104"/>
      <c r="X484" s="104"/>
      <c r="Y484" s="104"/>
      <c r="Z484" s="104"/>
      <c r="AA484" s="104"/>
      <c r="AB484" s="104"/>
      <c r="AC484" s="104"/>
      <c r="AD484" s="104"/>
    </row>
    <row r="485" spans="2:30" ht="24" x14ac:dyDescent="0.25">
      <c r="B485" s="102" t="s">
        <v>1756</v>
      </c>
      <c r="C485" s="102" t="s">
        <v>56</v>
      </c>
      <c r="D485" s="102" t="s">
        <v>58</v>
      </c>
      <c r="E485" s="102"/>
      <c r="F485" s="42">
        <v>1201002083</v>
      </c>
      <c r="G485" s="430" t="s">
        <v>2470</v>
      </c>
      <c r="H485" s="102" t="s">
        <v>121</v>
      </c>
      <c r="I485" s="37">
        <v>4</v>
      </c>
      <c r="J485" s="431">
        <v>132.5</v>
      </c>
      <c r="K485" s="431"/>
      <c r="L485" s="551">
        <v>170.68</v>
      </c>
      <c r="M485" s="37">
        <v>0</v>
      </c>
      <c r="N485" s="37">
        <v>682.72</v>
      </c>
      <c r="O485" s="571"/>
      <c r="P485" s="620"/>
      <c r="Q485" s="104"/>
      <c r="R485" s="104"/>
      <c r="S485" s="104"/>
      <c r="T485" s="104"/>
      <c r="U485" s="104"/>
      <c r="V485" s="104"/>
      <c r="W485" s="104"/>
      <c r="X485" s="104"/>
      <c r="Y485" s="104"/>
      <c r="Z485" s="104"/>
      <c r="AA485" s="104"/>
      <c r="AB485" s="104"/>
      <c r="AC485" s="104"/>
      <c r="AD485" s="104"/>
    </row>
    <row r="486" spans="2:30" x14ac:dyDescent="0.25">
      <c r="B486" s="102" t="s">
        <v>1757</v>
      </c>
      <c r="C486" s="102" t="s">
        <v>56</v>
      </c>
      <c r="D486" s="102" t="s">
        <v>58</v>
      </c>
      <c r="E486" s="102"/>
      <c r="F486" s="42">
        <v>1201007131</v>
      </c>
      <c r="G486" s="430" t="s">
        <v>2471</v>
      </c>
      <c r="H486" s="102" t="s">
        <v>121</v>
      </c>
      <c r="I486" s="37">
        <v>1</v>
      </c>
      <c r="J486" s="431">
        <v>1040.44</v>
      </c>
      <c r="K486" s="431"/>
      <c r="L486" s="551">
        <v>1340.29</v>
      </c>
      <c r="M486" s="37">
        <v>0</v>
      </c>
      <c r="N486" s="37">
        <v>1340.29</v>
      </c>
      <c r="O486" s="571"/>
      <c r="P486" s="620"/>
      <c r="Q486" s="104"/>
      <c r="R486" s="104"/>
      <c r="S486" s="104"/>
      <c r="T486" s="104"/>
      <c r="U486" s="104"/>
      <c r="V486" s="104"/>
      <c r="W486" s="104"/>
      <c r="X486" s="104"/>
      <c r="Y486" s="104"/>
      <c r="Z486" s="104"/>
      <c r="AA486" s="104"/>
      <c r="AB486" s="104"/>
      <c r="AC486" s="104"/>
      <c r="AD486" s="104"/>
    </row>
    <row r="487" spans="2:30" ht="48" x14ac:dyDescent="0.25">
      <c r="B487" s="102" t="s">
        <v>1758</v>
      </c>
      <c r="C487" s="102" t="s">
        <v>56</v>
      </c>
      <c r="D487" s="102" t="s">
        <v>58</v>
      </c>
      <c r="E487" s="102"/>
      <c r="F487" s="42">
        <v>1401000119</v>
      </c>
      <c r="G487" s="430" t="s">
        <v>2472</v>
      </c>
      <c r="H487" s="102" t="s">
        <v>121</v>
      </c>
      <c r="I487" s="37">
        <v>4</v>
      </c>
      <c r="J487" s="431">
        <v>2653.8</v>
      </c>
      <c r="K487" s="431"/>
      <c r="L487" s="551">
        <v>3418.62</v>
      </c>
      <c r="M487" s="37">
        <v>0</v>
      </c>
      <c r="N487" s="37">
        <v>13674.48</v>
      </c>
      <c r="O487" s="37">
        <v>0</v>
      </c>
      <c r="P487" s="620"/>
      <c r="Q487" s="104"/>
      <c r="R487" s="104"/>
      <c r="S487" s="104"/>
      <c r="T487" s="104"/>
      <c r="U487" s="104"/>
      <c r="V487" s="104"/>
      <c r="W487" s="104"/>
      <c r="X487" s="104"/>
      <c r="Y487" s="104"/>
      <c r="Z487" s="104"/>
      <c r="AA487" s="104"/>
      <c r="AB487" s="104"/>
      <c r="AC487" s="104"/>
      <c r="AD487" s="104"/>
    </row>
    <row r="488" spans="2:30" x14ac:dyDescent="0.25">
      <c r="B488" s="76" t="s">
        <v>1202</v>
      </c>
      <c r="C488" s="76"/>
      <c r="D488" s="76"/>
      <c r="E488" s="76"/>
      <c r="F488" s="76"/>
      <c r="G488" s="77" t="s">
        <v>623</v>
      </c>
      <c r="H488" s="567"/>
      <c r="I488" s="568"/>
      <c r="J488" s="81"/>
      <c r="K488" s="81"/>
      <c r="L488" s="568"/>
      <c r="M488" s="568"/>
      <c r="N488" s="571">
        <v>4616.95</v>
      </c>
      <c r="O488" s="568"/>
      <c r="P488" s="620"/>
      <c r="Q488" s="104"/>
      <c r="R488" s="104"/>
      <c r="S488" s="104"/>
      <c r="T488" s="104"/>
      <c r="U488" s="104"/>
      <c r="V488" s="104"/>
      <c r="W488" s="104"/>
      <c r="X488" s="104"/>
      <c r="Y488" s="104"/>
      <c r="Z488" s="104"/>
      <c r="AA488" s="104"/>
      <c r="AB488" s="104"/>
      <c r="AC488" s="104"/>
      <c r="AD488" s="104"/>
    </row>
    <row r="489" spans="2:30" ht="24" x14ac:dyDescent="0.25">
      <c r="B489" s="102" t="s">
        <v>1759</v>
      </c>
      <c r="C489" s="102" t="s">
        <v>56</v>
      </c>
      <c r="D489" s="102" t="s">
        <v>57</v>
      </c>
      <c r="E489" s="102"/>
      <c r="F489" s="42">
        <v>101905</v>
      </c>
      <c r="G489" s="430" t="s">
        <v>2473</v>
      </c>
      <c r="H489" s="102" t="s">
        <v>121</v>
      </c>
      <c r="I489" s="37">
        <v>3</v>
      </c>
      <c r="J489" s="431" t="s">
        <v>2474</v>
      </c>
      <c r="K489" s="431"/>
      <c r="L489" s="551">
        <v>323.02</v>
      </c>
      <c r="M489" s="37">
        <v>0</v>
      </c>
      <c r="N489" s="37">
        <v>969.06</v>
      </c>
      <c r="O489" s="37">
        <v>0</v>
      </c>
      <c r="P489" s="620"/>
      <c r="Q489" s="104"/>
      <c r="R489" s="104"/>
      <c r="S489" s="104"/>
      <c r="T489" s="104"/>
      <c r="U489" s="104"/>
      <c r="V489" s="104"/>
      <c r="W489" s="104"/>
      <c r="X489" s="104"/>
      <c r="Y489" s="104"/>
      <c r="Z489" s="104"/>
      <c r="AA489" s="104"/>
      <c r="AB489" s="104"/>
      <c r="AC489" s="104"/>
      <c r="AD489" s="104"/>
    </row>
    <row r="490" spans="2:30" ht="24" x14ac:dyDescent="0.25">
      <c r="B490" s="102" t="s">
        <v>1760</v>
      </c>
      <c r="C490" s="102" t="s">
        <v>56</v>
      </c>
      <c r="D490" s="102" t="s">
        <v>57</v>
      </c>
      <c r="E490" s="102"/>
      <c r="F490" s="42">
        <v>101908</v>
      </c>
      <c r="G490" s="430" t="s">
        <v>2475</v>
      </c>
      <c r="H490" s="102" t="s">
        <v>121</v>
      </c>
      <c r="I490" s="37">
        <v>4</v>
      </c>
      <c r="J490" s="431" t="s">
        <v>2476</v>
      </c>
      <c r="K490" s="431"/>
      <c r="L490" s="551">
        <v>313.18</v>
      </c>
      <c r="M490" s="37">
        <v>0</v>
      </c>
      <c r="N490" s="37">
        <v>1252.72</v>
      </c>
      <c r="O490" s="37">
        <v>0</v>
      </c>
      <c r="P490" s="620"/>
      <c r="Q490" s="104"/>
      <c r="R490" s="104"/>
      <c r="S490" s="104"/>
      <c r="T490" s="104"/>
      <c r="U490" s="104"/>
      <c r="V490" s="104"/>
      <c r="W490" s="104"/>
      <c r="X490" s="104"/>
      <c r="Y490" s="104"/>
      <c r="Z490" s="104"/>
      <c r="AA490" s="104"/>
      <c r="AB490" s="104"/>
      <c r="AC490" s="104"/>
      <c r="AD490" s="104"/>
    </row>
    <row r="491" spans="2:30" ht="36" x14ac:dyDescent="0.25">
      <c r="B491" s="102" t="s">
        <v>1761</v>
      </c>
      <c r="C491" s="102" t="s">
        <v>56</v>
      </c>
      <c r="D491" s="102" t="s">
        <v>58</v>
      </c>
      <c r="E491" s="102"/>
      <c r="F491" s="42">
        <v>1401000164</v>
      </c>
      <c r="G491" s="430" t="s">
        <v>2477</v>
      </c>
      <c r="H491" s="102" t="s">
        <v>121</v>
      </c>
      <c r="I491" s="37">
        <v>1</v>
      </c>
      <c r="J491" s="431">
        <v>53.97</v>
      </c>
      <c r="K491" s="431"/>
      <c r="L491" s="551">
        <v>69.52</v>
      </c>
      <c r="M491" s="37">
        <v>0</v>
      </c>
      <c r="N491" s="37">
        <v>69.52</v>
      </c>
      <c r="O491" s="37"/>
      <c r="P491" s="620" t="s">
        <v>1293</v>
      </c>
      <c r="Q491" s="104"/>
      <c r="R491" s="104"/>
      <c r="S491" s="104"/>
      <c r="T491" s="104"/>
      <c r="U491" s="104"/>
      <c r="V491" s="104"/>
      <c r="W491" s="104"/>
      <c r="X491" s="104"/>
      <c r="Y491" s="104"/>
      <c r="Z491" s="104"/>
      <c r="AA491" s="104"/>
      <c r="AB491" s="104"/>
      <c r="AC491" s="104"/>
      <c r="AD491" s="104"/>
    </row>
    <row r="492" spans="2:30" ht="24" x14ac:dyDescent="0.25">
      <c r="B492" s="102" t="s">
        <v>1762</v>
      </c>
      <c r="C492" s="102" t="s">
        <v>56</v>
      </c>
      <c r="D492" s="102" t="s">
        <v>59</v>
      </c>
      <c r="E492" s="102"/>
      <c r="F492" s="42" t="s">
        <v>740</v>
      </c>
      <c r="G492" s="430" t="s">
        <v>624</v>
      </c>
      <c r="H492" s="102" t="s">
        <v>121</v>
      </c>
      <c r="I492" s="37">
        <v>15</v>
      </c>
      <c r="J492" s="431">
        <v>19.93</v>
      </c>
      <c r="K492" s="431"/>
      <c r="L492" s="551">
        <v>25.67</v>
      </c>
      <c r="M492" s="37">
        <v>0</v>
      </c>
      <c r="N492" s="37">
        <v>385.05</v>
      </c>
      <c r="O492" s="37"/>
      <c r="P492" s="620" t="s">
        <v>1294</v>
      </c>
      <c r="Q492" s="104"/>
      <c r="R492" s="104"/>
      <c r="S492" s="104"/>
      <c r="T492" s="104"/>
      <c r="U492" s="104"/>
      <c r="V492" s="104"/>
      <c r="W492" s="104"/>
      <c r="X492" s="104"/>
      <c r="Y492" s="104"/>
      <c r="Z492" s="104"/>
      <c r="AA492" s="104"/>
      <c r="AB492" s="104"/>
      <c r="AC492" s="104"/>
      <c r="AD492" s="104"/>
    </row>
    <row r="493" spans="2:30" ht="36" x14ac:dyDescent="0.25">
      <c r="B493" s="102" t="s">
        <v>1763</v>
      </c>
      <c r="C493" s="102" t="s">
        <v>56</v>
      </c>
      <c r="D493" s="102" t="s">
        <v>58</v>
      </c>
      <c r="E493" s="102"/>
      <c r="F493" s="42">
        <v>1401000170</v>
      </c>
      <c r="G493" s="430" t="s">
        <v>2478</v>
      </c>
      <c r="H493" s="102" t="s">
        <v>121</v>
      </c>
      <c r="I493" s="37">
        <v>44</v>
      </c>
      <c r="J493" s="431">
        <v>28.88</v>
      </c>
      <c r="K493" s="431"/>
      <c r="L493" s="551">
        <v>37.200000000000003</v>
      </c>
      <c r="M493" s="37">
        <v>0</v>
      </c>
      <c r="N493" s="37">
        <v>1636.8</v>
      </c>
      <c r="O493" s="37"/>
      <c r="P493" s="620" t="s">
        <v>1298</v>
      </c>
      <c r="Q493" s="104"/>
      <c r="R493" s="104"/>
      <c r="S493" s="104"/>
      <c r="T493" s="104"/>
      <c r="U493" s="104"/>
      <c r="V493" s="104"/>
      <c r="W493" s="104"/>
      <c r="X493" s="104"/>
      <c r="Y493" s="104"/>
      <c r="Z493" s="104"/>
      <c r="AA493" s="104"/>
      <c r="AB493" s="104"/>
      <c r="AC493" s="104"/>
      <c r="AD493" s="104"/>
    </row>
    <row r="494" spans="2:30" ht="24" x14ac:dyDescent="0.25">
      <c r="B494" s="102" t="s">
        <v>1764</v>
      </c>
      <c r="C494" s="102" t="s">
        <v>56</v>
      </c>
      <c r="D494" s="102" t="s">
        <v>59</v>
      </c>
      <c r="E494" s="102"/>
      <c r="F494" s="42" t="s">
        <v>741</v>
      </c>
      <c r="G494" s="430" t="s">
        <v>166</v>
      </c>
      <c r="H494" s="102" t="s">
        <v>48</v>
      </c>
      <c r="I494" s="37">
        <v>1</v>
      </c>
      <c r="J494" s="431">
        <v>160.6</v>
      </c>
      <c r="K494" s="431"/>
      <c r="L494" s="551">
        <v>206.88</v>
      </c>
      <c r="M494" s="37">
        <v>0</v>
      </c>
      <c r="N494" s="37">
        <v>206.88</v>
      </c>
      <c r="O494" s="37"/>
      <c r="P494" s="620" t="s">
        <v>48</v>
      </c>
      <c r="Q494" s="104"/>
      <c r="R494" s="104"/>
      <c r="S494" s="104"/>
      <c r="T494" s="104"/>
      <c r="U494" s="104"/>
      <c r="V494" s="104"/>
      <c r="W494" s="104"/>
      <c r="X494" s="104"/>
      <c r="Y494" s="104"/>
      <c r="Z494" s="104"/>
      <c r="AA494" s="104"/>
      <c r="AB494" s="104"/>
      <c r="AC494" s="104"/>
      <c r="AD494" s="104"/>
    </row>
    <row r="495" spans="2:30" ht="24" x14ac:dyDescent="0.25">
      <c r="B495" s="102" t="s">
        <v>1765</v>
      </c>
      <c r="C495" s="102" t="s">
        <v>56</v>
      </c>
      <c r="D495" s="102" t="s">
        <v>59</v>
      </c>
      <c r="E495" s="102"/>
      <c r="F495" s="42" t="s">
        <v>742</v>
      </c>
      <c r="G495" s="430" t="s">
        <v>1299</v>
      </c>
      <c r="H495" s="102" t="s">
        <v>48</v>
      </c>
      <c r="I495" s="37">
        <v>1</v>
      </c>
      <c r="J495" s="431">
        <v>52.260000000000005</v>
      </c>
      <c r="K495" s="431"/>
      <c r="L495" s="551">
        <v>67.319999999999993</v>
      </c>
      <c r="M495" s="37">
        <v>0</v>
      </c>
      <c r="N495" s="37">
        <v>67.319999999999993</v>
      </c>
      <c r="O495" s="37"/>
      <c r="P495" s="620" t="s">
        <v>1295</v>
      </c>
      <c r="Q495" s="104"/>
      <c r="R495" s="104"/>
      <c r="S495" s="104"/>
      <c r="T495" s="104"/>
      <c r="U495" s="104"/>
      <c r="V495" s="104"/>
      <c r="W495" s="104"/>
      <c r="X495" s="104"/>
      <c r="Y495" s="104"/>
      <c r="Z495" s="104"/>
      <c r="AA495" s="104"/>
      <c r="AB495" s="104"/>
      <c r="AC495" s="104"/>
      <c r="AD495" s="104"/>
    </row>
    <row r="496" spans="2:30" ht="36" x14ac:dyDescent="0.25">
      <c r="B496" s="102" t="s">
        <v>1766</v>
      </c>
      <c r="C496" s="102" t="s">
        <v>56</v>
      </c>
      <c r="D496" s="102" t="s">
        <v>58</v>
      </c>
      <c r="E496" s="102"/>
      <c r="F496" s="42">
        <v>1401000167</v>
      </c>
      <c r="G496" s="430" t="s">
        <v>2479</v>
      </c>
      <c r="H496" s="102" t="s">
        <v>121</v>
      </c>
      <c r="I496" s="37">
        <v>1</v>
      </c>
      <c r="J496" s="431">
        <v>22.98</v>
      </c>
      <c r="K496" s="431"/>
      <c r="L496" s="551">
        <v>29.6</v>
      </c>
      <c r="M496" s="37">
        <v>0</v>
      </c>
      <c r="N496" s="37">
        <v>29.6</v>
      </c>
      <c r="O496" s="37"/>
      <c r="P496" s="620" t="s">
        <v>914</v>
      </c>
      <c r="Q496" s="104"/>
      <c r="R496" s="104"/>
      <c r="S496" s="104"/>
      <c r="T496" s="104"/>
      <c r="U496" s="104"/>
      <c r="V496" s="104"/>
      <c r="W496" s="104"/>
      <c r="X496" s="104"/>
      <c r="Y496" s="104"/>
      <c r="Z496" s="104"/>
      <c r="AA496" s="104"/>
      <c r="AB496" s="104"/>
      <c r="AC496" s="104"/>
      <c r="AD496" s="104"/>
    </row>
    <row r="497" spans="2:30" x14ac:dyDescent="0.25">
      <c r="B497" s="76" t="s">
        <v>1203</v>
      </c>
      <c r="C497" s="76"/>
      <c r="D497" s="76"/>
      <c r="E497" s="76"/>
      <c r="F497" s="76"/>
      <c r="G497" s="77" t="s">
        <v>625</v>
      </c>
      <c r="H497" s="567"/>
      <c r="I497" s="568"/>
      <c r="J497" s="81"/>
      <c r="K497" s="81"/>
      <c r="L497" s="568"/>
      <c r="M497" s="568"/>
      <c r="N497" s="571">
        <v>1055.5999999999999</v>
      </c>
      <c r="O497" s="568"/>
      <c r="P497" s="620"/>
      <c r="Q497" s="104"/>
      <c r="R497" s="104"/>
      <c r="S497" s="104"/>
      <c r="T497" s="104"/>
      <c r="U497" s="104"/>
      <c r="V497" s="104"/>
      <c r="W497" s="104"/>
      <c r="X497" s="104"/>
      <c r="Y497" s="104"/>
      <c r="Z497" s="104"/>
      <c r="AA497" s="104"/>
      <c r="AB497" s="104"/>
      <c r="AC497" s="104"/>
      <c r="AD497" s="104"/>
    </row>
    <row r="498" spans="2:30" ht="24" x14ac:dyDescent="0.25">
      <c r="B498" s="102" t="s">
        <v>1767</v>
      </c>
      <c r="C498" s="102" t="s">
        <v>56</v>
      </c>
      <c r="D498" s="102" t="s">
        <v>57</v>
      </c>
      <c r="E498" s="102"/>
      <c r="F498" s="42">
        <v>97599</v>
      </c>
      <c r="G498" s="430" t="s">
        <v>2480</v>
      </c>
      <c r="H498" s="102" t="s">
        <v>121</v>
      </c>
      <c r="I498" s="37">
        <v>29</v>
      </c>
      <c r="J498" s="431" t="s">
        <v>2481</v>
      </c>
      <c r="K498" s="431"/>
      <c r="L498" s="551">
        <v>36.4</v>
      </c>
      <c r="M498" s="37">
        <v>0</v>
      </c>
      <c r="N498" s="37">
        <v>1055.5999999999999</v>
      </c>
      <c r="O498" s="37">
        <v>0</v>
      </c>
      <c r="P498" s="620"/>
      <c r="Q498" s="104"/>
      <c r="R498" s="104"/>
      <c r="S498" s="104"/>
      <c r="T498" s="104"/>
      <c r="U498" s="104"/>
      <c r="V498" s="104"/>
      <c r="W498" s="104"/>
      <c r="X498" s="104"/>
      <c r="Y498" s="104"/>
      <c r="Z498" s="104"/>
      <c r="AA498" s="104"/>
      <c r="AB498" s="104"/>
      <c r="AC498" s="104"/>
      <c r="AD498" s="104"/>
    </row>
    <row r="499" spans="2:30" x14ac:dyDescent="0.25">
      <c r="B499" s="559"/>
      <c r="C499" s="559"/>
      <c r="D499" s="559"/>
      <c r="E499" s="559"/>
      <c r="F499" s="560"/>
      <c r="G499" s="561"/>
      <c r="H499" s="393"/>
      <c r="I499" s="562"/>
      <c r="J499" s="432"/>
      <c r="K499" s="432"/>
      <c r="L499" s="562"/>
      <c r="M499" s="562"/>
      <c r="N499" s="562"/>
      <c r="O499" s="593"/>
      <c r="P499" s="620"/>
      <c r="Q499" s="104"/>
      <c r="R499" s="104"/>
      <c r="S499" s="104"/>
      <c r="T499" s="104"/>
      <c r="U499" s="104"/>
      <c r="V499" s="104"/>
      <c r="W499" s="104"/>
      <c r="X499" s="104"/>
      <c r="Y499" s="104"/>
      <c r="Z499" s="104"/>
      <c r="AA499" s="104"/>
      <c r="AB499" s="104"/>
      <c r="AC499" s="104"/>
      <c r="AD499" s="104"/>
    </row>
    <row r="500" spans="2:30" x14ac:dyDescent="0.25">
      <c r="B500" s="66" t="s">
        <v>206</v>
      </c>
      <c r="C500" s="66"/>
      <c r="D500" s="66"/>
      <c r="E500" s="66"/>
      <c r="F500" s="66"/>
      <c r="G500" s="67" t="s">
        <v>167</v>
      </c>
      <c r="H500" s="563"/>
      <c r="I500" s="564"/>
      <c r="J500" s="78"/>
      <c r="K500" s="78"/>
      <c r="L500" s="564"/>
      <c r="M500" s="564"/>
      <c r="N500" s="569">
        <v>151078.60999999999</v>
      </c>
      <c r="O500" s="569">
        <v>0</v>
      </c>
      <c r="P500" s="620"/>
      <c r="Q500" s="104"/>
      <c r="R500" s="104"/>
      <c r="S500" s="104"/>
      <c r="T500" s="104"/>
      <c r="U500" s="104"/>
      <c r="V500" s="104"/>
      <c r="W500" s="104"/>
      <c r="X500" s="104"/>
      <c r="Y500" s="104"/>
      <c r="Z500" s="104"/>
      <c r="AA500" s="104"/>
      <c r="AB500" s="104"/>
      <c r="AC500" s="104"/>
      <c r="AD500" s="104"/>
    </row>
    <row r="501" spans="2:30" ht="36" x14ac:dyDescent="0.25">
      <c r="B501" s="102" t="s">
        <v>207</v>
      </c>
      <c r="C501" s="102" t="s">
        <v>56</v>
      </c>
      <c r="D501" s="102" t="s">
        <v>57</v>
      </c>
      <c r="E501" s="102" t="s">
        <v>207</v>
      </c>
      <c r="F501" s="42">
        <v>94990</v>
      </c>
      <c r="G501" s="430" t="s">
        <v>2482</v>
      </c>
      <c r="H501" s="102" t="s">
        <v>1953</v>
      </c>
      <c r="I501" s="37">
        <v>70.02</v>
      </c>
      <c r="J501" s="431" t="s">
        <v>2483</v>
      </c>
      <c r="K501" s="431"/>
      <c r="L501" s="551">
        <v>930.18</v>
      </c>
      <c r="M501" s="37">
        <v>0</v>
      </c>
      <c r="N501" s="37">
        <v>65131.199999999997</v>
      </c>
      <c r="O501" s="37">
        <v>0</v>
      </c>
      <c r="P501" s="620"/>
      <c r="Q501" s="104"/>
      <c r="R501" s="104"/>
      <c r="S501" s="104"/>
      <c r="T501" s="104"/>
      <c r="U501" s="104"/>
      <c r="V501" s="104"/>
      <c r="W501" s="104"/>
      <c r="X501" s="104"/>
      <c r="Y501" s="104"/>
      <c r="Z501" s="104"/>
      <c r="AA501" s="104"/>
      <c r="AB501" s="104"/>
      <c r="AC501" s="104"/>
      <c r="AD501" s="104"/>
    </row>
    <row r="502" spans="2:30" ht="36" x14ac:dyDescent="0.25">
      <c r="B502" s="102" t="s">
        <v>208</v>
      </c>
      <c r="C502" s="102" t="s">
        <v>56</v>
      </c>
      <c r="D502" s="102" t="s">
        <v>57</v>
      </c>
      <c r="E502" s="102" t="s">
        <v>208</v>
      </c>
      <c r="F502" s="42">
        <v>92398</v>
      </c>
      <c r="G502" s="430" t="s">
        <v>2484</v>
      </c>
      <c r="H502" s="102" t="s">
        <v>48</v>
      </c>
      <c r="I502" s="37">
        <v>225.03</v>
      </c>
      <c r="J502" s="431" t="s">
        <v>2485</v>
      </c>
      <c r="K502" s="431"/>
      <c r="L502" s="551">
        <v>93.9</v>
      </c>
      <c r="M502" s="37">
        <v>0</v>
      </c>
      <c r="N502" s="37">
        <v>21130.31</v>
      </c>
      <c r="O502" s="37"/>
      <c r="P502" s="620"/>
      <c r="Q502" s="104"/>
      <c r="R502" s="104"/>
      <c r="S502" s="104"/>
      <c r="T502" s="104"/>
      <c r="U502" s="104"/>
      <c r="V502" s="104"/>
      <c r="W502" s="104"/>
      <c r="X502" s="104"/>
      <c r="Y502" s="104"/>
      <c r="Z502" s="104"/>
      <c r="AA502" s="104"/>
      <c r="AB502" s="104"/>
      <c r="AC502" s="104"/>
      <c r="AD502" s="104"/>
    </row>
    <row r="503" spans="2:30" ht="36" x14ac:dyDescent="0.25">
      <c r="B503" s="102" t="s">
        <v>857</v>
      </c>
      <c r="C503" s="102" t="s">
        <v>56</v>
      </c>
      <c r="D503" s="102" t="s">
        <v>57</v>
      </c>
      <c r="E503" s="102" t="s">
        <v>857</v>
      </c>
      <c r="F503" s="42">
        <v>100952</v>
      </c>
      <c r="G503" s="430" t="s">
        <v>2486</v>
      </c>
      <c r="H503" s="102" t="s">
        <v>2263</v>
      </c>
      <c r="I503" s="37">
        <v>1181.4075</v>
      </c>
      <c r="J503" s="431" t="s">
        <v>2487</v>
      </c>
      <c r="K503" s="431"/>
      <c r="L503" s="551">
        <v>3.41</v>
      </c>
      <c r="M503" s="37">
        <v>0</v>
      </c>
      <c r="N503" s="37">
        <v>4028.59</v>
      </c>
      <c r="O503" s="37"/>
      <c r="P503" s="620"/>
      <c r="Q503" s="104"/>
      <c r="R503" s="104"/>
      <c r="S503" s="104"/>
      <c r="T503" s="104"/>
      <c r="U503" s="104"/>
      <c r="V503" s="104"/>
      <c r="W503" s="104"/>
      <c r="X503" s="104"/>
      <c r="Y503" s="104"/>
      <c r="Z503" s="104"/>
      <c r="AA503" s="104"/>
      <c r="AB503" s="104"/>
      <c r="AC503" s="104"/>
      <c r="AD503" s="104"/>
    </row>
    <row r="504" spans="2:30" ht="36" x14ac:dyDescent="0.25">
      <c r="B504" s="102" t="s">
        <v>858</v>
      </c>
      <c r="C504" s="102" t="s">
        <v>56</v>
      </c>
      <c r="D504" s="102" t="s">
        <v>57</v>
      </c>
      <c r="E504" s="102" t="s">
        <v>858</v>
      </c>
      <c r="F504" s="42">
        <v>100953</v>
      </c>
      <c r="G504" s="430" t="s">
        <v>2488</v>
      </c>
      <c r="H504" s="102" t="s">
        <v>2263</v>
      </c>
      <c r="I504" s="37">
        <v>6694.6424999999999</v>
      </c>
      <c r="J504" s="431" t="s">
        <v>2489</v>
      </c>
      <c r="K504" s="431"/>
      <c r="L504" s="551">
        <v>1.33</v>
      </c>
      <c r="M504" s="37">
        <v>0</v>
      </c>
      <c r="N504" s="37">
        <v>8903.8700000000008</v>
      </c>
      <c r="O504" s="37"/>
      <c r="P504" s="620"/>
      <c r="Q504" s="104"/>
      <c r="R504" s="104"/>
      <c r="S504" s="104"/>
      <c r="T504" s="104"/>
      <c r="U504" s="104"/>
      <c r="V504" s="104"/>
      <c r="W504" s="104"/>
      <c r="X504" s="104"/>
      <c r="Y504" s="104"/>
      <c r="Z504" s="104"/>
      <c r="AA504" s="104"/>
      <c r="AB504" s="104"/>
      <c r="AC504" s="104"/>
      <c r="AD504" s="104"/>
    </row>
    <row r="505" spans="2:30" ht="24" x14ac:dyDescent="0.25">
      <c r="B505" s="102" t="s">
        <v>1768</v>
      </c>
      <c r="C505" s="102" t="s">
        <v>56</v>
      </c>
      <c r="D505" s="102" t="s">
        <v>57</v>
      </c>
      <c r="E505" s="102" t="s">
        <v>1768</v>
      </c>
      <c r="F505" s="42">
        <v>102507</v>
      </c>
      <c r="G505" s="430" t="s">
        <v>2490</v>
      </c>
      <c r="H505" s="102" t="s">
        <v>160</v>
      </c>
      <c r="I505" s="37">
        <v>36.799999999999997</v>
      </c>
      <c r="J505" s="431" t="s">
        <v>2491</v>
      </c>
      <c r="K505" s="431"/>
      <c r="L505" s="551">
        <v>6.95</v>
      </c>
      <c r="M505" s="37">
        <v>0</v>
      </c>
      <c r="N505" s="37">
        <v>255.76</v>
      </c>
      <c r="O505" s="37"/>
      <c r="P505" s="620"/>
      <c r="Q505" s="104"/>
      <c r="R505" s="104"/>
      <c r="S505" s="104"/>
      <c r="T505" s="104"/>
      <c r="U505" s="104"/>
      <c r="V505" s="104"/>
      <c r="W505" s="104"/>
      <c r="X505" s="104"/>
      <c r="Y505" s="104"/>
      <c r="Z505" s="104"/>
      <c r="AA505" s="104"/>
      <c r="AB505" s="104"/>
      <c r="AC505" s="104"/>
      <c r="AD505" s="104"/>
    </row>
    <row r="506" spans="2:30" ht="36" x14ac:dyDescent="0.25">
      <c r="B506" s="102" t="s">
        <v>1769</v>
      </c>
      <c r="C506" s="102" t="s">
        <v>56</v>
      </c>
      <c r="D506" s="102" t="s">
        <v>58</v>
      </c>
      <c r="E506" s="102" t="s">
        <v>1769</v>
      </c>
      <c r="F506" s="42">
        <v>2401002060</v>
      </c>
      <c r="G506" s="430" t="s">
        <v>2492</v>
      </c>
      <c r="H506" s="102" t="s">
        <v>121</v>
      </c>
      <c r="I506" s="37">
        <v>1</v>
      </c>
      <c r="J506" s="431">
        <v>60.07</v>
      </c>
      <c r="K506" s="431"/>
      <c r="L506" s="551">
        <v>77.38</v>
      </c>
      <c r="M506" s="37">
        <v>0</v>
      </c>
      <c r="N506" s="37">
        <v>77.38</v>
      </c>
      <c r="O506" s="37"/>
      <c r="P506" s="620"/>
      <c r="Q506" s="104"/>
      <c r="R506" s="104"/>
      <c r="S506" s="104"/>
      <c r="T506" s="104"/>
      <c r="U506" s="104"/>
      <c r="V506" s="104"/>
      <c r="W506" s="104"/>
      <c r="X506" s="104"/>
      <c r="Y506" s="104"/>
      <c r="Z506" s="104"/>
      <c r="AA506" s="104"/>
      <c r="AB506" s="104"/>
      <c r="AC506" s="104"/>
      <c r="AD506" s="104"/>
    </row>
    <row r="507" spans="2:30" ht="24" x14ac:dyDescent="0.25">
      <c r="B507" s="102" t="s">
        <v>1770</v>
      </c>
      <c r="C507" s="102" t="s">
        <v>56</v>
      </c>
      <c r="D507" s="102" t="s">
        <v>58</v>
      </c>
      <c r="E507" s="102" t="s">
        <v>1770</v>
      </c>
      <c r="F507" s="42">
        <v>2401002063</v>
      </c>
      <c r="G507" s="430" t="s">
        <v>2493</v>
      </c>
      <c r="H507" s="102" t="s">
        <v>121</v>
      </c>
      <c r="I507" s="37">
        <v>1</v>
      </c>
      <c r="J507" s="431">
        <v>122.07</v>
      </c>
      <c r="K507" s="431"/>
      <c r="L507" s="551">
        <v>157.25</v>
      </c>
      <c r="M507" s="37">
        <v>0</v>
      </c>
      <c r="N507" s="37">
        <v>157.25</v>
      </c>
      <c r="O507" s="37"/>
      <c r="P507" s="620"/>
      <c r="Q507" s="104"/>
      <c r="R507" s="104"/>
      <c r="S507" s="104"/>
      <c r="T507" s="104"/>
      <c r="U507" s="104"/>
      <c r="V507" s="104"/>
      <c r="W507" s="104"/>
      <c r="X507" s="104"/>
      <c r="Y507" s="104"/>
      <c r="Z507" s="104"/>
      <c r="AA507" s="104"/>
      <c r="AB507" s="104"/>
      <c r="AC507" s="104"/>
      <c r="AD507" s="104"/>
    </row>
    <row r="508" spans="2:30" ht="36" x14ac:dyDescent="0.25">
      <c r="B508" s="102" t="s">
        <v>1771</v>
      </c>
      <c r="C508" s="102" t="s">
        <v>56</v>
      </c>
      <c r="D508" s="102" t="s">
        <v>58</v>
      </c>
      <c r="E508" s="102" t="s">
        <v>1771</v>
      </c>
      <c r="F508" s="42">
        <v>2401002061</v>
      </c>
      <c r="G508" s="430" t="s">
        <v>2494</v>
      </c>
      <c r="H508" s="102" t="s">
        <v>121</v>
      </c>
      <c r="I508" s="37">
        <v>1</v>
      </c>
      <c r="J508" s="431">
        <v>36.619999999999997</v>
      </c>
      <c r="K508" s="431"/>
      <c r="L508" s="551">
        <v>47.17</v>
      </c>
      <c r="M508" s="37">
        <v>0</v>
      </c>
      <c r="N508" s="37">
        <v>47.17</v>
      </c>
      <c r="O508" s="37"/>
      <c r="P508" s="620"/>
      <c r="Q508" s="104"/>
      <c r="R508" s="104"/>
      <c r="S508" s="104"/>
      <c r="T508" s="104"/>
      <c r="U508" s="104"/>
      <c r="V508" s="104"/>
      <c r="W508" s="104"/>
      <c r="X508" s="104"/>
      <c r="Y508" s="104"/>
      <c r="Z508" s="104"/>
      <c r="AA508" s="104"/>
      <c r="AB508" s="104"/>
      <c r="AC508" s="104"/>
      <c r="AD508" s="104"/>
    </row>
    <row r="509" spans="2:30" ht="24" x14ac:dyDescent="0.25">
      <c r="B509" s="102" t="s">
        <v>1772</v>
      </c>
      <c r="C509" s="102" t="s">
        <v>56</v>
      </c>
      <c r="D509" s="102" t="s">
        <v>57</v>
      </c>
      <c r="E509" s="102" t="s">
        <v>1772</v>
      </c>
      <c r="F509" s="42">
        <v>94265</v>
      </c>
      <c r="G509" s="430" t="s">
        <v>2495</v>
      </c>
      <c r="H509" s="102" t="s">
        <v>160</v>
      </c>
      <c r="I509" s="37">
        <v>123.86666666666666</v>
      </c>
      <c r="J509" s="431" t="s">
        <v>2496</v>
      </c>
      <c r="K509" s="431"/>
      <c r="L509" s="551">
        <v>56.21</v>
      </c>
      <c r="M509" s="37">
        <v>0</v>
      </c>
      <c r="N509" s="37">
        <v>6962.54</v>
      </c>
      <c r="O509" s="37"/>
      <c r="P509" s="620"/>
      <c r="Q509" s="104"/>
      <c r="R509" s="104"/>
      <c r="S509" s="104"/>
      <c r="T509" s="104"/>
      <c r="U509" s="104"/>
      <c r="V509" s="104"/>
      <c r="W509" s="104"/>
      <c r="X509" s="104"/>
      <c r="Y509" s="104"/>
      <c r="Z509" s="104"/>
      <c r="AA509" s="104"/>
      <c r="AB509" s="104"/>
      <c r="AC509" s="104"/>
      <c r="AD509" s="104"/>
    </row>
    <row r="510" spans="2:30" ht="24" x14ac:dyDescent="0.25">
      <c r="B510" s="102" t="s">
        <v>1773</v>
      </c>
      <c r="C510" s="102" t="s">
        <v>56</v>
      </c>
      <c r="D510" s="102" t="s">
        <v>57</v>
      </c>
      <c r="E510" s="102" t="s">
        <v>1773</v>
      </c>
      <c r="F510" s="42">
        <v>102498</v>
      </c>
      <c r="G510" s="430" t="s">
        <v>2497</v>
      </c>
      <c r="H510" s="102" t="s">
        <v>160</v>
      </c>
      <c r="I510" s="37">
        <v>123.86666666666666</v>
      </c>
      <c r="J510" s="431" t="s">
        <v>2498</v>
      </c>
      <c r="K510" s="431"/>
      <c r="L510" s="551">
        <v>1.66</v>
      </c>
      <c r="M510" s="37">
        <v>0</v>
      </c>
      <c r="N510" s="37">
        <v>205.61</v>
      </c>
      <c r="O510" s="37"/>
      <c r="P510" s="620"/>
      <c r="Q510" s="104"/>
      <c r="R510" s="104"/>
      <c r="S510" s="104"/>
      <c r="T510" s="104"/>
      <c r="U510" s="104"/>
      <c r="V510" s="104"/>
      <c r="W510" s="104"/>
      <c r="X510" s="104"/>
      <c r="Y510" s="104"/>
      <c r="Z510" s="104"/>
      <c r="AA510" s="104"/>
      <c r="AB510" s="104"/>
      <c r="AC510" s="104"/>
      <c r="AD510" s="104"/>
    </row>
    <row r="511" spans="2:30" x14ac:dyDescent="0.25">
      <c r="B511" s="102" t="s">
        <v>1774</v>
      </c>
      <c r="C511" s="102" t="s">
        <v>56</v>
      </c>
      <c r="D511" s="102" t="s">
        <v>59</v>
      </c>
      <c r="E511" s="102" t="s">
        <v>1774</v>
      </c>
      <c r="F511" s="42" t="s">
        <v>743</v>
      </c>
      <c r="G511" s="430" t="s">
        <v>1204</v>
      </c>
      <c r="H511" s="102" t="s">
        <v>121</v>
      </c>
      <c r="I511" s="37">
        <v>94.5</v>
      </c>
      <c r="J511" s="431">
        <v>144.34</v>
      </c>
      <c r="K511" s="431"/>
      <c r="L511" s="551">
        <v>185.93</v>
      </c>
      <c r="M511" s="37">
        <v>0</v>
      </c>
      <c r="N511" s="37">
        <v>17570.38</v>
      </c>
      <c r="O511" s="37"/>
      <c r="P511" s="620"/>
      <c r="Q511" s="104"/>
      <c r="R511" s="104"/>
      <c r="S511" s="104"/>
      <c r="T511" s="104"/>
      <c r="U511" s="104"/>
      <c r="V511" s="104"/>
      <c r="W511" s="104"/>
      <c r="X511" s="104"/>
      <c r="Y511" s="104"/>
      <c r="Z511" s="104"/>
      <c r="AA511" s="104"/>
      <c r="AB511" s="104"/>
      <c r="AC511" s="104"/>
      <c r="AD511" s="104"/>
    </row>
    <row r="512" spans="2:30" x14ac:dyDescent="0.25">
      <c r="B512" s="102" t="s">
        <v>1775</v>
      </c>
      <c r="C512" s="102" t="s">
        <v>56</v>
      </c>
      <c r="D512" s="102" t="s">
        <v>57</v>
      </c>
      <c r="E512" s="102" t="s">
        <v>1775</v>
      </c>
      <c r="F512" s="42">
        <v>98509</v>
      </c>
      <c r="G512" s="430" t="s">
        <v>2499</v>
      </c>
      <c r="H512" s="102" t="s">
        <v>121</v>
      </c>
      <c r="I512" s="37">
        <v>27</v>
      </c>
      <c r="J512" s="431" t="s">
        <v>2500</v>
      </c>
      <c r="K512" s="431"/>
      <c r="L512" s="551">
        <v>57.89</v>
      </c>
      <c r="M512" s="37">
        <v>0</v>
      </c>
      <c r="N512" s="37">
        <v>1563.03</v>
      </c>
      <c r="O512" s="37"/>
      <c r="P512" s="620"/>
      <c r="Q512" s="104"/>
      <c r="R512" s="104"/>
      <c r="S512" s="104"/>
      <c r="T512" s="104"/>
      <c r="U512" s="104"/>
      <c r="V512" s="104"/>
      <c r="W512" s="104"/>
      <c r="X512" s="104"/>
      <c r="Y512" s="104"/>
      <c r="Z512" s="104"/>
      <c r="AA512" s="104"/>
      <c r="AB512" s="104"/>
      <c r="AC512" s="104"/>
      <c r="AD512" s="104"/>
    </row>
    <row r="513" spans="2:30" ht="24" x14ac:dyDescent="0.25">
      <c r="B513" s="102" t="s">
        <v>1776</v>
      </c>
      <c r="C513" s="102" t="s">
        <v>56</v>
      </c>
      <c r="D513" s="102" t="s">
        <v>59</v>
      </c>
      <c r="E513" s="102" t="s">
        <v>1776</v>
      </c>
      <c r="F513" s="42" t="s">
        <v>1411</v>
      </c>
      <c r="G513" s="430" t="s">
        <v>1422</v>
      </c>
      <c r="H513" s="102" t="s">
        <v>121</v>
      </c>
      <c r="I513" s="37">
        <v>12.53</v>
      </c>
      <c r="J513" s="431">
        <v>168.89000000000001</v>
      </c>
      <c r="K513" s="431"/>
      <c r="L513" s="551">
        <v>217.56</v>
      </c>
      <c r="M513" s="37">
        <v>0</v>
      </c>
      <c r="N513" s="37">
        <v>2726.02</v>
      </c>
      <c r="O513" s="37"/>
      <c r="P513" s="620"/>
      <c r="Q513" s="104"/>
      <c r="R513" s="104"/>
      <c r="S513" s="104"/>
      <c r="T513" s="104"/>
      <c r="U513" s="104"/>
      <c r="V513" s="104"/>
      <c r="W513" s="104"/>
      <c r="X513" s="104"/>
      <c r="Y513" s="104"/>
      <c r="Z513" s="104"/>
      <c r="AA513" s="104"/>
      <c r="AB513" s="104"/>
      <c r="AC513" s="104"/>
      <c r="AD513" s="104"/>
    </row>
    <row r="514" spans="2:30" ht="36" x14ac:dyDescent="0.25">
      <c r="B514" s="102" t="s">
        <v>1777</v>
      </c>
      <c r="C514" s="102" t="s">
        <v>56</v>
      </c>
      <c r="D514" s="102" t="s">
        <v>59</v>
      </c>
      <c r="E514" s="102" t="s">
        <v>1777</v>
      </c>
      <c r="F514" s="42" t="s">
        <v>1412</v>
      </c>
      <c r="G514" s="430" t="s">
        <v>1423</v>
      </c>
      <c r="H514" s="102" t="s">
        <v>121</v>
      </c>
      <c r="I514" s="37">
        <v>21.99</v>
      </c>
      <c r="J514" s="431">
        <v>153.39000000000001</v>
      </c>
      <c r="K514" s="431"/>
      <c r="L514" s="551">
        <v>197.59</v>
      </c>
      <c r="M514" s="37">
        <v>0</v>
      </c>
      <c r="N514" s="37">
        <v>4345</v>
      </c>
      <c r="O514" s="37"/>
      <c r="P514" s="620"/>
      <c r="Q514" s="104"/>
      <c r="R514" s="104"/>
      <c r="S514" s="104"/>
      <c r="T514" s="104"/>
      <c r="U514" s="104"/>
      <c r="V514" s="104"/>
      <c r="W514" s="104"/>
      <c r="X514" s="104"/>
      <c r="Y514" s="104"/>
      <c r="Z514" s="104"/>
      <c r="AA514" s="104"/>
      <c r="AB514" s="104"/>
      <c r="AC514" s="104"/>
      <c r="AD514" s="104"/>
    </row>
    <row r="515" spans="2:30" ht="48" x14ac:dyDescent="0.25">
      <c r="B515" s="102" t="s">
        <v>1778</v>
      </c>
      <c r="C515" s="102" t="s">
        <v>56</v>
      </c>
      <c r="D515" s="102" t="s">
        <v>58</v>
      </c>
      <c r="E515" s="102" t="s">
        <v>1778</v>
      </c>
      <c r="F515" s="42">
        <v>2401002065</v>
      </c>
      <c r="G515" s="430" t="s">
        <v>2501</v>
      </c>
      <c r="H515" s="102" t="s">
        <v>227</v>
      </c>
      <c r="I515" s="37">
        <v>1</v>
      </c>
      <c r="J515" s="431">
        <v>370.19</v>
      </c>
      <c r="K515" s="431"/>
      <c r="L515" s="551">
        <v>476.87</v>
      </c>
      <c r="M515" s="37">
        <v>0</v>
      </c>
      <c r="N515" s="37">
        <v>476.87</v>
      </c>
      <c r="O515" s="37"/>
      <c r="P515" s="620"/>
      <c r="Q515" s="104"/>
      <c r="R515" s="104"/>
      <c r="S515" s="104"/>
      <c r="T515" s="104"/>
      <c r="U515" s="104"/>
      <c r="V515" s="104"/>
      <c r="W515" s="104"/>
      <c r="X515" s="104"/>
      <c r="Y515" s="104"/>
      <c r="Z515" s="104"/>
      <c r="AA515" s="104"/>
      <c r="AB515" s="104"/>
      <c r="AC515" s="104"/>
      <c r="AD515" s="104"/>
    </row>
    <row r="516" spans="2:30" ht="24" x14ac:dyDescent="0.25">
      <c r="B516" s="102" t="s">
        <v>1890</v>
      </c>
      <c r="C516" s="102" t="s">
        <v>56</v>
      </c>
      <c r="D516" s="102" t="s">
        <v>57</v>
      </c>
      <c r="E516" s="102" t="s">
        <v>1890</v>
      </c>
      <c r="F516" s="42">
        <v>103946</v>
      </c>
      <c r="G516" s="430" t="s">
        <v>2502</v>
      </c>
      <c r="H516" s="102" t="s">
        <v>48</v>
      </c>
      <c r="I516" s="37">
        <v>691.06</v>
      </c>
      <c r="J516" s="431" t="s">
        <v>2503</v>
      </c>
      <c r="K516" s="431"/>
      <c r="L516" s="551">
        <v>15.48</v>
      </c>
      <c r="M516" s="37">
        <v>0</v>
      </c>
      <c r="N516" s="37">
        <v>10697.6</v>
      </c>
      <c r="O516" s="37">
        <v>0</v>
      </c>
      <c r="P516" s="620"/>
      <c r="Q516" s="104"/>
      <c r="R516" s="104"/>
      <c r="S516" s="104"/>
      <c r="T516" s="104"/>
      <c r="U516" s="104"/>
      <c r="V516" s="104"/>
      <c r="W516" s="104"/>
      <c r="X516" s="104"/>
      <c r="Y516" s="104"/>
      <c r="Z516" s="104"/>
      <c r="AA516" s="104"/>
      <c r="AB516" s="104"/>
      <c r="AC516" s="104"/>
      <c r="AD516" s="104"/>
    </row>
    <row r="517" spans="2:30" x14ac:dyDescent="0.25">
      <c r="B517" s="102" t="s">
        <v>1891</v>
      </c>
      <c r="C517" s="102" t="s">
        <v>56</v>
      </c>
      <c r="D517" s="102" t="s">
        <v>57</v>
      </c>
      <c r="E517" s="102" t="s">
        <v>1891</v>
      </c>
      <c r="F517" s="42">
        <v>98520</v>
      </c>
      <c r="G517" s="430" t="s">
        <v>2504</v>
      </c>
      <c r="H517" s="102" t="s">
        <v>48</v>
      </c>
      <c r="I517" s="37">
        <v>691.06</v>
      </c>
      <c r="J517" s="431" t="s">
        <v>2505</v>
      </c>
      <c r="K517" s="431"/>
      <c r="L517" s="551">
        <v>9.84</v>
      </c>
      <c r="M517" s="37">
        <v>0</v>
      </c>
      <c r="N517" s="37">
        <v>6800.03</v>
      </c>
      <c r="O517" s="37"/>
      <c r="P517" s="620" t="s">
        <v>1205</v>
      </c>
      <c r="Q517" s="104"/>
      <c r="R517" s="104"/>
      <c r="S517" s="104"/>
      <c r="T517" s="104"/>
      <c r="U517" s="104"/>
      <c r="V517" s="104"/>
      <c r="W517" s="104"/>
      <c r="X517" s="104"/>
      <c r="Y517" s="104"/>
      <c r="Z517" s="104"/>
      <c r="AA517" s="104"/>
      <c r="AB517" s="104"/>
      <c r="AC517" s="104"/>
      <c r="AD517" s="104"/>
    </row>
    <row r="518" spans="2:30" x14ac:dyDescent="0.25">
      <c r="B518" s="559"/>
      <c r="C518" s="559"/>
      <c r="D518" s="559"/>
      <c r="E518" s="559"/>
      <c r="F518" s="560"/>
      <c r="G518" s="561"/>
      <c r="H518" s="393"/>
      <c r="I518" s="562"/>
      <c r="J518" s="432"/>
      <c r="K518" s="432"/>
      <c r="L518" s="562"/>
      <c r="M518" s="562"/>
      <c r="N518" s="562"/>
      <c r="O518" s="593"/>
      <c r="P518" s="620"/>
      <c r="Q518" s="104"/>
      <c r="R518" s="104"/>
      <c r="S518" s="104"/>
      <c r="T518" s="104"/>
      <c r="U518" s="104"/>
      <c r="V518" s="104"/>
      <c r="W518" s="104"/>
      <c r="X518" s="104"/>
      <c r="Y518" s="104"/>
      <c r="Z518" s="104"/>
      <c r="AA518" s="104"/>
      <c r="AB518" s="104"/>
      <c r="AC518" s="104"/>
      <c r="AD518" s="104"/>
    </row>
    <row r="519" spans="2:30" x14ac:dyDescent="0.25">
      <c r="B519" s="66" t="s">
        <v>209</v>
      </c>
      <c r="C519" s="66"/>
      <c r="D519" s="66"/>
      <c r="E519" s="66"/>
      <c r="F519" s="66"/>
      <c r="G519" s="67" t="s">
        <v>169</v>
      </c>
      <c r="H519" s="563"/>
      <c r="I519" s="564"/>
      <c r="J519" s="78"/>
      <c r="K519" s="78"/>
      <c r="L519" s="564"/>
      <c r="M519" s="564"/>
      <c r="N519" s="569">
        <v>268636.94999999995</v>
      </c>
      <c r="O519" s="569">
        <v>0</v>
      </c>
      <c r="P519" s="620"/>
      <c r="Q519" s="104"/>
      <c r="R519" s="104"/>
      <c r="S519" s="104"/>
      <c r="T519" s="104"/>
      <c r="U519" s="104"/>
      <c r="V519" s="104"/>
      <c r="W519" s="104"/>
      <c r="X519" s="104"/>
      <c r="Y519" s="104"/>
      <c r="Z519" s="104"/>
      <c r="AA519" s="104"/>
      <c r="AB519" s="104"/>
      <c r="AC519" s="104"/>
      <c r="AD519" s="104"/>
    </row>
    <row r="520" spans="2:30" x14ac:dyDescent="0.25">
      <c r="B520" s="76" t="s">
        <v>210</v>
      </c>
      <c r="C520" s="76"/>
      <c r="D520" s="76"/>
      <c r="E520" s="76"/>
      <c r="F520" s="76"/>
      <c r="G520" s="77" t="s">
        <v>175</v>
      </c>
      <c r="H520" s="567"/>
      <c r="I520" s="568"/>
      <c r="J520" s="81"/>
      <c r="K520" s="81"/>
      <c r="L520" s="568"/>
      <c r="M520" s="568"/>
      <c r="N520" s="571">
        <v>13620.91</v>
      </c>
      <c r="O520" s="571">
        <v>0</v>
      </c>
      <c r="P520" s="620"/>
      <c r="Q520" s="104"/>
      <c r="R520" s="104"/>
      <c r="S520" s="104"/>
      <c r="T520" s="104"/>
      <c r="U520" s="104"/>
      <c r="V520" s="104"/>
      <c r="W520" s="104"/>
      <c r="X520" s="104"/>
      <c r="Y520" s="104"/>
      <c r="Z520" s="104"/>
      <c r="AA520" s="104"/>
      <c r="AB520" s="104"/>
      <c r="AC520" s="104"/>
      <c r="AD520" s="104"/>
    </row>
    <row r="521" spans="2:30" ht="36" x14ac:dyDescent="0.25">
      <c r="B521" s="102" t="s">
        <v>211</v>
      </c>
      <c r="C521" s="102" t="s">
        <v>56</v>
      </c>
      <c r="D521" s="102" t="s">
        <v>57</v>
      </c>
      <c r="E521" s="102" t="s">
        <v>1040</v>
      </c>
      <c r="F521" s="42">
        <v>100725</v>
      </c>
      <c r="G521" s="430" t="s">
        <v>2506</v>
      </c>
      <c r="H521" s="102" t="s">
        <v>48</v>
      </c>
      <c r="I521" s="37">
        <v>431.39000000000004</v>
      </c>
      <c r="J521" s="431" t="s">
        <v>2507</v>
      </c>
      <c r="K521" s="431"/>
      <c r="L521" s="551">
        <v>26.57</v>
      </c>
      <c r="M521" s="37">
        <v>0</v>
      </c>
      <c r="N521" s="37">
        <v>11462.03</v>
      </c>
      <c r="O521" s="37">
        <v>0</v>
      </c>
      <c r="P521" s="620"/>
      <c r="Q521" s="104"/>
      <c r="R521" s="104"/>
      <c r="S521" s="104"/>
      <c r="T521" s="104"/>
      <c r="U521" s="104"/>
      <c r="V521" s="104"/>
      <c r="W521" s="104"/>
      <c r="X521" s="104"/>
      <c r="Y521" s="104"/>
      <c r="Z521" s="104"/>
      <c r="AA521" s="104"/>
      <c r="AB521" s="104"/>
      <c r="AC521" s="104"/>
      <c r="AD521" s="104"/>
    </row>
    <row r="522" spans="2:30" ht="24" x14ac:dyDescent="0.25">
      <c r="B522" s="102" t="s">
        <v>717</v>
      </c>
      <c r="C522" s="102" t="s">
        <v>56</v>
      </c>
      <c r="D522" s="102" t="s">
        <v>57</v>
      </c>
      <c r="E522" s="102" t="s">
        <v>1041</v>
      </c>
      <c r="F522" s="42">
        <v>102229</v>
      </c>
      <c r="G522" s="430" t="s">
        <v>2508</v>
      </c>
      <c r="H522" s="102" t="s">
        <v>48</v>
      </c>
      <c r="I522" s="37">
        <v>81.900000000000006</v>
      </c>
      <c r="J522" s="431" t="s">
        <v>2509</v>
      </c>
      <c r="K522" s="431"/>
      <c r="L522" s="551">
        <v>26.36</v>
      </c>
      <c r="M522" s="37">
        <v>0</v>
      </c>
      <c r="N522" s="37">
        <v>2158.88</v>
      </c>
      <c r="O522" s="37">
        <v>0</v>
      </c>
      <c r="P522" s="620"/>
      <c r="Q522" s="104"/>
      <c r="R522" s="104"/>
      <c r="S522" s="104"/>
      <c r="T522" s="104"/>
      <c r="U522" s="104"/>
      <c r="V522" s="104"/>
      <c r="W522" s="104"/>
      <c r="X522" s="104"/>
      <c r="Y522" s="104"/>
      <c r="Z522" s="104"/>
      <c r="AA522" s="104"/>
      <c r="AB522" s="104"/>
      <c r="AC522" s="104"/>
      <c r="AD522" s="104"/>
    </row>
    <row r="523" spans="2:30" x14ac:dyDescent="0.25">
      <c r="B523" s="76" t="s">
        <v>212</v>
      </c>
      <c r="C523" s="76"/>
      <c r="D523" s="76"/>
      <c r="E523" s="76"/>
      <c r="F523" s="76"/>
      <c r="G523" s="77" t="s">
        <v>176</v>
      </c>
      <c r="H523" s="567"/>
      <c r="I523" s="568"/>
      <c r="J523" s="81"/>
      <c r="K523" s="81"/>
      <c r="L523" s="568"/>
      <c r="M523" s="568"/>
      <c r="N523" s="571">
        <v>106406.79</v>
      </c>
      <c r="O523" s="571">
        <v>0</v>
      </c>
      <c r="P523" s="620"/>
      <c r="Q523" s="104"/>
      <c r="R523" s="104"/>
      <c r="S523" s="104"/>
      <c r="T523" s="104"/>
      <c r="U523" s="104"/>
      <c r="V523" s="104"/>
      <c r="W523" s="104"/>
      <c r="X523" s="104"/>
      <c r="Y523" s="104"/>
      <c r="Z523" s="104"/>
      <c r="AA523" s="104"/>
      <c r="AB523" s="104"/>
      <c r="AC523" s="104"/>
      <c r="AD523" s="104"/>
    </row>
    <row r="524" spans="2:30" ht="24" x14ac:dyDescent="0.25">
      <c r="B524" s="102" t="s">
        <v>213</v>
      </c>
      <c r="C524" s="102" t="s">
        <v>56</v>
      </c>
      <c r="D524" s="102" t="s">
        <v>57</v>
      </c>
      <c r="E524" s="102" t="s">
        <v>213</v>
      </c>
      <c r="F524" s="42">
        <v>88485</v>
      </c>
      <c r="G524" s="430" t="s">
        <v>2510</v>
      </c>
      <c r="H524" s="102" t="s">
        <v>48</v>
      </c>
      <c r="I524" s="37">
        <v>1665.2600000000002</v>
      </c>
      <c r="J524" s="431" t="s">
        <v>2511</v>
      </c>
      <c r="K524" s="431"/>
      <c r="L524" s="551">
        <v>4.32</v>
      </c>
      <c r="M524" s="37">
        <v>0</v>
      </c>
      <c r="N524" s="37">
        <v>7193.92</v>
      </c>
      <c r="O524" s="37">
        <v>0</v>
      </c>
      <c r="P524" s="620"/>
      <c r="Q524" s="104"/>
      <c r="R524" s="104"/>
      <c r="S524" s="104"/>
      <c r="T524" s="104"/>
      <c r="U524" s="104"/>
      <c r="V524" s="104"/>
      <c r="W524" s="104"/>
      <c r="X524" s="104"/>
      <c r="Y524" s="104"/>
      <c r="Z524" s="104"/>
      <c r="AA524" s="104"/>
      <c r="AB524" s="104"/>
      <c r="AC524" s="104"/>
      <c r="AD524" s="104"/>
    </row>
    <row r="525" spans="2:30" x14ac:dyDescent="0.25">
      <c r="B525" s="102" t="s">
        <v>214</v>
      </c>
      <c r="C525" s="102" t="s">
        <v>56</v>
      </c>
      <c r="D525" s="102" t="s">
        <v>58</v>
      </c>
      <c r="E525" s="102" t="s">
        <v>214</v>
      </c>
      <c r="F525" s="42">
        <v>1901003033</v>
      </c>
      <c r="G525" s="430" t="s">
        <v>2512</v>
      </c>
      <c r="H525" s="102" t="s">
        <v>48</v>
      </c>
      <c r="I525" s="37">
        <v>1665.2600000000002</v>
      </c>
      <c r="J525" s="431">
        <v>25.92</v>
      </c>
      <c r="K525" s="431"/>
      <c r="L525" s="551">
        <v>33.39</v>
      </c>
      <c r="M525" s="37">
        <v>0</v>
      </c>
      <c r="N525" s="37">
        <v>55603.03</v>
      </c>
      <c r="O525" s="37">
        <v>0</v>
      </c>
      <c r="P525" s="633"/>
      <c r="Q525" s="104"/>
      <c r="R525" s="104"/>
      <c r="S525" s="104"/>
      <c r="T525" s="104"/>
      <c r="U525" s="104"/>
      <c r="V525" s="104"/>
      <c r="W525" s="104"/>
      <c r="X525" s="104"/>
      <c r="Y525" s="104"/>
      <c r="Z525" s="104"/>
      <c r="AA525" s="104"/>
      <c r="AB525" s="104"/>
      <c r="AC525" s="104"/>
      <c r="AD525" s="104"/>
    </row>
    <row r="526" spans="2:30" ht="24" x14ac:dyDescent="0.25">
      <c r="B526" s="102" t="s">
        <v>215</v>
      </c>
      <c r="C526" s="102" t="s">
        <v>56</v>
      </c>
      <c r="D526" s="102" t="s">
        <v>57</v>
      </c>
      <c r="E526" s="102" t="s">
        <v>215</v>
      </c>
      <c r="F526" s="42">
        <v>88489</v>
      </c>
      <c r="G526" s="430" t="s">
        <v>2513</v>
      </c>
      <c r="H526" s="102" t="s">
        <v>48</v>
      </c>
      <c r="I526" s="37">
        <v>502.15000000000003</v>
      </c>
      <c r="J526" s="431" t="s">
        <v>2514</v>
      </c>
      <c r="K526" s="431"/>
      <c r="L526" s="551">
        <v>13.95</v>
      </c>
      <c r="M526" s="37">
        <v>0</v>
      </c>
      <c r="N526" s="37">
        <v>7004.99</v>
      </c>
      <c r="O526" s="37"/>
      <c r="P526" s="633"/>
      <c r="Q526" s="104"/>
      <c r="R526" s="104"/>
      <c r="S526" s="104"/>
      <c r="T526" s="104"/>
      <c r="U526" s="104"/>
      <c r="V526" s="104"/>
      <c r="W526" s="104"/>
      <c r="X526" s="104"/>
      <c r="Y526" s="104"/>
      <c r="Z526" s="104"/>
      <c r="AA526" s="104"/>
      <c r="AB526" s="104"/>
      <c r="AC526" s="104"/>
      <c r="AD526" s="104"/>
    </row>
    <row r="527" spans="2:30" ht="24" x14ac:dyDescent="0.25">
      <c r="B527" s="102" t="s">
        <v>1779</v>
      </c>
      <c r="C527" s="102" t="s">
        <v>56</v>
      </c>
      <c r="D527" s="102" t="s">
        <v>59</v>
      </c>
      <c r="E527" s="102" t="s">
        <v>1779</v>
      </c>
      <c r="F527" s="42" t="s">
        <v>771</v>
      </c>
      <c r="G527" s="430" t="s">
        <v>1218</v>
      </c>
      <c r="H527" s="102" t="s">
        <v>121</v>
      </c>
      <c r="I527" s="37">
        <v>883.60000000000014</v>
      </c>
      <c r="J527" s="431">
        <v>19.700000000000003</v>
      </c>
      <c r="K527" s="431"/>
      <c r="L527" s="551">
        <v>25.37</v>
      </c>
      <c r="M527" s="37">
        <v>0</v>
      </c>
      <c r="N527" s="37">
        <v>22416.93</v>
      </c>
      <c r="O527" s="37"/>
      <c r="P527" s="633"/>
      <c r="Q527" s="104"/>
      <c r="R527" s="104"/>
      <c r="S527" s="104"/>
      <c r="T527" s="104"/>
      <c r="U527" s="104"/>
      <c r="V527" s="104"/>
      <c r="W527" s="104"/>
      <c r="X527" s="104"/>
      <c r="Y527" s="104"/>
      <c r="Z527" s="104"/>
      <c r="AA527" s="104"/>
      <c r="AB527" s="104"/>
      <c r="AC527" s="104"/>
      <c r="AD527" s="104"/>
    </row>
    <row r="528" spans="2:30" ht="24" x14ac:dyDescent="0.25">
      <c r="B528" s="102" t="s">
        <v>1780</v>
      </c>
      <c r="C528" s="102" t="s">
        <v>56</v>
      </c>
      <c r="D528" s="102" t="s">
        <v>59</v>
      </c>
      <c r="E528" s="102" t="s">
        <v>1780</v>
      </c>
      <c r="F528" s="42" t="s">
        <v>772</v>
      </c>
      <c r="G528" s="430" t="s">
        <v>1219</v>
      </c>
      <c r="H528" s="102" t="s">
        <v>121</v>
      </c>
      <c r="I528" s="37">
        <v>279.51</v>
      </c>
      <c r="J528" s="431">
        <v>39.409999999999997</v>
      </c>
      <c r="K528" s="431"/>
      <c r="L528" s="551">
        <v>50.76</v>
      </c>
      <c r="M528" s="37">
        <v>0</v>
      </c>
      <c r="N528" s="37">
        <v>14187.92</v>
      </c>
      <c r="O528" s="37">
        <v>0</v>
      </c>
      <c r="P528" s="620"/>
      <c r="Q528" s="104"/>
      <c r="R528" s="104"/>
      <c r="S528" s="104"/>
      <c r="T528" s="104"/>
      <c r="U528" s="104"/>
      <c r="V528" s="104"/>
      <c r="W528" s="104"/>
      <c r="X528" s="104"/>
      <c r="Y528" s="104"/>
      <c r="Z528" s="104"/>
      <c r="AA528" s="104"/>
      <c r="AB528" s="104"/>
      <c r="AC528" s="104"/>
      <c r="AD528" s="104"/>
    </row>
    <row r="529" spans="2:30" x14ac:dyDescent="0.25">
      <c r="B529" s="76" t="s">
        <v>216</v>
      </c>
      <c r="C529" s="76"/>
      <c r="D529" s="76"/>
      <c r="E529" s="76"/>
      <c r="F529" s="76"/>
      <c r="G529" s="77" t="s">
        <v>177</v>
      </c>
      <c r="H529" s="567"/>
      <c r="I529" s="568"/>
      <c r="J529" s="81"/>
      <c r="K529" s="81"/>
      <c r="L529" s="568"/>
      <c r="M529" s="568"/>
      <c r="N529" s="571">
        <v>102149.46</v>
      </c>
      <c r="O529" s="571">
        <v>0</v>
      </c>
      <c r="P529" s="620"/>
      <c r="Q529" s="104"/>
      <c r="R529" s="104"/>
      <c r="S529" s="104"/>
      <c r="T529" s="104"/>
      <c r="U529" s="104"/>
      <c r="V529" s="104"/>
      <c r="W529" s="104"/>
      <c r="X529" s="104"/>
      <c r="Y529" s="104"/>
      <c r="Z529" s="104"/>
      <c r="AA529" s="104"/>
      <c r="AB529" s="104"/>
      <c r="AC529" s="104"/>
      <c r="AD529" s="104"/>
    </row>
    <row r="530" spans="2:30" ht="24" x14ac:dyDescent="0.25">
      <c r="B530" s="102" t="s">
        <v>217</v>
      </c>
      <c r="C530" s="102" t="s">
        <v>56</v>
      </c>
      <c r="D530" s="102" t="s">
        <v>57</v>
      </c>
      <c r="E530" s="102" t="s">
        <v>217</v>
      </c>
      <c r="F530" s="42">
        <v>88485</v>
      </c>
      <c r="G530" s="430" t="s">
        <v>2510</v>
      </c>
      <c r="H530" s="102" t="s">
        <v>48</v>
      </c>
      <c r="I530" s="37">
        <v>2179.8863999999999</v>
      </c>
      <c r="J530" s="431" t="s">
        <v>2511</v>
      </c>
      <c r="K530" s="431"/>
      <c r="L530" s="551">
        <v>4.32</v>
      </c>
      <c r="M530" s="37">
        <v>0</v>
      </c>
      <c r="N530" s="37">
        <v>9417.1</v>
      </c>
      <c r="O530" s="37">
        <v>0</v>
      </c>
      <c r="P530" s="620"/>
      <c r="Q530" s="104"/>
      <c r="R530" s="104"/>
      <c r="S530" s="104"/>
      <c r="T530" s="104"/>
      <c r="U530" s="104"/>
      <c r="V530" s="104"/>
      <c r="W530" s="104"/>
      <c r="X530" s="104"/>
      <c r="Y530" s="104"/>
      <c r="Z530" s="104"/>
      <c r="AA530" s="104"/>
      <c r="AB530" s="104"/>
      <c r="AC530" s="104"/>
      <c r="AD530" s="104"/>
    </row>
    <row r="531" spans="2:30" ht="24" x14ac:dyDescent="0.25">
      <c r="B531" s="102" t="s">
        <v>1781</v>
      </c>
      <c r="C531" s="102" t="s">
        <v>56</v>
      </c>
      <c r="D531" s="102" t="s">
        <v>58</v>
      </c>
      <c r="E531" s="102" t="s">
        <v>1042</v>
      </c>
      <c r="F531" s="42">
        <v>1901003505</v>
      </c>
      <c r="G531" s="430" t="s">
        <v>2515</v>
      </c>
      <c r="H531" s="102" t="s">
        <v>48</v>
      </c>
      <c r="I531" s="37">
        <v>2179.8863999999999</v>
      </c>
      <c r="J531" s="431">
        <v>33.03</v>
      </c>
      <c r="K531" s="431"/>
      <c r="L531" s="551">
        <v>42.54</v>
      </c>
      <c r="M531" s="37">
        <v>0</v>
      </c>
      <c r="N531" s="37">
        <v>92732.36</v>
      </c>
      <c r="O531" s="37">
        <v>0</v>
      </c>
      <c r="P531" s="620"/>
      <c r="Q531" s="104"/>
      <c r="R531" s="104"/>
      <c r="S531" s="104"/>
      <c r="T531" s="104"/>
      <c r="U531" s="104"/>
      <c r="V531" s="104"/>
      <c r="W531" s="104"/>
      <c r="X531" s="104"/>
      <c r="Y531" s="104"/>
      <c r="Z531" s="104"/>
      <c r="AA531" s="104"/>
      <c r="AB531" s="104"/>
      <c r="AC531" s="104"/>
      <c r="AD531" s="104"/>
    </row>
    <row r="532" spans="2:30" x14ac:dyDescent="0.25">
      <c r="B532" s="76" t="s">
        <v>1782</v>
      </c>
      <c r="C532" s="76"/>
      <c r="D532" s="76"/>
      <c r="E532" s="76"/>
      <c r="F532" s="76"/>
      <c r="G532" s="77" t="s">
        <v>178</v>
      </c>
      <c r="H532" s="567"/>
      <c r="I532" s="568"/>
      <c r="J532" s="81"/>
      <c r="K532" s="81"/>
      <c r="L532" s="568"/>
      <c r="M532" s="568"/>
      <c r="N532" s="571">
        <v>46459.789999999994</v>
      </c>
      <c r="O532" s="571">
        <v>0</v>
      </c>
      <c r="P532" s="620"/>
      <c r="Q532" s="104"/>
      <c r="R532" s="104"/>
      <c r="S532" s="104"/>
      <c r="T532" s="104"/>
      <c r="U532" s="104"/>
      <c r="V532" s="104"/>
      <c r="W532" s="104"/>
      <c r="X532" s="104"/>
      <c r="Y532" s="104"/>
      <c r="Z532" s="104"/>
      <c r="AA532" s="104"/>
      <c r="AB532" s="104"/>
      <c r="AC532" s="104"/>
      <c r="AD532" s="104"/>
    </row>
    <row r="533" spans="2:30" x14ac:dyDescent="0.25">
      <c r="B533" s="102" t="s">
        <v>1783</v>
      </c>
      <c r="C533" s="102" t="s">
        <v>56</v>
      </c>
      <c r="D533" s="102" t="s">
        <v>57</v>
      </c>
      <c r="E533" s="102" t="s">
        <v>1783</v>
      </c>
      <c r="F533" s="42">
        <v>88484</v>
      </c>
      <c r="G533" s="430" t="s">
        <v>2516</v>
      </c>
      <c r="H533" s="102" t="s">
        <v>48</v>
      </c>
      <c r="I533" s="37">
        <v>1288.7600000000002</v>
      </c>
      <c r="J533" s="431" t="s">
        <v>2517</v>
      </c>
      <c r="K533" s="431"/>
      <c r="L533" s="551">
        <v>5.26</v>
      </c>
      <c r="M533" s="37">
        <v>0</v>
      </c>
      <c r="N533" s="37">
        <v>6778.87</v>
      </c>
      <c r="O533" s="37">
        <v>0</v>
      </c>
      <c r="P533" s="620"/>
      <c r="Q533" s="104"/>
      <c r="R533" s="104"/>
      <c r="S533" s="104"/>
      <c r="T533" s="104"/>
      <c r="U533" s="104"/>
      <c r="V533" s="104"/>
      <c r="W533" s="104"/>
      <c r="X533" s="104"/>
      <c r="Y533" s="104"/>
      <c r="Z533" s="104"/>
      <c r="AA533" s="104"/>
      <c r="AB533" s="104"/>
      <c r="AC533" s="104"/>
      <c r="AD533" s="104"/>
    </row>
    <row r="534" spans="2:30" ht="24" x14ac:dyDescent="0.25">
      <c r="B534" s="102" t="s">
        <v>1784</v>
      </c>
      <c r="C534" s="102" t="s">
        <v>56</v>
      </c>
      <c r="D534" s="102" t="s">
        <v>57</v>
      </c>
      <c r="E534" s="102" t="s">
        <v>1784</v>
      </c>
      <c r="F534" s="42">
        <v>88496</v>
      </c>
      <c r="G534" s="430" t="s">
        <v>2518</v>
      </c>
      <c r="H534" s="102" t="s">
        <v>48</v>
      </c>
      <c r="I534" s="37">
        <v>1288.7600000000002</v>
      </c>
      <c r="J534" s="431" t="s">
        <v>2519</v>
      </c>
      <c r="K534" s="431"/>
      <c r="L534" s="551">
        <v>14.54</v>
      </c>
      <c r="M534" s="37">
        <v>0</v>
      </c>
      <c r="N534" s="37">
        <v>18738.57</v>
      </c>
      <c r="O534" s="37">
        <v>0</v>
      </c>
      <c r="P534" s="620"/>
      <c r="Q534" s="104"/>
      <c r="R534" s="104"/>
      <c r="S534" s="104"/>
      <c r="T534" s="104"/>
      <c r="U534" s="104"/>
      <c r="V534" s="104"/>
      <c r="W534" s="104"/>
      <c r="X534" s="104"/>
      <c r="Y534" s="104"/>
      <c r="Z534" s="104"/>
      <c r="AA534" s="104"/>
      <c r="AB534" s="104"/>
      <c r="AC534" s="104"/>
      <c r="AD534" s="104"/>
    </row>
    <row r="535" spans="2:30" ht="24" x14ac:dyDescent="0.25">
      <c r="B535" s="102" t="s">
        <v>1785</v>
      </c>
      <c r="C535" s="102" t="s">
        <v>56</v>
      </c>
      <c r="D535" s="102" t="s">
        <v>57</v>
      </c>
      <c r="E535" s="102" t="s">
        <v>993</v>
      </c>
      <c r="F535" s="42">
        <v>88488</v>
      </c>
      <c r="G535" s="430" t="s">
        <v>2520</v>
      </c>
      <c r="H535" s="102" t="s">
        <v>48</v>
      </c>
      <c r="I535" s="37">
        <v>1288.7600000000002</v>
      </c>
      <c r="J535" s="431" t="s">
        <v>2521</v>
      </c>
      <c r="K535" s="431"/>
      <c r="L535" s="551">
        <v>16.25</v>
      </c>
      <c r="M535" s="37">
        <v>0</v>
      </c>
      <c r="N535" s="37">
        <v>20942.349999999999</v>
      </c>
      <c r="O535" s="37">
        <v>0</v>
      </c>
      <c r="P535" s="620"/>
      <c r="Q535" s="104"/>
      <c r="R535" s="104"/>
      <c r="S535" s="104"/>
      <c r="T535" s="104"/>
      <c r="U535" s="104"/>
      <c r="V535" s="104"/>
      <c r="W535" s="104"/>
      <c r="X535" s="104"/>
      <c r="Y535" s="104"/>
      <c r="Z535" s="104"/>
      <c r="AA535" s="104"/>
      <c r="AB535" s="104"/>
      <c r="AC535" s="104"/>
      <c r="AD535" s="104"/>
    </row>
    <row r="536" spans="2:30" x14ac:dyDescent="0.25">
      <c r="B536" s="559"/>
      <c r="C536" s="559"/>
      <c r="D536" s="559"/>
      <c r="E536" s="559"/>
      <c r="F536" s="560"/>
      <c r="G536" s="561"/>
      <c r="H536" s="393"/>
      <c r="I536" s="562"/>
      <c r="J536" s="432"/>
      <c r="K536" s="432"/>
      <c r="L536" s="562"/>
      <c r="M536" s="562"/>
      <c r="N536" s="562"/>
      <c r="O536" s="593"/>
      <c r="P536" s="620"/>
      <c r="Q536" s="104"/>
      <c r="R536" s="104"/>
      <c r="S536" s="104"/>
      <c r="T536" s="104"/>
      <c r="U536" s="104"/>
      <c r="V536" s="104"/>
      <c r="W536" s="104"/>
      <c r="X536" s="104"/>
      <c r="Y536" s="104"/>
      <c r="Z536" s="104"/>
      <c r="AA536" s="104"/>
      <c r="AB536" s="104"/>
      <c r="AC536" s="104"/>
      <c r="AD536" s="104"/>
    </row>
    <row r="537" spans="2:30" x14ac:dyDescent="0.25">
      <c r="B537" s="66" t="s">
        <v>218</v>
      </c>
      <c r="C537" s="66"/>
      <c r="D537" s="66"/>
      <c r="E537" s="66"/>
      <c r="F537" s="66"/>
      <c r="G537" s="67" t="s">
        <v>350</v>
      </c>
      <c r="H537" s="563"/>
      <c r="I537" s="564"/>
      <c r="J537" s="78"/>
      <c r="K537" s="78"/>
      <c r="L537" s="564"/>
      <c r="M537" s="564"/>
      <c r="N537" s="569">
        <v>176833.78000000003</v>
      </c>
      <c r="O537" s="569">
        <v>0</v>
      </c>
      <c r="P537" s="620"/>
      <c r="Q537" s="104"/>
      <c r="R537" s="104"/>
      <c r="S537" s="104"/>
      <c r="T537" s="104"/>
      <c r="U537" s="104"/>
      <c r="V537" s="104"/>
      <c r="W537" s="104"/>
      <c r="X537" s="104"/>
      <c r="Y537" s="104"/>
      <c r="Z537" s="104"/>
      <c r="AA537" s="104"/>
      <c r="AB537" s="104"/>
      <c r="AC537" s="104"/>
      <c r="AD537" s="104"/>
    </row>
    <row r="538" spans="2:30" x14ac:dyDescent="0.25">
      <c r="B538" s="76" t="s">
        <v>219</v>
      </c>
      <c r="C538" s="76"/>
      <c r="D538" s="76"/>
      <c r="E538" s="76"/>
      <c r="F538" s="76"/>
      <c r="G538" s="77" t="s">
        <v>141</v>
      </c>
      <c r="H538" s="567"/>
      <c r="I538" s="568"/>
      <c r="J538" s="81"/>
      <c r="K538" s="81"/>
      <c r="L538" s="568"/>
      <c r="M538" s="568"/>
      <c r="N538" s="571">
        <v>33320.879999999997</v>
      </c>
      <c r="O538" s="571">
        <v>0</v>
      </c>
      <c r="P538" s="620"/>
      <c r="Q538" s="104"/>
      <c r="R538" s="104"/>
      <c r="S538" s="104"/>
      <c r="T538" s="104"/>
      <c r="U538" s="104"/>
      <c r="V538" s="104"/>
      <c r="W538" s="104"/>
      <c r="X538" s="104"/>
      <c r="Y538" s="104"/>
      <c r="Z538" s="104"/>
      <c r="AA538" s="104"/>
      <c r="AB538" s="104"/>
      <c r="AC538" s="104"/>
      <c r="AD538" s="104"/>
    </row>
    <row r="539" spans="2:30" x14ac:dyDescent="0.25">
      <c r="B539" s="102" t="s">
        <v>1786</v>
      </c>
      <c r="C539" s="102" t="s">
        <v>56</v>
      </c>
      <c r="D539" s="102" t="s">
        <v>57</v>
      </c>
      <c r="E539" s="102" t="s">
        <v>1044</v>
      </c>
      <c r="F539" s="42">
        <v>98689</v>
      </c>
      <c r="G539" s="430" t="s">
        <v>2522</v>
      </c>
      <c r="H539" s="102" t="s">
        <v>160</v>
      </c>
      <c r="I539" s="37">
        <v>47.6</v>
      </c>
      <c r="J539" s="431" t="s">
        <v>2523</v>
      </c>
      <c r="K539" s="431"/>
      <c r="L539" s="551">
        <v>147.16999999999999</v>
      </c>
      <c r="M539" s="37">
        <v>0</v>
      </c>
      <c r="N539" s="37">
        <v>7005.29</v>
      </c>
      <c r="O539" s="37">
        <v>0</v>
      </c>
      <c r="P539" s="620"/>
      <c r="Q539" s="104"/>
      <c r="R539" s="104"/>
      <c r="S539" s="104"/>
      <c r="T539" s="104"/>
      <c r="U539" s="104"/>
      <c r="V539" s="104"/>
      <c r="W539" s="104"/>
      <c r="X539" s="104"/>
      <c r="Y539" s="104"/>
      <c r="Z539" s="104"/>
      <c r="AA539" s="104"/>
      <c r="AB539" s="104"/>
      <c r="AC539" s="104"/>
      <c r="AD539" s="104"/>
    </row>
    <row r="540" spans="2:30" ht="24" x14ac:dyDescent="0.25">
      <c r="B540" s="102" t="s">
        <v>1791</v>
      </c>
      <c r="C540" s="102" t="s">
        <v>56</v>
      </c>
      <c r="D540" s="102" t="s">
        <v>57</v>
      </c>
      <c r="E540" s="102" t="s">
        <v>1043</v>
      </c>
      <c r="F540" s="42">
        <v>101965</v>
      </c>
      <c r="G540" s="430" t="s">
        <v>2524</v>
      </c>
      <c r="H540" s="102" t="s">
        <v>160</v>
      </c>
      <c r="I540" s="37">
        <v>114.6</v>
      </c>
      <c r="J540" s="431" t="s">
        <v>2525</v>
      </c>
      <c r="K540" s="431"/>
      <c r="L540" s="551">
        <v>229.63</v>
      </c>
      <c r="M540" s="37">
        <v>0</v>
      </c>
      <c r="N540" s="37">
        <v>26315.59</v>
      </c>
      <c r="O540" s="37">
        <v>0</v>
      </c>
      <c r="P540" s="620"/>
      <c r="Q540" s="104"/>
      <c r="R540" s="104"/>
      <c r="S540" s="104"/>
      <c r="T540" s="104"/>
      <c r="U540" s="104"/>
      <c r="V540" s="104"/>
      <c r="W540" s="104"/>
      <c r="X540" s="104"/>
      <c r="Y540" s="104"/>
      <c r="Z540" s="104"/>
      <c r="AA540" s="104"/>
      <c r="AB540" s="104"/>
      <c r="AC540" s="104"/>
      <c r="AD540" s="104"/>
    </row>
    <row r="541" spans="2:30" x14ac:dyDescent="0.25">
      <c r="B541" s="76" t="s">
        <v>220</v>
      </c>
      <c r="C541" s="76"/>
      <c r="D541" s="76"/>
      <c r="E541" s="76"/>
      <c r="F541" s="76"/>
      <c r="G541" s="77" t="s">
        <v>181</v>
      </c>
      <c r="H541" s="567"/>
      <c r="I541" s="568"/>
      <c r="J541" s="81"/>
      <c r="K541" s="81"/>
      <c r="L541" s="568"/>
      <c r="M541" s="568"/>
      <c r="N541" s="571">
        <v>80646.200000000012</v>
      </c>
      <c r="O541" s="571">
        <v>0</v>
      </c>
      <c r="P541" s="620"/>
      <c r="Q541" s="104"/>
      <c r="R541" s="104"/>
      <c r="S541" s="104"/>
      <c r="T541" s="104"/>
      <c r="U541" s="104"/>
      <c r="V541" s="104"/>
      <c r="W541" s="104"/>
      <c r="X541" s="104"/>
      <c r="Y541" s="104"/>
      <c r="Z541" s="104"/>
      <c r="AA541" s="104"/>
      <c r="AB541" s="104"/>
      <c r="AC541" s="104"/>
      <c r="AD541" s="104"/>
    </row>
    <row r="542" spans="2:30" ht="24" x14ac:dyDescent="0.25">
      <c r="B542" s="102" t="s">
        <v>1787</v>
      </c>
      <c r="C542" s="102" t="s">
        <v>56</v>
      </c>
      <c r="D542" s="102" t="s">
        <v>58</v>
      </c>
      <c r="E542" s="102" t="s">
        <v>1045</v>
      </c>
      <c r="F542" s="42">
        <v>2001003023</v>
      </c>
      <c r="G542" s="430" t="s">
        <v>2526</v>
      </c>
      <c r="H542" s="102" t="s">
        <v>48</v>
      </c>
      <c r="I542" s="37">
        <v>66.954999999999984</v>
      </c>
      <c r="J542" s="431">
        <v>761.6</v>
      </c>
      <c r="K542" s="431"/>
      <c r="L542" s="551">
        <v>981.09</v>
      </c>
      <c r="M542" s="37">
        <v>0</v>
      </c>
      <c r="N542" s="37">
        <v>65688.88</v>
      </c>
      <c r="O542" s="37">
        <v>0</v>
      </c>
      <c r="P542" s="620"/>
      <c r="Q542" s="104"/>
      <c r="R542" s="104"/>
      <c r="S542" s="104"/>
      <c r="T542" s="104"/>
      <c r="U542" s="104"/>
      <c r="V542" s="104"/>
      <c r="W542" s="104"/>
      <c r="X542" s="104"/>
      <c r="Y542" s="104"/>
      <c r="Z542" s="104"/>
      <c r="AA542" s="104"/>
      <c r="AB542" s="104"/>
      <c r="AC542" s="104"/>
      <c r="AD542" s="104"/>
    </row>
    <row r="543" spans="2:30" ht="24" x14ac:dyDescent="0.25">
      <c r="B543" s="102" t="s">
        <v>1789</v>
      </c>
      <c r="C543" s="102" t="s">
        <v>56</v>
      </c>
      <c r="D543" s="102" t="s">
        <v>57</v>
      </c>
      <c r="E543" s="102" t="s">
        <v>1789</v>
      </c>
      <c r="F543" s="42">
        <v>100862</v>
      </c>
      <c r="G543" s="430" t="s">
        <v>2527</v>
      </c>
      <c r="H543" s="102" t="s">
        <v>121</v>
      </c>
      <c r="I543" s="37">
        <v>132</v>
      </c>
      <c r="J543" s="431" t="s">
        <v>2528</v>
      </c>
      <c r="K543" s="431"/>
      <c r="L543" s="551">
        <v>49.76</v>
      </c>
      <c r="M543" s="37">
        <v>0</v>
      </c>
      <c r="N543" s="37">
        <v>6568.32</v>
      </c>
      <c r="O543" s="37">
        <v>0</v>
      </c>
      <c r="P543" s="620"/>
      <c r="Q543" s="104"/>
      <c r="R543" s="104"/>
      <c r="S543" s="104"/>
      <c r="T543" s="104"/>
      <c r="U543" s="104"/>
      <c r="V543" s="104"/>
      <c r="W543" s="104"/>
      <c r="X543" s="104"/>
      <c r="Y543" s="104"/>
      <c r="Z543" s="104"/>
      <c r="AA543" s="104"/>
      <c r="AB543" s="104"/>
      <c r="AC543" s="104"/>
      <c r="AD543" s="104"/>
    </row>
    <row r="544" spans="2:30" x14ac:dyDescent="0.25">
      <c r="B544" s="102" t="s">
        <v>1790</v>
      </c>
      <c r="C544" s="102" t="s">
        <v>56</v>
      </c>
      <c r="D544" s="102" t="s">
        <v>58</v>
      </c>
      <c r="E544" s="102" t="s">
        <v>1046</v>
      </c>
      <c r="F544" s="42">
        <v>2001003026</v>
      </c>
      <c r="G544" s="430" t="s">
        <v>2529</v>
      </c>
      <c r="H544" s="102" t="s">
        <v>160</v>
      </c>
      <c r="I544" s="37">
        <v>83.15</v>
      </c>
      <c r="J544" s="431">
        <v>78.319999999999993</v>
      </c>
      <c r="K544" s="431"/>
      <c r="L544" s="551">
        <v>100.89</v>
      </c>
      <c r="M544" s="37">
        <v>0</v>
      </c>
      <c r="N544" s="37">
        <v>8389</v>
      </c>
      <c r="O544" s="37">
        <v>0</v>
      </c>
      <c r="P544" s="620"/>
      <c r="Q544" s="104"/>
      <c r="R544" s="104"/>
      <c r="S544" s="104"/>
      <c r="T544" s="104"/>
      <c r="U544" s="104"/>
      <c r="V544" s="104"/>
      <c r="W544" s="104"/>
      <c r="X544" s="104"/>
      <c r="Y544" s="104"/>
      <c r="Z544" s="104"/>
      <c r="AA544" s="104"/>
      <c r="AB544" s="104"/>
      <c r="AC544" s="104"/>
      <c r="AD544" s="104"/>
    </row>
    <row r="545" spans="2:30" x14ac:dyDescent="0.25">
      <c r="B545" s="76" t="s">
        <v>859</v>
      </c>
      <c r="C545" s="76"/>
      <c r="D545" s="76"/>
      <c r="E545" s="76"/>
      <c r="F545" s="76"/>
      <c r="G545" s="77" t="s">
        <v>349</v>
      </c>
      <c r="H545" s="567"/>
      <c r="I545" s="568"/>
      <c r="J545" s="81"/>
      <c r="K545" s="81"/>
      <c r="L545" s="568"/>
      <c r="M545" s="568"/>
      <c r="N545" s="571">
        <v>62866.7</v>
      </c>
      <c r="O545" s="571">
        <v>0</v>
      </c>
      <c r="P545" s="620"/>
      <c r="Q545" s="104"/>
      <c r="R545" s="104"/>
      <c r="S545" s="104"/>
      <c r="T545" s="104"/>
      <c r="U545" s="104"/>
      <c r="V545" s="104"/>
      <c r="W545" s="104"/>
      <c r="X545" s="104"/>
      <c r="Y545" s="104"/>
      <c r="Z545" s="104"/>
      <c r="AA545" s="104"/>
      <c r="AB545" s="104"/>
      <c r="AC545" s="104"/>
      <c r="AD545" s="104"/>
    </row>
    <row r="546" spans="2:30" ht="36" x14ac:dyDescent="0.25">
      <c r="B546" s="102" t="s">
        <v>1788</v>
      </c>
      <c r="C546" s="102" t="s">
        <v>56</v>
      </c>
      <c r="D546" s="102" t="s">
        <v>57</v>
      </c>
      <c r="E546" s="102" t="s">
        <v>1788</v>
      </c>
      <c r="F546" s="42">
        <v>102253</v>
      </c>
      <c r="G546" s="430" t="s">
        <v>2530</v>
      </c>
      <c r="H546" s="102" t="s">
        <v>48</v>
      </c>
      <c r="I546" s="37">
        <v>54.74</v>
      </c>
      <c r="J546" s="431" t="s">
        <v>2531</v>
      </c>
      <c r="K546" s="431"/>
      <c r="L546" s="551">
        <v>1148.46</v>
      </c>
      <c r="M546" s="37">
        <v>0</v>
      </c>
      <c r="N546" s="37">
        <v>62866.7</v>
      </c>
      <c r="O546" s="37">
        <v>0</v>
      </c>
      <c r="P546" s="620"/>
      <c r="Q546" s="104"/>
      <c r="R546" s="104"/>
      <c r="S546" s="104"/>
      <c r="T546" s="104"/>
      <c r="U546" s="104"/>
      <c r="V546" s="104"/>
      <c r="W546" s="104"/>
      <c r="X546" s="104"/>
      <c r="Y546" s="104"/>
      <c r="Z546" s="104"/>
      <c r="AA546" s="104"/>
      <c r="AB546" s="104"/>
      <c r="AC546" s="104"/>
      <c r="AD546" s="104"/>
    </row>
    <row r="547" spans="2:30" x14ac:dyDescent="0.25">
      <c r="B547" s="559"/>
      <c r="C547" s="559"/>
      <c r="D547" s="559"/>
      <c r="E547" s="559"/>
      <c r="F547" s="560"/>
      <c r="G547" s="561"/>
      <c r="H547" s="393"/>
      <c r="I547" s="562"/>
      <c r="J547" s="432"/>
      <c r="K547" s="432"/>
      <c r="L547" s="562"/>
      <c r="M547" s="562"/>
      <c r="N547" s="562"/>
      <c r="O547" s="593"/>
      <c r="P547" s="620"/>
      <c r="Q547" s="104"/>
      <c r="R547" s="104"/>
      <c r="S547" s="104"/>
      <c r="T547" s="104"/>
      <c r="U547" s="104"/>
      <c r="V547" s="104"/>
      <c r="W547" s="104"/>
      <c r="X547" s="104"/>
      <c r="Y547" s="104"/>
      <c r="Z547" s="104"/>
      <c r="AA547" s="104"/>
      <c r="AB547" s="104"/>
      <c r="AC547" s="104"/>
      <c r="AD547" s="104"/>
    </row>
    <row r="548" spans="2:30" x14ac:dyDescent="0.25">
      <c r="B548" s="66" t="s">
        <v>355</v>
      </c>
      <c r="C548" s="66"/>
      <c r="D548" s="66"/>
      <c r="E548" s="66"/>
      <c r="F548" s="66"/>
      <c r="G548" s="67" t="s">
        <v>605</v>
      </c>
      <c r="H548" s="563"/>
      <c r="I548" s="564"/>
      <c r="J548" s="78"/>
      <c r="K548" s="78"/>
      <c r="L548" s="564"/>
      <c r="M548" s="564"/>
      <c r="N548" s="569">
        <v>112428.45000000001</v>
      </c>
      <c r="O548" s="569" t="e">
        <v>#REF!</v>
      </c>
      <c r="P548" s="620"/>
      <c r="Q548" s="104"/>
      <c r="R548" s="104"/>
      <c r="S548" s="104"/>
      <c r="T548" s="104"/>
      <c r="U548" s="104"/>
      <c r="V548" s="104"/>
      <c r="W548" s="104"/>
      <c r="X548" s="104"/>
      <c r="Y548" s="104"/>
      <c r="Z548" s="104"/>
      <c r="AA548" s="104"/>
      <c r="AB548" s="104"/>
      <c r="AC548" s="104"/>
      <c r="AD548" s="104"/>
    </row>
    <row r="549" spans="2:30" x14ac:dyDescent="0.25">
      <c r="B549" s="102" t="s">
        <v>356</v>
      </c>
      <c r="C549" s="102" t="s">
        <v>56</v>
      </c>
      <c r="D549" s="102" t="s">
        <v>59</v>
      </c>
      <c r="E549" s="102" t="s">
        <v>356</v>
      </c>
      <c r="F549" s="42" t="s">
        <v>744</v>
      </c>
      <c r="G549" s="430" t="s">
        <v>617</v>
      </c>
      <c r="H549" s="102" t="s">
        <v>160</v>
      </c>
      <c r="I549" s="37">
        <v>416.71</v>
      </c>
      <c r="J549" s="431">
        <v>50.35</v>
      </c>
      <c r="K549" s="431"/>
      <c r="L549" s="551">
        <v>64.86</v>
      </c>
      <c r="M549" s="37">
        <v>0</v>
      </c>
      <c r="N549" s="37">
        <v>27027.81</v>
      </c>
      <c r="O549" s="569"/>
      <c r="P549" s="620"/>
      <c r="Q549" s="104"/>
      <c r="R549" s="104"/>
      <c r="S549" s="104"/>
      <c r="T549" s="104"/>
      <c r="U549" s="104"/>
      <c r="V549" s="104"/>
      <c r="W549" s="104"/>
      <c r="X549" s="104"/>
      <c r="Y549" s="104"/>
      <c r="Z549" s="104"/>
      <c r="AA549" s="104"/>
      <c r="AB549" s="104"/>
      <c r="AC549" s="104"/>
      <c r="AD549" s="104"/>
    </row>
    <row r="550" spans="2:30" ht="24" x14ac:dyDescent="0.25">
      <c r="B550" s="102" t="s">
        <v>708</v>
      </c>
      <c r="C550" s="102" t="s">
        <v>56</v>
      </c>
      <c r="D550" s="102" t="s">
        <v>57</v>
      </c>
      <c r="E550" s="102" t="s">
        <v>708</v>
      </c>
      <c r="F550" s="42">
        <v>96971</v>
      </c>
      <c r="G550" s="430" t="s">
        <v>2532</v>
      </c>
      <c r="H550" s="102" t="s">
        <v>160</v>
      </c>
      <c r="I550" s="37">
        <v>17.52</v>
      </c>
      <c r="J550" s="431" t="s">
        <v>2533</v>
      </c>
      <c r="K550" s="431"/>
      <c r="L550" s="551">
        <v>41.58</v>
      </c>
      <c r="M550" s="37">
        <v>0</v>
      </c>
      <c r="N550" s="37">
        <v>728.48</v>
      </c>
      <c r="O550" s="569"/>
      <c r="P550" s="620"/>
      <c r="Q550" s="104"/>
      <c r="R550" s="104"/>
      <c r="S550" s="104"/>
      <c r="T550" s="104"/>
      <c r="U550" s="104"/>
      <c r="V550" s="104"/>
      <c r="W550" s="104"/>
      <c r="X550" s="104"/>
      <c r="Y550" s="104"/>
      <c r="Z550" s="104"/>
      <c r="AA550" s="104"/>
      <c r="AB550" s="104"/>
      <c r="AC550" s="104"/>
      <c r="AD550" s="104"/>
    </row>
    <row r="551" spans="2:30" ht="24" x14ac:dyDescent="0.25">
      <c r="B551" s="102" t="s">
        <v>722</v>
      </c>
      <c r="C551" s="102" t="s">
        <v>56</v>
      </c>
      <c r="D551" s="102" t="s">
        <v>57</v>
      </c>
      <c r="E551" s="102" t="s">
        <v>722</v>
      </c>
      <c r="F551" s="42">
        <v>96973</v>
      </c>
      <c r="G551" s="430" t="s">
        <v>2534</v>
      </c>
      <c r="H551" s="102" t="s">
        <v>160</v>
      </c>
      <c r="I551" s="37">
        <v>31.92</v>
      </c>
      <c r="J551" s="431" t="s">
        <v>2535</v>
      </c>
      <c r="K551" s="431"/>
      <c r="L551" s="551">
        <v>72.930000000000007</v>
      </c>
      <c r="M551" s="37">
        <v>0</v>
      </c>
      <c r="N551" s="37">
        <v>2327.92</v>
      </c>
      <c r="O551" s="569"/>
      <c r="P551" s="620"/>
      <c r="Q551" s="104"/>
      <c r="R551" s="104"/>
      <c r="S551" s="104"/>
      <c r="T551" s="104"/>
      <c r="U551" s="104"/>
      <c r="V551" s="104"/>
      <c r="W551" s="104"/>
      <c r="X551" s="104"/>
      <c r="Y551" s="104"/>
      <c r="Z551" s="104"/>
      <c r="AA551" s="104"/>
      <c r="AB551" s="104"/>
      <c r="AC551" s="104"/>
      <c r="AD551" s="104"/>
    </row>
    <row r="552" spans="2:30" ht="24" x14ac:dyDescent="0.25">
      <c r="B552" s="102" t="s">
        <v>723</v>
      </c>
      <c r="C552" s="102" t="s">
        <v>56</v>
      </c>
      <c r="D552" s="102" t="s">
        <v>57</v>
      </c>
      <c r="E552" s="102" t="s">
        <v>723</v>
      </c>
      <c r="F552" s="42">
        <v>96977</v>
      </c>
      <c r="G552" s="430" t="s">
        <v>2536</v>
      </c>
      <c r="H552" s="102" t="s">
        <v>160</v>
      </c>
      <c r="I552" s="37">
        <v>54.52</v>
      </c>
      <c r="J552" s="431" t="s">
        <v>2537</v>
      </c>
      <c r="K552" s="431"/>
      <c r="L552" s="551">
        <v>66.27</v>
      </c>
      <c r="M552" s="37">
        <v>0</v>
      </c>
      <c r="N552" s="37">
        <v>3613.04</v>
      </c>
      <c r="O552" s="569"/>
      <c r="P552" s="620"/>
      <c r="Q552" s="104"/>
      <c r="R552" s="104"/>
      <c r="S552" s="104"/>
      <c r="T552" s="104"/>
      <c r="U552" s="104"/>
      <c r="V552" s="104"/>
      <c r="W552" s="104"/>
      <c r="X552" s="104"/>
      <c r="Y552" s="104"/>
      <c r="Z552" s="104"/>
      <c r="AA552" s="104"/>
      <c r="AB552" s="104"/>
      <c r="AC552" s="104"/>
      <c r="AD552" s="104"/>
    </row>
    <row r="553" spans="2:30" x14ac:dyDescent="0.25">
      <c r="B553" s="102" t="s">
        <v>724</v>
      </c>
      <c r="C553" s="102" t="s">
        <v>56</v>
      </c>
      <c r="D553" s="102" t="s">
        <v>59</v>
      </c>
      <c r="E553" s="102" t="s">
        <v>724</v>
      </c>
      <c r="F553" s="42" t="s">
        <v>745</v>
      </c>
      <c r="G553" s="430" t="s">
        <v>612</v>
      </c>
      <c r="H553" s="102" t="s">
        <v>160</v>
      </c>
      <c r="I553" s="37">
        <v>383</v>
      </c>
      <c r="J553" s="431">
        <v>47.059999999999995</v>
      </c>
      <c r="K553" s="431"/>
      <c r="L553" s="551">
        <v>60.62</v>
      </c>
      <c r="M553" s="37">
        <v>0</v>
      </c>
      <c r="N553" s="37">
        <v>23217.46</v>
      </c>
      <c r="O553" s="569"/>
      <c r="P553" s="620"/>
      <c r="Q553" s="104"/>
      <c r="R553" s="104"/>
      <c r="S553" s="104"/>
      <c r="T553" s="104"/>
      <c r="U553" s="104"/>
      <c r="V553" s="104"/>
      <c r="W553" s="104"/>
      <c r="X553" s="104"/>
      <c r="Y553" s="104"/>
      <c r="Z553" s="104"/>
      <c r="AA553" s="104"/>
      <c r="AB553" s="104"/>
      <c r="AC553" s="104"/>
      <c r="AD553" s="104"/>
    </row>
    <row r="554" spans="2:30" x14ac:dyDescent="0.25">
      <c r="B554" s="102" t="s">
        <v>725</v>
      </c>
      <c r="C554" s="102" t="s">
        <v>56</v>
      </c>
      <c r="D554" s="102" t="s">
        <v>105</v>
      </c>
      <c r="E554" s="102" t="s">
        <v>725</v>
      </c>
      <c r="F554" s="42">
        <v>59305</v>
      </c>
      <c r="G554" s="430" t="s">
        <v>611</v>
      </c>
      <c r="H554" s="102" t="s">
        <v>121</v>
      </c>
      <c r="I554" s="37">
        <v>1</v>
      </c>
      <c r="J554" s="431">
        <v>610.98</v>
      </c>
      <c r="K554" s="431"/>
      <c r="L554" s="551">
        <v>787.06</v>
      </c>
      <c r="M554" s="37">
        <v>0</v>
      </c>
      <c r="N554" s="37">
        <v>787.06</v>
      </c>
      <c r="O554" s="569"/>
      <c r="P554" s="620"/>
      <c r="Q554" s="104"/>
      <c r="R554" s="104"/>
      <c r="S554" s="104"/>
      <c r="T554" s="104"/>
      <c r="U554" s="104"/>
      <c r="V554" s="104"/>
      <c r="W554" s="104"/>
      <c r="X554" s="104"/>
      <c r="Y554" s="104"/>
      <c r="Z554" s="104"/>
      <c r="AA554" s="104"/>
      <c r="AB554" s="104"/>
      <c r="AC554" s="104"/>
      <c r="AD554" s="104"/>
    </row>
    <row r="555" spans="2:30" ht="24" x14ac:dyDescent="0.25">
      <c r="B555" s="102" t="s">
        <v>1303</v>
      </c>
      <c r="C555" s="102" t="s">
        <v>56</v>
      </c>
      <c r="D555" s="102" t="s">
        <v>57</v>
      </c>
      <c r="E555" s="102" t="s">
        <v>1303</v>
      </c>
      <c r="F555" s="42">
        <v>98111</v>
      </c>
      <c r="G555" s="430" t="s">
        <v>2538</v>
      </c>
      <c r="H555" s="102" t="s">
        <v>121</v>
      </c>
      <c r="I555" s="37">
        <v>20</v>
      </c>
      <c r="J555" s="431" t="s">
        <v>2539</v>
      </c>
      <c r="K555" s="431"/>
      <c r="L555" s="551">
        <v>71.72</v>
      </c>
      <c r="M555" s="37">
        <v>0</v>
      </c>
      <c r="N555" s="37">
        <v>1434.4</v>
      </c>
      <c r="O555" s="569"/>
      <c r="P555" s="620"/>
      <c r="Q555" s="104"/>
      <c r="R555" s="104"/>
      <c r="S555" s="104"/>
      <c r="T555" s="104"/>
      <c r="U555" s="104"/>
      <c r="V555" s="104"/>
      <c r="W555" s="104"/>
      <c r="X555" s="104"/>
      <c r="Y555" s="104"/>
      <c r="Z555" s="104"/>
      <c r="AA555" s="104"/>
      <c r="AB555" s="104"/>
      <c r="AC555" s="104"/>
      <c r="AD555" s="104"/>
    </row>
    <row r="556" spans="2:30" x14ac:dyDescent="0.25">
      <c r="B556" s="102" t="s">
        <v>1408</v>
      </c>
      <c r="C556" s="102" t="s">
        <v>56</v>
      </c>
      <c r="D556" s="102" t="s">
        <v>105</v>
      </c>
      <c r="E556" s="102" t="s">
        <v>1408</v>
      </c>
      <c r="F556" s="42">
        <v>78563</v>
      </c>
      <c r="G556" s="430" t="s">
        <v>1305</v>
      </c>
      <c r="H556" s="102" t="s">
        <v>121</v>
      </c>
      <c r="I556" s="37">
        <v>349</v>
      </c>
      <c r="J556" s="431">
        <v>3.82</v>
      </c>
      <c r="K556" s="431"/>
      <c r="L556" s="551">
        <v>4.92</v>
      </c>
      <c r="M556" s="37">
        <v>0</v>
      </c>
      <c r="N556" s="37">
        <v>1717.08</v>
      </c>
      <c r="O556" s="569"/>
      <c r="P556" s="620"/>
      <c r="Q556" s="104"/>
      <c r="R556" s="104"/>
      <c r="S556" s="104"/>
      <c r="T556" s="104"/>
      <c r="U556" s="104"/>
      <c r="V556" s="104"/>
      <c r="W556" s="104"/>
      <c r="X556" s="104"/>
      <c r="Y556" s="104"/>
      <c r="Z556" s="104"/>
      <c r="AA556" s="104"/>
      <c r="AB556" s="104"/>
      <c r="AC556" s="104"/>
      <c r="AD556" s="104"/>
    </row>
    <row r="557" spans="2:30" ht="24" x14ac:dyDescent="0.25">
      <c r="B557" s="102" t="s">
        <v>1424</v>
      </c>
      <c r="C557" s="102" t="s">
        <v>56</v>
      </c>
      <c r="D557" s="102" t="s">
        <v>59</v>
      </c>
      <c r="E557" s="102" t="s">
        <v>1424</v>
      </c>
      <c r="F557" s="42" t="s">
        <v>746</v>
      </c>
      <c r="G557" s="430" t="s">
        <v>613</v>
      </c>
      <c r="H557" s="102" t="s">
        <v>121</v>
      </c>
      <c r="I557" s="37">
        <v>29</v>
      </c>
      <c r="J557" s="431">
        <v>75.800000000000011</v>
      </c>
      <c r="K557" s="431"/>
      <c r="L557" s="551">
        <v>97.64</v>
      </c>
      <c r="M557" s="37">
        <v>0</v>
      </c>
      <c r="N557" s="37">
        <v>2831.56</v>
      </c>
      <c r="O557" s="569"/>
      <c r="P557" s="620"/>
      <c r="Q557" s="104"/>
      <c r="R557" s="104"/>
      <c r="S557" s="104"/>
      <c r="T557" s="104"/>
      <c r="U557" s="104"/>
      <c r="V557" s="104"/>
      <c r="W557" s="104"/>
      <c r="X557" s="104"/>
      <c r="Y557" s="104"/>
      <c r="Z557" s="104"/>
      <c r="AA557" s="104"/>
      <c r="AB557" s="104"/>
      <c r="AC557" s="104"/>
      <c r="AD557" s="104"/>
    </row>
    <row r="558" spans="2:30" x14ac:dyDescent="0.25">
      <c r="B558" s="102" t="s">
        <v>1792</v>
      </c>
      <c r="C558" s="102" t="s">
        <v>56</v>
      </c>
      <c r="D558" s="102" t="s">
        <v>105</v>
      </c>
      <c r="E558" s="102" t="s">
        <v>1792</v>
      </c>
      <c r="F558" s="42">
        <v>61022</v>
      </c>
      <c r="G558" s="430" t="s">
        <v>614</v>
      </c>
      <c r="H558" s="102" t="s">
        <v>121</v>
      </c>
      <c r="I558" s="37">
        <v>31</v>
      </c>
      <c r="J558" s="431">
        <v>55.87</v>
      </c>
      <c r="K558" s="431"/>
      <c r="L558" s="551">
        <v>55.87</v>
      </c>
      <c r="M558" s="37">
        <v>0</v>
      </c>
      <c r="N558" s="37">
        <v>1731.97</v>
      </c>
      <c r="O558" s="569"/>
      <c r="P558" s="620"/>
      <c r="Q558" s="104"/>
      <c r="R558" s="104"/>
      <c r="S558" s="104"/>
      <c r="T558" s="104"/>
      <c r="U558" s="104"/>
      <c r="V558" s="104"/>
      <c r="W558" s="104"/>
      <c r="X558" s="104"/>
      <c r="Y558" s="104"/>
      <c r="Z558" s="104"/>
      <c r="AA558" s="104"/>
      <c r="AB558" s="104"/>
      <c r="AC558" s="104"/>
      <c r="AD558" s="104"/>
    </row>
    <row r="559" spans="2:30" x14ac:dyDescent="0.25">
      <c r="B559" s="102" t="s">
        <v>1793</v>
      </c>
      <c r="C559" s="102" t="s">
        <v>56</v>
      </c>
      <c r="D559" s="102" t="s">
        <v>105</v>
      </c>
      <c r="E559" s="102" t="s">
        <v>1793</v>
      </c>
      <c r="F559" s="42">
        <v>61019</v>
      </c>
      <c r="G559" s="430" t="s">
        <v>615</v>
      </c>
      <c r="H559" s="102" t="s">
        <v>121</v>
      </c>
      <c r="I559" s="37">
        <v>16</v>
      </c>
      <c r="J559" s="431">
        <v>55.87</v>
      </c>
      <c r="K559" s="431"/>
      <c r="L559" s="551">
        <v>71.97</v>
      </c>
      <c r="M559" s="37">
        <v>0</v>
      </c>
      <c r="N559" s="37">
        <v>1151.52</v>
      </c>
      <c r="O559" s="569"/>
      <c r="P559" s="620"/>
      <c r="Q559" s="104"/>
      <c r="R559" s="104"/>
      <c r="S559" s="104"/>
      <c r="T559" s="104"/>
      <c r="U559" s="104"/>
      <c r="V559" s="104"/>
      <c r="W559" s="104"/>
      <c r="X559" s="104"/>
      <c r="Y559" s="104"/>
      <c r="Z559" s="104"/>
      <c r="AA559" s="104"/>
      <c r="AB559" s="104"/>
      <c r="AC559" s="104"/>
      <c r="AD559" s="104"/>
    </row>
    <row r="560" spans="2:30" x14ac:dyDescent="0.25">
      <c r="B560" s="102" t="s">
        <v>1794</v>
      </c>
      <c r="C560" s="102" t="s">
        <v>56</v>
      </c>
      <c r="D560" s="102" t="s">
        <v>59</v>
      </c>
      <c r="E560" s="102" t="s">
        <v>1794</v>
      </c>
      <c r="F560" s="42" t="s">
        <v>747</v>
      </c>
      <c r="G560" s="430" t="s">
        <v>616</v>
      </c>
      <c r="H560" s="102" t="s">
        <v>121</v>
      </c>
      <c r="I560" s="37">
        <v>15</v>
      </c>
      <c r="J560" s="431">
        <v>34.03</v>
      </c>
      <c r="K560" s="431"/>
      <c r="L560" s="551">
        <v>43.83</v>
      </c>
      <c r="M560" s="37">
        <v>0</v>
      </c>
      <c r="N560" s="37">
        <v>657.45</v>
      </c>
      <c r="O560" s="569"/>
      <c r="P560" s="620"/>
      <c r="Q560" s="104"/>
      <c r="R560" s="104"/>
      <c r="S560" s="104"/>
      <c r="T560" s="104"/>
      <c r="U560" s="104"/>
      <c r="V560" s="104"/>
      <c r="W560" s="104"/>
      <c r="X560" s="104"/>
      <c r="Y560" s="104"/>
      <c r="Z560" s="104"/>
      <c r="AA560" s="104"/>
      <c r="AB560" s="104"/>
      <c r="AC560" s="104"/>
      <c r="AD560" s="104"/>
    </row>
    <row r="561" spans="2:30" ht="24" x14ac:dyDescent="0.25">
      <c r="B561" s="102" t="s">
        <v>1795</v>
      </c>
      <c r="C561" s="102" t="s">
        <v>56</v>
      </c>
      <c r="D561" s="102" t="s">
        <v>57</v>
      </c>
      <c r="E561" s="102" t="s">
        <v>1795</v>
      </c>
      <c r="F561" s="42">
        <v>96985</v>
      </c>
      <c r="G561" s="430" t="s">
        <v>2540</v>
      </c>
      <c r="H561" s="102" t="s">
        <v>121</v>
      </c>
      <c r="I561" s="37">
        <v>20</v>
      </c>
      <c r="J561" s="431" t="s">
        <v>2541</v>
      </c>
      <c r="K561" s="431"/>
      <c r="L561" s="551">
        <v>113.41</v>
      </c>
      <c r="M561" s="37">
        <v>0</v>
      </c>
      <c r="N561" s="37">
        <v>2268.1999999999998</v>
      </c>
      <c r="O561" s="569"/>
      <c r="P561" s="620"/>
      <c r="Q561" s="104"/>
      <c r="R561" s="104"/>
      <c r="S561" s="104"/>
      <c r="T561" s="104"/>
      <c r="U561" s="104"/>
      <c r="V561" s="104"/>
      <c r="W561" s="104"/>
      <c r="X561" s="104"/>
      <c r="Y561" s="104"/>
      <c r="Z561" s="104"/>
      <c r="AA561" s="104"/>
      <c r="AB561" s="104"/>
      <c r="AC561" s="104"/>
      <c r="AD561" s="104"/>
    </row>
    <row r="562" spans="2:30" x14ac:dyDescent="0.25">
      <c r="B562" s="102" t="s">
        <v>1796</v>
      </c>
      <c r="C562" s="102" t="s">
        <v>56</v>
      </c>
      <c r="D562" s="102" t="s">
        <v>59</v>
      </c>
      <c r="E562" s="102" t="s">
        <v>1796</v>
      </c>
      <c r="F562" s="42" t="s">
        <v>748</v>
      </c>
      <c r="G562" s="430" t="s">
        <v>627</v>
      </c>
      <c r="H562" s="102" t="s">
        <v>121</v>
      </c>
      <c r="I562" s="37">
        <v>25</v>
      </c>
      <c r="J562" s="431">
        <v>35.22</v>
      </c>
      <c r="K562" s="431"/>
      <c r="L562" s="551">
        <v>45.37</v>
      </c>
      <c r="M562" s="37">
        <v>0</v>
      </c>
      <c r="N562" s="37">
        <v>1134.25</v>
      </c>
      <c r="O562" s="569"/>
      <c r="P562" s="620"/>
      <c r="Q562" s="104"/>
      <c r="R562" s="104"/>
      <c r="S562" s="104"/>
      <c r="T562" s="104"/>
      <c r="U562" s="104"/>
      <c r="V562" s="104"/>
      <c r="W562" s="104"/>
      <c r="X562" s="104"/>
      <c r="Y562" s="104"/>
      <c r="Z562" s="104"/>
      <c r="AA562" s="104"/>
      <c r="AB562" s="104"/>
      <c r="AC562" s="104"/>
      <c r="AD562" s="104"/>
    </row>
    <row r="563" spans="2:30" ht="24" x14ac:dyDescent="0.25">
      <c r="B563" s="102" t="s">
        <v>1797</v>
      </c>
      <c r="C563" s="102" t="s">
        <v>56</v>
      </c>
      <c r="D563" s="102" t="s">
        <v>57</v>
      </c>
      <c r="E563" s="102" t="s">
        <v>1797</v>
      </c>
      <c r="F563" s="42">
        <v>96989</v>
      </c>
      <c r="G563" s="430" t="s">
        <v>2542</v>
      </c>
      <c r="H563" s="102" t="s">
        <v>121</v>
      </c>
      <c r="I563" s="37">
        <v>1</v>
      </c>
      <c r="J563" s="431" t="s">
        <v>2543</v>
      </c>
      <c r="K563" s="431"/>
      <c r="L563" s="551">
        <v>230.21</v>
      </c>
      <c r="M563" s="37">
        <v>0</v>
      </c>
      <c r="N563" s="37">
        <v>230.21</v>
      </c>
      <c r="O563" s="569"/>
      <c r="P563" s="620"/>
      <c r="Q563" s="104"/>
      <c r="R563" s="104"/>
      <c r="S563" s="104"/>
      <c r="T563" s="104"/>
      <c r="U563" s="104"/>
      <c r="V563" s="104"/>
      <c r="W563" s="104"/>
      <c r="X563" s="104"/>
      <c r="Y563" s="104"/>
      <c r="Z563" s="104"/>
      <c r="AA563" s="104"/>
      <c r="AB563" s="104"/>
      <c r="AC563" s="104"/>
      <c r="AD563" s="104"/>
    </row>
    <row r="564" spans="2:30" ht="24" x14ac:dyDescent="0.25">
      <c r="B564" s="102" t="s">
        <v>1798</v>
      </c>
      <c r="C564" s="102" t="s">
        <v>56</v>
      </c>
      <c r="D564" s="102" t="s">
        <v>57</v>
      </c>
      <c r="E564" s="102" t="s">
        <v>1798</v>
      </c>
      <c r="F564" s="42">
        <v>40552</v>
      </c>
      <c r="G564" s="430" t="s">
        <v>2544</v>
      </c>
      <c r="H564" s="102" t="s">
        <v>2545</v>
      </c>
      <c r="I564" s="37">
        <v>482</v>
      </c>
      <c r="J564" s="431" t="s">
        <v>2546</v>
      </c>
      <c r="K564" s="431"/>
      <c r="L564" s="551">
        <v>75.28</v>
      </c>
      <c r="M564" s="37">
        <v>0</v>
      </c>
      <c r="N564" s="37">
        <v>36284.959999999999</v>
      </c>
      <c r="O564" s="569"/>
      <c r="P564" s="620"/>
      <c r="Q564" s="104"/>
      <c r="R564" s="104"/>
      <c r="S564" s="104"/>
      <c r="T564" s="104"/>
      <c r="U564" s="104"/>
      <c r="V564" s="104"/>
      <c r="W564" s="104"/>
      <c r="X564" s="104"/>
      <c r="Y564" s="104"/>
      <c r="Z564" s="104"/>
      <c r="AA564" s="104"/>
      <c r="AB564" s="104"/>
      <c r="AC564" s="104"/>
      <c r="AD564" s="104"/>
    </row>
    <row r="565" spans="2:30" ht="24" x14ac:dyDescent="0.25">
      <c r="B565" s="102" t="s">
        <v>1799</v>
      </c>
      <c r="C565" s="102" t="s">
        <v>56</v>
      </c>
      <c r="D565" s="102" t="s">
        <v>57</v>
      </c>
      <c r="E565" s="102" t="s">
        <v>1799</v>
      </c>
      <c r="F565" s="42">
        <v>4346</v>
      </c>
      <c r="G565" s="430" t="s">
        <v>2547</v>
      </c>
      <c r="H565" s="102" t="s">
        <v>2167</v>
      </c>
      <c r="I565" s="37">
        <v>25</v>
      </c>
      <c r="J565" s="431" t="s">
        <v>2548</v>
      </c>
      <c r="K565" s="431"/>
      <c r="L565" s="551">
        <v>16.29</v>
      </c>
      <c r="M565" s="37">
        <v>0</v>
      </c>
      <c r="N565" s="37">
        <v>407.25</v>
      </c>
      <c r="O565" s="569"/>
      <c r="P565" s="620"/>
      <c r="Q565" s="104"/>
      <c r="R565" s="104"/>
      <c r="S565" s="104"/>
      <c r="T565" s="104"/>
      <c r="U565" s="104"/>
      <c r="V565" s="104"/>
      <c r="W565" s="104"/>
      <c r="X565" s="104"/>
      <c r="Y565" s="104"/>
      <c r="Z565" s="104"/>
      <c r="AA565" s="104"/>
      <c r="AB565" s="104"/>
      <c r="AC565" s="104"/>
      <c r="AD565" s="104"/>
    </row>
    <row r="566" spans="2:30" ht="24" x14ac:dyDescent="0.25">
      <c r="B566" s="102" t="s">
        <v>1800</v>
      </c>
      <c r="C566" s="102" t="s">
        <v>56</v>
      </c>
      <c r="D566" s="102" t="s">
        <v>57</v>
      </c>
      <c r="E566" s="102" t="s">
        <v>1800</v>
      </c>
      <c r="F566" s="42">
        <v>4358</v>
      </c>
      <c r="G566" s="430" t="s">
        <v>2549</v>
      </c>
      <c r="H566" s="102" t="s">
        <v>2167</v>
      </c>
      <c r="I566" s="37">
        <v>360</v>
      </c>
      <c r="J566" s="431" t="s">
        <v>2550</v>
      </c>
      <c r="K566" s="431"/>
      <c r="L566" s="551">
        <v>3.25</v>
      </c>
      <c r="M566" s="37">
        <v>0</v>
      </c>
      <c r="N566" s="37">
        <v>1170</v>
      </c>
      <c r="O566" s="569"/>
      <c r="P566" s="620"/>
      <c r="Q566" s="104"/>
      <c r="R566" s="104"/>
      <c r="S566" s="104"/>
      <c r="T566" s="104"/>
      <c r="U566" s="104"/>
      <c r="V566" s="104"/>
      <c r="W566" s="104"/>
      <c r="X566" s="104"/>
      <c r="Y566" s="104"/>
      <c r="Z566" s="104"/>
      <c r="AA566" s="104"/>
      <c r="AB566" s="104"/>
      <c r="AC566" s="104"/>
      <c r="AD566" s="104"/>
    </row>
    <row r="567" spans="2:30" x14ac:dyDescent="0.25">
      <c r="B567" s="102" t="s">
        <v>1801</v>
      </c>
      <c r="C567" s="102" t="s">
        <v>56</v>
      </c>
      <c r="D567" s="102" t="s">
        <v>105</v>
      </c>
      <c r="E567" s="102" t="s">
        <v>1801</v>
      </c>
      <c r="F567" s="42">
        <v>78039</v>
      </c>
      <c r="G567" s="430" t="s">
        <v>1262</v>
      </c>
      <c r="H567" s="102" t="s">
        <v>121</v>
      </c>
      <c r="I567" s="37">
        <v>1</v>
      </c>
      <c r="J567" s="431">
        <v>2.41</v>
      </c>
      <c r="K567" s="431"/>
      <c r="L567" s="551">
        <v>3.1</v>
      </c>
      <c r="M567" s="37">
        <v>0</v>
      </c>
      <c r="N567" s="37">
        <v>3.1</v>
      </c>
      <c r="O567" s="569"/>
      <c r="P567" s="620"/>
      <c r="Q567" s="104"/>
      <c r="R567" s="104"/>
      <c r="S567" s="104"/>
      <c r="T567" s="104"/>
      <c r="U567" s="104"/>
      <c r="V567" s="104"/>
      <c r="W567" s="104"/>
      <c r="X567" s="104"/>
      <c r="Y567" s="104"/>
      <c r="Z567" s="104"/>
      <c r="AA567" s="104"/>
      <c r="AB567" s="104"/>
      <c r="AC567" s="104"/>
      <c r="AD567" s="104"/>
    </row>
    <row r="568" spans="2:30" x14ac:dyDescent="0.25">
      <c r="B568" s="102" t="s">
        <v>1802</v>
      </c>
      <c r="C568" s="102" t="s">
        <v>56</v>
      </c>
      <c r="D568" s="102" t="s">
        <v>105</v>
      </c>
      <c r="E568" s="102" t="s">
        <v>1802</v>
      </c>
      <c r="F568" s="42">
        <v>2315</v>
      </c>
      <c r="G568" s="430" t="s">
        <v>1263</v>
      </c>
      <c r="H568" s="102" t="s">
        <v>1264</v>
      </c>
      <c r="I568" s="37">
        <v>29</v>
      </c>
      <c r="J568" s="431">
        <v>19.850000000000001</v>
      </c>
      <c r="K568" s="431"/>
      <c r="L568" s="551">
        <v>25.57</v>
      </c>
      <c r="M568" s="37">
        <v>0</v>
      </c>
      <c r="N568" s="37">
        <v>741.53</v>
      </c>
      <c r="O568" s="569"/>
      <c r="P568" s="620"/>
      <c r="Q568" s="104"/>
      <c r="R568" s="104"/>
      <c r="S568" s="104"/>
      <c r="T568" s="104"/>
      <c r="U568" s="104"/>
      <c r="V568" s="104"/>
      <c r="W568" s="104"/>
      <c r="X568" s="104"/>
      <c r="Y568" s="104"/>
      <c r="Z568" s="104"/>
      <c r="AA568" s="104"/>
      <c r="AB568" s="104"/>
      <c r="AC568" s="104"/>
      <c r="AD568" s="104"/>
    </row>
    <row r="569" spans="2:30" ht="24" x14ac:dyDescent="0.25">
      <c r="B569" s="102" t="s">
        <v>1803</v>
      </c>
      <c r="C569" s="102" t="s">
        <v>56</v>
      </c>
      <c r="D569" s="102" t="s">
        <v>58</v>
      </c>
      <c r="E569" s="102" t="s">
        <v>1803</v>
      </c>
      <c r="F569" s="42">
        <v>1201006035</v>
      </c>
      <c r="G569" s="430" t="s">
        <v>2551</v>
      </c>
      <c r="H569" s="102" t="s">
        <v>121</v>
      </c>
      <c r="I569" s="37">
        <v>40</v>
      </c>
      <c r="J569" s="431">
        <v>48.98</v>
      </c>
      <c r="K569" s="431"/>
      <c r="L569" s="551">
        <v>63.09</v>
      </c>
      <c r="M569" s="37">
        <v>0</v>
      </c>
      <c r="N569" s="37">
        <v>2523.6</v>
      </c>
      <c r="O569" s="569"/>
      <c r="P569" s="620"/>
      <c r="Q569" s="104"/>
      <c r="R569" s="104"/>
      <c r="S569" s="104"/>
      <c r="T569" s="104"/>
      <c r="U569" s="104"/>
      <c r="V569" s="104"/>
      <c r="W569" s="104"/>
      <c r="X569" s="104"/>
      <c r="Y569" s="104"/>
      <c r="Z569" s="104"/>
      <c r="AA569" s="104"/>
      <c r="AB569" s="104"/>
      <c r="AC569" s="104"/>
      <c r="AD569" s="104"/>
    </row>
    <row r="570" spans="2:30" ht="24" x14ac:dyDescent="0.25">
      <c r="B570" s="102" t="s">
        <v>1804</v>
      </c>
      <c r="C570" s="102" t="s">
        <v>56</v>
      </c>
      <c r="D570" s="102" t="s">
        <v>57</v>
      </c>
      <c r="E570" s="102" t="s">
        <v>1804</v>
      </c>
      <c r="F570" s="42">
        <v>98463</v>
      </c>
      <c r="G570" s="430" t="s">
        <v>2552</v>
      </c>
      <c r="H570" s="102" t="s">
        <v>121</v>
      </c>
      <c r="I570" s="37">
        <v>14</v>
      </c>
      <c r="J570" s="431" t="s">
        <v>2553</v>
      </c>
      <c r="K570" s="431"/>
      <c r="L570" s="551">
        <v>31.4</v>
      </c>
      <c r="M570" s="37">
        <v>0</v>
      </c>
      <c r="N570" s="37">
        <v>439.6</v>
      </c>
      <c r="O570" s="569"/>
      <c r="P570" s="620"/>
      <c r="Q570" s="104"/>
      <c r="R570" s="104"/>
      <c r="S570" s="104"/>
      <c r="T570" s="104"/>
      <c r="U570" s="104"/>
      <c r="V570" s="104"/>
      <c r="W570" s="104"/>
      <c r="X570" s="104"/>
      <c r="Y570" s="104"/>
      <c r="Z570" s="104"/>
      <c r="AA570" s="104"/>
      <c r="AB570" s="104"/>
      <c r="AC570" s="104"/>
      <c r="AD570" s="104"/>
    </row>
    <row r="571" spans="2:30" x14ac:dyDescent="0.25">
      <c r="B571" s="559"/>
      <c r="C571" s="559"/>
      <c r="D571" s="559"/>
      <c r="E571" s="559"/>
      <c r="F571" s="560"/>
      <c r="G571" s="561"/>
      <c r="H571" s="393"/>
      <c r="I571" s="562"/>
      <c r="J571" s="432"/>
      <c r="K571" s="432"/>
      <c r="L571" s="562"/>
      <c r="M571" s="562"/>
      <c r="N571" s="562"/>
      <c r="O571" s="593"/>
      <c r="P571" s="620"/>
      <c r="Q571" s="104"/>
      <c r="R571" s="104"/>
      <c r="S571" s="104"/>
      <c r="T571" s="104"/>
      <c r="U571" s="104"/>
      <c r="V571" s="104"/>
      <c r="W571" s="104"/>
      <c r="X571" s="104"/>
      <c r="Y571" s="104"/>
      <c r="Z571" s="104"/>
      <c r="AA571" s="104"/>
      <c r="AB571" s="104"/>
      <c r="AC571" s="104"/>
      <c r="AD571" s="104"/>
    </row>
    <row r="572" spans="2:30" x14ac:dyDescent="0.25">
      <c r="B572" s="66" t="s">
        <v>221</v>
      </c>
      <c r="C572" s="66"/>
      <c r="D572" s="66"/>
      <c r="E572" s="66"/>
      <c r="F572" s="66"/>
      <c r="G572" s="67" t="s">
        <v>168</v>
      </c>
      <c r="H572" s="563"/>
      <c r="I572" s="564"/>
      <c r="J572" s="78"/>
      <c r="K572" s="78"/>
      <c r="L572" s="564"/>
      <c r="M572" s="564"/>
      <c r="N572" s="569">
        <v>79558.059999999983</v>
      </c>
      <c r="O572" s="569">
        <v>0</v>
      </c>
      <c r="P572" s="620"/>
      <c r="Q572" s="104"/>
      <c r="R572" s="104"/>
      <c r="S572" s="104"/>
      <c r="T572" s="104"/>
      <c r="U572" s="104"/>
      <c r="V572" s="104"/>
      <c r="W572" s="104"/>
      <c r="X572" s="104"/>
      <c r="Y572" s="104"/>
      <c r="Z572" s="104"/>
      <c r="AA572" s="104"/>
      <c r="AB572" s="104"/>
      <c r="AC572" s="104"/>
      <c r="AD572" s="104"/>
    </row>
    <row r="573" spans="2:30" ht="36" x14ac:dyDescent="0.25">
      <c r="B573" s="102" t="s">
        <v>222</v>
      </c>
      <c r="C573" s="102" t="s">
        <v>56</v>
      </c>
      <c r="D573" s="102" t="s">
        <v>58</v>
      </c>
      <c r="E573" s="102" t="s">
        <v>222</v>
      </c>
      <c r="F573" s="42">
        <v>1801000120</v>
      </c>
      <c r="G573" s="430" t="s">
        <v>2554</v>
      </c>
      <c r="H573" s="102" t="s">
        <v>48</v>
      </c>
      <c r="I573" s="37">
        <v>15.200000000000001</v>
      </c>
      <c r="J573" s="431">
        <v>461.98</v>
      </c>
      <c r="K573" s="431"/>
      <c r="L573" s="551">
        <v>595.12</v>
      </c>
      <c r="M573" s="37">
        <v>0</v>
      </c>
      <c r="N573" s="37">
        <v>9045.82</v>
      </c>
      <c r="O573" s="37">
        <v>0</v>
      </c>
      <c r="P573" s="620"/>
      <c r="Q573" s="104"/>
      <c r="R573" s="104"/>
      <c r="S573" s="104"/>
      <c r="T573" s="104"/>
      <c r="U573" s="104"/>
      <c r="V573" s="104"/>
      <c r="W573" s="104"/>
      <c r="X573" s="104"/>
      <c r="Y573" s="104"/>
      <c r="Z573" s="104"/>
      <c r="AA573" s="104"/>
      <c r="AB573" s="104"/>
      <c r="AC573" s="104"/>
      <c r="AD573" s="104"/>
    </row>
    <row r="574" spans="2:30" x14ac:dyDescent="0.25">
      <c r="B574" s="102" t="s">
        <v>223</v>
      </c>
      <c r="C574" s="102" t="s">
        <v>56</v>
      </c>
      <c r="D574" s="102" t="s">
        <v>105</v>
      </c>
      <c r="E574" s="102" t="s">
        <v>223</v>
      </c>
      <c r="F574" s="42">
        <v>190402</v>
      </c>
      <c r="G574" s="430" t="s">
        <v>1304</v>
      </c>
      <c r="H574" s="102" t="s">
        <v>121</v>
      </c>
      <c r="I574" s="37">
        <v>2</v>
      </c>
      <c r="J574" s="431">
        <v>1480.24</v>
      </c>
      <c r="K574" s="431"/>
      <c r="L574" s="551">
        <v>1906.84</v>
      </c>
      <c r="M574" s="37">
        <v>0</v>
      </c>
      <c r="N574" s="37">
        <v>3813.68</v>
      </c>
      <c r="O574" s="37"/>
      <c r="P574" s="620"/>
      <c r="Q574" s="104"/>
      <c r="R574" s="104"/>
      <c r="S574" s="104"/>
      <c r="T574" s="104"/>
      <c r="U574" s="104"/>
      <c r="V574" s="104"/>
      <c r="W574" s="104"/>
      <c r="X574" s="104"/>
      <c r="Y574" s="104"/>
      <c r="Z574" s="104"/>
      <c r="AA574" s="104"/>
      <c r="AB574" s="104"/>
      <c r="AC574" s="104"/>
      <c r="AD574" s="104"/>
    </row>
    <row r="575" spans="2:30" ht="48" x14ac:dyDescent="0.25">
      <c r="B575" s="102" t="s">
        <v>606</v>
      </c>
      <c r="C575" s="102" t="s">
        <v>56</v>
      </c>
      <c r="D575" s="102" t="s">
        <v>59</v>
      </c>
      <c r="E575" s="102" t="s">
        <v>606</v>
      </c>
      <c r="F575" s="42" t="s">
        <v>1406</v>
      </c>
      <c r="G575" s="430" t="s">
        <v>1409</v>
      </c>
      <c r="H575" s="102" t="s">
        <v>121</v>
      </c>
      <c r="I575" s="37">
        <v>1</v>
      </c>
      <c r="J575" s="431">
        <v>6482.22</v>
      </c>
      <c r="K575" s="431"/>
      <c r="L575" s="551">
        <v>8350.3799999999992</v>
      </c>
      <c r="M575" s="37">
        <v>0</v>
      </c>
      <c r="N575" s="37">
        <v>8350.3799999999992</v>
      </c>
      <c r="O575" s="37"/>
      <c r="P575" s="620"/>
      <c r="Q575" s="104"/>
      <c r="R575" s="104"/>
      <c r="S575" s="104"/>
      <c r="T575" s="104"/>
      <c r="U575" s="104"/>
      <c r="V575" s="104"/>
      <c r="W575" s="104"/>
      <c r="X575" s="104"/>
      <c r="Y575" s="104"/>
      <c r="Z575" s="104"/>
      <c r="AA575" s="104"/>
      <c r="AB575" s="104"/>
      <c r="AC575" s="104"/>
      <c r="AD575" s="104"/>
    </row>
    <row r="576" spans="2:30" ht="24" x14ac:dyDescent="0.25">
      <c r="B576" s="102" t="s">
        <v>1805</v>
      </c>
      <c r="C576" s="102" t="s">
        <v>56</v>
      </c>
      <c r="D576" s="102" t="s">
        <v>58</v>
      </c>
      <c r="E576" s="102" t="s">
        <v>1805</v>
      </c>
      <c r="F576" s="42">
        <v>2001003044</v>
      </c>
      <c r="G576" s="430" t="s">
        <v>2555</v>
      </c>
      <c r="H576" s="102" t="s">
        <v>121</v>
      </c>
      <c r="I576" s="37">
        <v>48</v>
      </c>
      <c r="J576" s="431">
        <v>86.77</v>
      </c>
      <c r="K576" s="431"/>
      <c r="L576" s="551">
        <v>111.77</v>
      </c>
      <c r="M576" s="37">
        <v>0</v>
      </c>
      <c r="N576" s="37">
        <v>5364.96</v>
      </c>
      <c r="O576" s="37">
        <v>0</v>
      </c>
      <c r="P576" s="620"/>
      <c r="Q576" s="104"/>
      <c r="R576" s="104"/>
      <c r="S576" s="104"/>
      <c r="T576" s="104"/>
      <c r="U576" s="104"/>
      <c r="V576" s="104"/>
      <c r="W576" s="104"/>
      <c r="X576" s="104"/>
      <c r="Y576" s="104"/>
      <c r="Z576" s="104"/>
      <c r="AA576" s="104"/>
      <c r="AB576" s="104"/>
      <c r="AC576" s="104"/>
      <c r="AD576" s="104"/>
    </row>
    <row r="577" spans="2:30" ht="24" x14ac:dyDescent="0.25">
      <c r="B577" s="102" t="s">
        <v>1806</v>
      </c>
      <c r="C577" s="102" t="s">
        <v>56</v>
      </c>
      <c r="D577" s="102" t="s">
        <v>58</v>
      </c>
      <c r="E577" s="102" t="s">
        <v>1806</v>
      </c>
      <c r="F577" s="42">
        <v>901000142</v>
      </c>
      <c r="G577" s="430" t="s">
        <v>2556</v>
      </c>
      <c r="H577" s="102" t="s">
        <v>48</v>
      </c>
      <c r="I577" s="37">
        <v>28.22</v>
      </c>
      <c r="J577" s="431">
        <v>149.1</v>
      </c>
      <c r="K577" s="431"/>
      <c r="L577" s="551">
        <v>192.07</v>
      </c>
      <c r="M577" s="37">
        <v>0</v>
      </c>
      <c r="N577" s="37">
        <v>5420.21</v>
      </c>
      <c r="O577" s="37">
        <v>0</v>
      </c>
      <c r="P577" s="620"/>
      <c r="Q577" s="104"/>
      <c r="R577" s="104"/>
      <c r="S577" s="104"/>
      <c r="T577" s="104"/>
      <c r="U577" s="104"/>
      <c r="V577" s="104"/>
      <c r="W577" s="104"/>
      <c r="X577" s="104"/>
      <c r="Y577" s="104"/>
      <c r="Z577" s="104"/>
      <c r="AA577" s="104"/>
      <c r="AB577" s="104"/>
      <c r="AC577" s="104"/>
      <c r="AD577" s="104"/>
    </row>
    <row r="578" spans="2:30" s="104" customFormat="1" ht="24" x14ac:dyDescent="0.25">
      <c r="B578" s="102" t="s">
        <v>1807</v>
      </c>
      <c r="C578" s="102" t="s">
        <v>56</v>
      </c>
      <c r="D578" s="102" t="s">
        <v>59</v>
      </c>
      <c r="E578" s="102" t="s">
        <v>1807</v>
      </c>
      <c r="F578" s="42" t="s">
        <v>749</v>
      </c>
      <c r="G578" s="430" t="s">
        <v>1268</v>
      </c>
      <c r="H578" s="102" t="s">
        <v>48</v>
      </c>
      <c r="I578" s="37">
        <v>50.542000000000002</v>
      </c>
      <c r="J578" s="431">
        <v>623.83999999999992</v>
      </c>
      <c r="K578" s="431"/>
      <c r="L578" s="551">
        <v>803.62</v>
      </c>
      <c r="M578" s="37">
        <v>0</v>
      </c>
      <c r="N578" s="37">
        <v>40616.559999999998</v>
      </c>
      <c r="O578" s="37"/>
      <c r="P578" s="620"/>
    </row>
    <row r="579" spans="2:30" ht="36" x14ac:dyDescent="0.25">
      <c r="B579" s="102" t="s">
        <v>1808</v>
      </c>
      <c r="C579" s="102" t="s">
        <v>56</v>
      </c>
      <c r="D579" s="102" t="s">
        <v>59</v>
      </c>
      <c r="E579" s="102" t="s">
        <v>1808</v>
      </c>
      <c r="F579" s="42" t="s">
        <v>750</v>
      </c>
      <c r="G579" s="430" t="s">
        <v>1267</v>
      </c>
      <c r="H579" s="102" t="s">
        <v>121</v>
      </c>
      <c r="I579" s="37">
        <v>1</v>
      </c>
      <c r="J579" s="431">
        <v>925.96999999999991</v>
      </c>
      <c r="K579" s="431"/>
      <c r="L579" s="551">
        <v>1192.83</v>
      </c>
      <c r="M579" s="37">
        <v>0</v>
      </c>
      <c r="N579" s="37">
        <v>1192.83</v>
      </c>
      <c r="O579" s="37">
        <v>0</v>
      </c>
      <c r="P579" s="620"/>
      <c r="Q579" s="104"/>
      <c r="R579" s="104"/>
      <c r="S579" s="104"/>
      <c r="T579" s="104"/>
      <c r="U579" s="104"/>
      <c r="V579" s="104"/>
      <c r="W579" s="104"/>
      <c r="X579" s="104"/>
      <c r="Y579" s="104"/>
      <c r="Z579" s="104"/>
      <c r="AA579" s="104"/>
      <c r="AB579" s="104"/>
      <c r="AC579" s="104"/>
      <c r="AD579" s="104"/>
    </row>
    <row r="580" spans="2:30" s="104" customFormat="1" ht="36" x14ac:dyDescent="0.25">
      <c r="B580" s="102" t="s">
        <v>1809</v>
      </c>
      <c r="C580" s="102" t="s">
        <v>56</v>
      </c>
      <c r="D580" s="102" t="s">
        <v>59</v>
      </c>
      <c r="E580" s="102" t="s">
        <v>1809</v>
      </c>
      <c r="F580" s="42" t="s">
        <v>751</v>
      </c>
      <c r="G580" s="430" t="s">
        <v>1266</v>
      </c>
      <c r="H580" s="102" t="s">
        <v>121</v>
      </c>
      <c r="I580" s="37">
        <v>1</v>
      </c>
      <c r="J580" s="431">
        <v>3161.7799999999997</v>
      </c>
      <c r="K580" s="431"/>
      <c r="L580" s="551">
        <v>4073</v>
      </c>
      <c r="M580" s="37">
        <v>0</v>
      </c>
      <c r="N580" s="37">
        <v>4073</v>
      </c>
      <c r="O580" s="37">
        <v>0</v>
      </c>
      <c r="P580" s="620"/>
    </row>
    <row r="581" spans="2:30" ht="24" x14ac:dyDescent="0.25">
      <c r="B581" s="102" t="s">
        <v>1901</v>
      </c>
      <c r="C581" s="102" t="s">
        <v>56</v>
      </c>
      <c r="D581" s="102" t="s">
        <v>59</v>
      </c>
      <c r="E581" s="102" t="s">
        <v>1901</v>
      </c>
      <c r="F581" s="42" t="s">
        <v>773</v>
      </c>
      <c r="G581" s="430" t="s">
        <v>182</v>
      </c>
      <c r="H581" s="102" t="s">
        <v>121</v>
      </c>
      <c r="I581" s="37">
        <v>1</v>
      </c>
      <c r="J581" s="431">
        <v>1304.6300000000001</v>
      </c>
      <c r="K581" s="431"/>
      <c r="L581" s="551">
        <v>1680.62</v>
      </c>
      <c r="M581" s="37">
        <v>0</v>
      </c>
      <c r="N581" s="37">
        <v>1680.62</v>
      </c>
      <c r="O581" s="37">
        <v>0</v>
      </c>
      <c r="P581" s="620"/>
      <c r="Q581" s="104"/>
      <c r="R581" s="104"/>
      <c r="S581" s="104"/>
      <c r="T581" s="104"/>
      <c r="U581" s="104"/>
      <c r="V581" s="104"/>
      <c r="W581" s="104"/>
      <c r="X581" s="104"/>
      <c r="Y581" s="104"/>
      <c r="Z581" s="104"/>
      <c r="AA581" s="104"/>
      <c r="AB581" s="104"/>
      <c r="AC581" s="104"/>
      <c r="AD581" s="104"/>
    </row>
    <row r="582" spans="2:30" x14ac:dyDescent="0.25">
      <c r="B582" s="559"/>
      <c r="C582" s="559"/>
      <c r="D582" s="559"/>
      <c r="E582" s="559"/>
      <c r="F582" s="560"/>
      <c r="G582" s="394"/>
      <c r="H582" s="559"/>
      <c r="I582" s="588"/>
      <c r="J582" s="434"/>
      <c r="K582" s="434"/>
      <c r="L582" s="588"/>
      <c r="M582" s="588"/>
      <c r="N582" s="588"/>
      <c r="O582" s="588"/>
      <c r="P582" s="620"/>
      <c r="Q582" s="104"/>
      <c r="R582" s="104"/>
      <c r="S582" s="104"/>
      <c r="T582" s="104"/>
      <c r="U582" s="104"/>
      <c r="V582" s="104"/>
      <c r="W582" s="104"/>
      <c r="X582" s="104"/>
      <c r="Y582" s="104"/>
      <c r="Z582" s="104"/>
      <c r="AA582" s="104"/>
      <c r="AB582" s="104"/>
      <c r="AC582" s="104"/>
      <c r="AD582" s="104"/>
    </row>
    <row r="583" spans="2:30" x14ac:dyDescent="0.25">
      <c r="B583" s="66" t="s">
        <v>224</v>
      </c>
      <c r="C583" s="66"/>
      <c r="D583" s="66"/>
      <c r="E583" s="66"/>
      <c r="F583" s="66"/>
      <c r="G583" s="67" t="s">
        <v>184</v>
      </c>
      <c r="H583" s="563"/>
      <c r="I583" s="564"/>
      <c r="J583" s="78"/>
      <c r="K583" s="78"/>
      <c r="L583" s="564"/>
      <c r="M583" s="564"/>
      <c r="N583" s="569">
        <v>240877.44</v>
      </c>
      <c r="O583" s="569">
        <v>0</v>
      </c>
      <c r="P583" s="634">
        <v>4.0975464434727139E-2</v>
      </c>
      <c r="Q583" s="104"/>
      <c r="R583" s="104"/>
      <c r="S583" s="104"/>
      <c r="T583" s="104"/>
      <c r="U583" s="104"/>
      <c r="V583" s="104"/>
      <c r="W583" s="104"/>
      <c r="X583" s="104"/>
      <c r="Y583" s="104"/>
      <c r="Z583" s="104"/>
      <c r="AA583" s="104"/>
      <c r="AB583" s="104"/>
      <c r="AC583" s="104"/>
      <c r="AD583" s="104"/>
    </row>
    <row r="584" spans="2:30" x14ac:dyDescent="0.25">
      <c r="B584" s="102" t="s">
        <v>225</v>
      </c>
      <c r="C584" s="102" t="s">
        <v>56</v>
      </c>
      <c r="D584" s="102" t="s">
        <v>57</v>
      </c>
      <c r="E584" s="102" t="s">
        <v>225</v>
      </c>
      <c r="F584" s="42">
        <v>90777</v>
      </c>
      <c r="G584" s="430" t="s">
        <v>2557</v>
      </c>
      <c r="H584" s="102" t="s">
        <v>2558</v>
      </c>
      <c r="I584" s="37">
        <v>864</v>
      </c>
      <c r="J584" s="431" t="s">
        <v>2559</v>
      </c>
      <c r="K584" s="431"/>
      <c r="L584" s="551">
        <v>124.41</v>
      </c>
      <c r="M584" s="37">
        <v>0</v>
      </c>
      <c r="N584" s="37">
        <v>107490.24000000001</v>
      </c>
      <c r="O584" s="37">
        <v>0</v>
      </c>
      <c r="P584" s="620"/>
      <c r="Q584" s="104"/>
      <c r="R584" s="104"/>
      <c r="S584" s="104"/>
      <c r="T584" s="104"/>
      <c r="U584" s="104"/>
      <c r="V584" s="104"/>
      <c r="W584" s="104"/>
      <c r="X584" s="104"/>
      <c r="Y584" s="104"/>
      <c r="Z584" s="104"/>
      <c r="AA584" s="104"/>
      <c r="AB584" s="104"/>
      <c r="AC584" s="104"/>
      <c r="AD584" s="104"/>
    </row>
    <row r="585" spans="2:30" x14ac:dyDescent="0.25">
      <c r="B585" s="102" t="s">
        <v>226</v>
      </c>
      <c r="C585" s="102" t="s">
        <v>56</v>
      </c>
      <c r="D585" s="102" t="s">
        <v>57</v>
      </c>
      <c r="E585" s="102" t="s">
        <v>226</v>
      </c>
      <c r="F585" s="42">
        <v>90780</v>
      </c>
      <c r="G585" s="430" t="s">
        <v>2560</v>
      </c>
      <c r="H585" s="102" t="s">
        <v>2558</v>
      </c>
      <c r="I585" s="37">
        <v>1440</v>
      </c>
      <c r="J585" s="431" t="s">
        <v>2561</v>
      </c>
      <c r="K585" s="431"/>
      <c r="L585" s="551">
        <v>38.33</v>
      </c>
      <c r="M585" s="37">
        <v>0</v>
      </c>
      <c r="N585" s="37">
        <v>55195.199999999997</v>
      </c>
      <c r="O585" s="37">
        <v>0</v>
      </c>
      <c r="P585" s="620"/>
      <c r="Q585" s="104"/>
      <c r="R585" s="104"/>
      <c r="S585" s="104"/>
      <c r="T585" s="104"/>
      <c r="U585" s="104"/>
      <c r="V585" s="104"/>
      <c r="W585" s="104"/>
      <c r="X585" s="104"/>
      <c r="Y585" s="104"/>
      <c r="Z585" s="104"/>
      <c r="AA585" s="104"/>
      <c r="AB585" s="104"/>
      <c r="AC585" s="104"/>
      <c r="AD585" s="104"/>
    </row>
    <row r="586" spans="2:30" x14ac:dyDescent="0.25">
      <c r="B586" s="102" t="s">
        <v>1811</v>
      </c>
      <c r="C586" s="102" t="s">
        <v>56</v>
      </c>
      <c r="D586" s="102" t="s">
        <v>57</v>
      </c>
      <c r="E586" s="102" t="s">
        <v>1811</v>
      </c>
      <c r="F586" s="42">
        <v>88326</v>
      </c>
      <c r="G586" s="430" t="s">
        <v>2562</v>
      </c>
      <c r="H586" s="102" t="s">
        <v>2558</v>
      </c>
      <c r="I586" s="37">
        <v>2880</v>
      </c>
      <c r="J586" s="431" t="s">
        <v>2563</v>
      </c>
      <c r="K586" s="431"/>
      <c r="L586" s="551">
        <v>27.15</v>
      </c>
      <c r="M586" s="37">
        <v>0</v>
      </c>
      <c r="N586" s="37">
        <v>78192</v>
      </c>
      <c r="O586" s="37">
        <v>0</v>
      </c>
      <c r="P586" s="620"/>
      <c r="Q586" s="104"/>
      <c r="R586" s="104"/>
      <c r="S586" s="104"/>
      <c r="T586" s="104"/>
      <c r="U586" s="104"/>
      <c r="V586" s="104"/>
      <c r="W586" s="104"/>
      <c r="X586" s="104"/>
      <c r="Y586" s="104"/>
      <c r="Z586" s="104"/>
      <c r="AA586" s="104"/>
      <c r="AB586" s="104"/>
      <c r="AC586" s="104"/>
      <c r="AD586" s="104"/>
    </row>
    <row r="587" spans="2:30" x14ac:dyDescent="0.25">
      <c r="B587" s="559"/>
      <c r="C587" s="559"/>
      <c r="D587" s="559"/>
      <c r="E587" s="559"/>
      <c r="F587" s="560"/>
      <c r="G587" s="394"/>
      <c r="H587" s="559"/>
      <c r="I587" s="588"/>
      <c r="J587" s="434"/>
      <c r="K587" s="434"/>
      <c r="L587" s="588"/>
      <c r="M587" s="588"/>
      <c r="N587" s="588"/>
      <c r="O587" s="588"/>
      <c r="P587" s="620"/>
      <c r="Q587" s="104"/>
      <c r="R587" s="104"/>
      <c r="S587" s="104"/>
      <c r="T587" s="104"/>
      <c r="U587" s="104"/>
      <c r="V587" s="104"/>
      <c r="W587" s="104"/>
      <c r="X587" s="104"/>
      <c r="Y587" s="104"/>
      <c r="Z587" s="104"/>
      <c r="AA587" s="104"/>
      <c r="AB587" s="104"/>
      <c r="AC587" s="104"/>
      <c r="AD587" s="104"/>
    </row>
    <row r="588" spans="2:30" x14ac:dyDescent="0.25">
      <c r="B588" s="66" t="s">
        <v>481</v>
      </c>
      <c r="C588" s="66"/>
      <c r="D588" s="66"/>
      <c r="E588" s="66"/>
      <c r="F588" s="66"/>
      <c r="G588" s="67" t="s">
        <v>183</v>
      </c>
      <c r="H588" s="563"/>
      <c r="I588" s="564"/>
      <c r="J588" s="78"/>
      <c r="K588" s="78"/>
      <c r="L588" s="564"/>
      <c r="M588" s="564"/>
      <c r="N588" s="569">
        <v>8219.73</v>
      </c>
      <c r="O588" s="569">
        <v>0</v>
      </c>
      <c r="P588" s="620"/>
      <c r="Q588" s="537"/>
      <c r="R588" s="104"/>
      <c r="S588" s="104"/>
      <c r="T588" s="104"/>
      <c r="U588" s="104"/>
      <c r="V588" s="104"/>
      <c r="W588" s="104"/>
      <c r="X588" s="104"/>
      <c r="Y588" s="104"/>
      <c r="Z588" s="104"/>
      <c r="AA588" s="104"/>
      <c r="AB588" s="104"/>
      <c r="AC588" s="104"/>
      <c r="AD588" s="104"/>
    </row>
    <row r="589" spans="2:30" x14ac:dyDescent="0.25">
      <c r="B589" s="102" t="s">
        <v>1812</v>
      </c>
      <c r="C589" s="102" t="s">
        <v>56</v>
      </c>
      <c r="D589" s="102" t="s">
        <v>57</v>
      </c>
      <c r="E589" s="102" t="s">
        <v>1812</v>
      </c>
      <c r="F589" s="42">
        <v>99814</v>
      </c>
      <c r="G589" s="430" t="s">
        <v>2564</v>
      </c>
      <c r="H589" s="102" t="s">
        <v>48</v>
      </c>
      <c r="I589" s="37">
        <v>1288.7600000000002</v>
      </c>
      <c r="J589" s="431" t="s">
        <v>2565</v>
      </c>
      <c r="K589" s="431"/>
      <c r="L589" s="551">
        <v>2.0299999999999998</v>
      </c>
      <c r="M589" s="37">
        <v>0</v>
      </c>
      <c r="N589" s="37">
        <v>2616.1799999999998</v>
      </c>
      <c r="O589" s="37">
        <v>0</v>
      </c>
      <c r="P589" s="620"/>
      <c r="Q589" s="104"/>
      <c r="R589" s="104"/>
      <c r="S589" s="104"/>
      <c r="T589" s="104"/>
      <c r="U589" s="104"/>
      <c r="V589" s="104"/>
      <c r="W589" s="104"/>
      <c r="X589" s="104"/>
      <c r="Y589" s="104"/>
      <c r="Z589" s="104"/>
      <c r="AA589" s="104"/>
      <c r="AB589" s="104"/>
      <c r="AC589" s="104"/>
      <c r="AD589" s="104"/>
    </row>
    <row r="590" spans="2:30" x14ac:dyDescent="0.25">
      <c r="B590" s="102" t="s">
        <v>1813</v>
      </c>
      <c r="C590" s="102" t="s">
        <v>56</v>
      </c>
      <c r="D590" s="102" t="s">
        <v>58</v>
      </c>
      <c r="E590" s="102" t="s">
        <v>1813</v>
      </c>
      <c r="F590" s="42">
        <v>201002161</v>
      </c>
      <c r="G590" s="430" t="s">
        <v>2566</v>
      </c>
      <c r="H590" s="102" t="s">
        <v>121</v>
      </c>
      <c r="I590" s="37">
        <v>15</v>
      </c>
      <c r="J590" s="431">
        <v>290</v>
      </c>
      <c r="K590" s="431"/>
      <c r="L590" s="551">
        <v>373.57</v>
      </c>
      <c r="M590" s="37">
        <v>0</v>
      </c>
      <c r="N590" s="37">
        <v>5603.55</v>
      </c>
      <c r="O590" s="37">
        <v>0</v>
      </c>
      <c r="P590" s="620"/>
      <c r="Q590" s="104"/>
      <c r="R590" s="104"/>
      <c r="S590" s="104"/>
      <c r="T590" s="104"/>
      <c r="U590" s="104"/>
      <c r="V590" s="104"/>
      <c r="W590" s="104"/>
      <c r="X590" s="104"/>
      <c r="Y590" s="104"/>
      <c r="Z590" s="104"/>
      <c r="AA590" s="104"/>
      <c r="AB590" s="104"/>
      <c r="AC590" s="104"/>
      <c r="AD590" s="104"/>
    </row>
    <row r="591" spans="2:30" x14ac:dyDescent="0.25">
      <c r="B591" s="559"/>
      <c r="C591" s="559"/>
      <c r="D591" s="559"/>
      <c r="E591" s="559"/>
      <c r="F591" s="560"/>
      <c r="G591" s="561"/>
      <c r="H591" s="393"/>
      <c r="I591" s="562"/>
      <c r="J591" s="432"/>
      <c r="K591" s="432"/>
      <c r="L591" s="562"/>
      <c r="M591" s="562"/>
      <c r="N591" s="593"/>
      <c r="O591" s="593"/>
      <c r="P591" s="620"/>
      <c r="Q591" s="104"/>
      <c r="R591" s="104"/>
      <c r="S591" s="104"/>
      <c r="T591" s="104"/>
      <c r="U591" s="104"/>
      <c r="V591" s="104"/>
      <c r="W591" s="104"/>
      <c r="X591" s="104"/>
      <c r="Y591" s="104"/>
      <c r="Z591" s="104"/>
      <c r="AA591" s="104"/>
      <c r="AB591" s="104"/>
      <c r="AC591" s="104"/>
      <c r="AD591" s="104"/>
    </row>
    <row r="592" spans="2:30" x14ac:dyDescent="0.25">
      <c r="B592" s="589"/>
      <c r="C592" s="589"/>
      <c r="D592" s="589"/>
      <c r="E592" s="589"/>
      <c r="F592" s="590"/>
      <c r="G592" s="591"/>
      <c r="H592" s="211"/>
      <c r="I592" s="592"/>
      <c r="J592" s="211"/>
      <c r="K592" s="211"/>
      <c r="L592" s="211" t="s">
        <v>20</v>
      </c>
      <c r="M592" s="211"/>
      <c r="N592" s="212">
        <v>5878577.419999999</v>
      </c>
      <c r="O592" s="212" t="e">
        <v>#REF!</v>
      </c>
      <c r="P592" s="633"/>
      <c r="Q592" s="104"/>
      <c r="R592" s="104"/>
      <c r="S592" s="104"/>
      <c r="T592" s="104"/>
      <c r="U592" s="104"/>
      <c r="V592" s="104"/>
      <c r="W592" s="104"/>
      <c r="X592" s="104"/>
      <c r="Y592" s="104"/>
      <c r="Z592" s="104"/>
      <c r="AA592" s="104"/>
      <c r="AB592" s="104"/>
      <c r="AC592" s="104"/>
      <c r="AD592" s="104"/>
    </row>
    <row r="596" spans="7:7" x14ac:dyDescent="0.25">
      <c r="G596" s="615"/>
    </row>
    <row r="597" spans="7:7" x14ac:dyDescent="0.25">
      <c r="G597" s="615"/>
    </row>
    <row r="598" spans="7:7" x14ac:dyDescent="0.25">
      <c r="G598" s="615"/>
    </row>
    <row r="599" spans="7:7" x14ac:dyDescent="0.25">
      <c r="G599" s="615"/>
    </row>
    <row r="600" spans="7:7" x14ac:dyDescent="0.25">
      <c r="G600" s="615"/>
    </row>
    <row r="601" spans="7:7" x14ac:dyDescent="0.25">
      <c r="G601" s="615"/>
    </row>
    <row r="602" spans="7:7" x14ac:dyDescent="0.25">
      <c r="G602" s="615"/>
    </row>
    <row r="603" spans="7:7" x14ac:dyDescent="0.25">
      <c r="G603" s="615"/>
    </row>
    <row r="604" spans="7:7" x14ac:dyDescent="0.25">
      <c r="G604" s="615"/>
    </row>
    <row r="605" spans="7:7" x14ac:dyDescent="0.25">
      <c r="G605" s="615"/>
    </row>
    <row r="606" spans="7:7" x14ac:dyDescent="0.25">
      <c r="G606" s="615"/>
    </row>
    <row r="607" spans="7:7" x14ac:dyDescent="0.25">
      <c r="G607" s="615"/>
    </row>
    <row r="608" spans="7:7" x14ac:dyDescent="0.25">
      <c r="G608" s="615"/>
    </row>
    <row r="609" spans="7:7" x14ac:dyDescent="0.25">
      <c r="G609" s="615"/>
    </row>
    <row r="610" spans="7:7" x14ac:dyDescent="0.25">
      <c r="G610" s="615"/>
    </row>
    <row r="611" spans="7:7" x14ac:dyDescent="0.25">
      <c r="G611" s="615"/>
    </row>
    <row r="612" spans="7:7" x14ac:dyDescent="0.25">
      <c r="G612" s="2"/>
    </row>
    <row r="613" spans="7:7" x14ac:dyDescent="0.25">
      <c r="G613" s="615"/>
    </row>
    <row r="614" spans="7:7" x14ac:dyDescent="0.25">
      <c r="G614" s="615"/>
    </row>
    <row r="615" spans="7:7" x14ac:dyDescent="0.25">
      <c r="G615" s="615"/>
    </row>
    <row r="616" spans="7:7" x14ac:dyDescent="0.25">
      <c r="G616" s="615"/>
    </row>
    <row r="617" spans="7:7" x14ac:dyDescent="0.25">
      <c r="G617" s="615"/>
    </row>
    <row r="618" spans="7:7" x14ac:dyDescent="0.25">
      <c r="G618" s="615"/>
    </row>
    <row r="619" spans="7:7" x14ac:dyDescent="0.25">
      <c r="G619" s="615"/>
    </row>
    <row r="620" spans="7:7" x14ac:dyDescent="0.25">
      <c r="G620" s="615"/>
    </row>
    <row r="621" spans="7:7" x14ac:dyDescent="0.25">
      <c r="G621" s="615"/>
    </row>
    <row r="622" spans="7:7" x14ac:dyDescent="0.25">
      <c r="G622" s="615"/>
    </row>
    <row r="623" spans="7:7" x14ac:dyDescent="0.25">
      <c r="G623" s="615"/>
    </row>
    <row r="624" spans="7:7" x14ac:dyDescent="0.25">
      <c r="G624" s="615"/>
    </row>
    <row r="625" spans="7:7" x14ac:dyDescent="0.25">
      <c r="G625" s="615"/>
    </row>
    <row r="626" spans="7:7" x14ac:dyDescent="0.25">
      <c r="G626" s="615"/>
    </row>
    <row r="627" spans="7:7" x14ac:dyDescent="0.25">
      <c r="G627" s="615"/>
    </row>
    <row r="628" spans="7:7" x14ac:dyDescent="0.25">
      <c r="G628" s="615"/>
    </row>
    <row r="629" spans="7:7" x14ac:dyDescent="0.25">
      <c r="G629" s="615"/>
    </row>
    <row r="630" spans="7:7" x14ac:dyDescent="0.25">
      <c r="G630" s="615"/>
    </row>
    <row r="631" spans="7:7" x14ac:dyDescent="0.25">
      <c r="G631" s="615"/>
    </row>
    <row r="632" spans="7:7" x14ac:dyDescent="0.25">
      <c r="G632" s="615"/>
    </row>
    <row r="633" spans="7:7" x14ac:dyDescent="0.25">
      <c r="G633" s="615"/>
    </row>
    <row r="634" spans="7:7" x14ac:dyDescent="0.25">
      <c r="G634" s="615"/>
    </row>
    <row r="635" spans="7:7" x14ac:dyDescent="0.25">
      <c r="G635" s="615"/>
    </row>
    <row r="636" spans="7:7" x14ac:dyDescent="0.25">
      <c r="G636" s="615"/>
    </row>
    <row r="637" spans="7:7" x14ac:dyDescent="0.25">
      <c r="G637" s="615"/>
    </row>
    <row r="638" spans="7:7" x14ac:dyDescent="0.25">
      <c r="G638" s="615"/>
    </row>
    <row r="639" spans="7:7" x14ac:dyDescent="0.25">
      <c r="G639" s="615"/>
    </row>
    <row r="640" spans="7:7" x14ac:dyDescent="0.25">
      <c r="G640" s="615"/>
    </row>
    <row r="641" spans="7:7" x14ac:dyDescent="0.25">
      <c r="G641" s="615"/>
    </row>
    <row r="642" spans="7:7" x14ac:dyDescent="0.25">
      <c r="G642" s="615"/>
    </row>
    <row r="643" spans="7:7" x14ac:dyDescent="0.25">
      <c r="G643" s="615"/>
    </row>
    <row r="644" spans="7:7" x14ac:dyDescent="0.25">
      <c r="G644" s="615"/>
    </row>
    <row r="645" spans="7:7" x14ac:dyDescent="0.25">
      <c r="G645" s="615"/>
    </row>
    <row r="646" spans="7:7" x14ac:dyDescent="0.25">
      <c r="G646" s="615"/>
    </row>
    <row r="647" spans="7:7" x14ac:dyDescent="0.25">
      <c r="G647" s="615"/>
    </row>
    <row r="648" spans="7:7" x14ac:dyDescent="0.25">
      <c r="G648" s="615"/>
    </row>
    <row r="649" spans="7:7" x14ac:dyDescent="0.25">
      <c r="G649" s="615"/>
    </row>
    <row r="650" spans="7:7" x14ac:dyDescent="0.25">
      <c r="G650" s="615"/>
    </row>
    <row r="651" spans="7:7" x14ac:dyDescent="0.25">
      <c r="G651" s="615"/>
    </row>
    <row r="652" spans="7:7" x14ac:dyDescent="0.25">
      <c r="G652" s="615"/>
    </row>
    <row r="653" spans="7:7" x14ac:dyDescent="0.25">
      <c r="G653" s="615"/>
    </row>
    <row r="654" spans="7:7" x14ac:dyDescent="0.25">
      <c r="G654" s="615"/>
    </row>
    <row r="655" spans="7:7" x14ac:dyDescent="0.25">
      <c r="G655" s="615"/>
    </row>
    <row r="656" spans="7:7" x14ac:dyDescent="0.25">
      <c r="G656" s="615"/>
    </row>
    <row r="657" spans="7:7" x14ac:dyDescent="0.25">
      <c r="G657" s="615"/>
    </row>
    <row r="658" spans="7:7" x14ac:dyDescent="0.25">
      <c r="G658" s="615"/>
    </row>
    <row r="659" spans="7:7" x14ac:dyDescent="0.25">
      <c r="G659" s="615"/>
    </row>
    <row r="660" spans="7:7" x14ac:dyDescent="0.25">
      <c r="G660" s="615"/>
    </row>
    <row r="661" spans="7:7" x14ac:dyDescent="0.25">
      <c r="G661" s="615"/>
    </row>
    <row r="662" spans="7:7" x14ac:dyDescent="0.25">
      <c r="G662" s="615"/>
    </row>
    <row r="663" spans="7:7" x14ac:dyDescent="0.25">
      <c r="G663" s="615"/>
    </row>
    <row r="664" spans="7:7" x14ac:dyDescent="0.25">
      <c r="G664" s="615"/>
    </row>
    <row r="665" spans="7:7" x14ac:dyDescent="0.25">
      <c r="G665" s="615"/>
    </row>
    <row r="666" spans="7:7" x14ac:dyDescent="0.25">
      <c r="G666" s="615"/>
    </row>
    <row r="667" spans="7:7" x14ac:dyDescent="0.25">
      <c r="G667" s="615"/>
    </row>
    <row r="668" spans="7:7" x14ac:dyDescent="0.25">
      <c r="G668" s="615"/>
    </row>
    <row r="669" spans="7:7" x14ac:dyDescent="0.25">
      <c r="G669" s="615"/>
    </row>
    <row r="670" spans="7:7" x14ac:dyDescent="0.25">
      <c r="G670" s="615"/>
    </row>
    <row r="671" spans="7:7" x14ac:dyDescent="0.25">
      <c r="G671" s="615"/>
    </row>
    <row r="672" spans="7:7" x14ac:dyDescent="0.25">
      <c r="G672" s="615"/>
    </row>
    <row r="673" spans="7:7" x14ac:dyDescent="0.25">
      <c r="G673" s="615"/>
    </row>
    <row r="674" spans="7:7" x14ac:dyDescent="0.25">
      <c r="G674" s="615"/>
    </row>
    <row r="675" spans="7:7" x14ac:dyDescent="0.25">
      <c r="G675" s="615"/>
    </row>
    <row r="676" spans="7:7" x14ac:dyDescent="0.25">
      <c r="G676" s="615"/>
    </row>
    <row r="677" spans="7:7" x14ac:dyDescent="0.25">
      <c r="G677" s="615"/>
    </row>
    <row r="678" spans="7:7" x14ac:dyDescent="0.25">
      <c r="G678" s="615"/>
    </row>
    <row r="679" spans="7:7" x14ac:dyDescent="0.25">
      <c r="G679" s="615"/>
    </row>
    <row r="680" spans="7:7" x14ac:dyDescent="0.25">
      <c r="G680" s="615"/>
    </row>
    <row r="681" spans="7:7" x14ac:dyDescent="0.25">
      <c r="G681" s="615"/>
    </row>
    <row r="682" spans="7:7" x14ac:dyDescent="0.25">
      <c r="G682" s="615"/>
    </row>
    <row r="683" spans="7:7" x14ac:dyDescent="0.25">
      <c r="G683" s="615"/>
    </row>
    <row r="684" spans="7:7" x14ac:dyDescent="0.25">
      <c r="G684" s="615"/>
    </row>
    <row r="685" spans="7:7" x14ac:dyDescent="0.25">
      <c r="G685" s="615"/>
    </row>
    <row r="686" spans="7:7" x14ac:dyDescent="0.25">
      <c r="G686" s="615"/>
    </row>
    <row r="687" spans="7:7" x14ac:dyDescent="0.25">
      <c r="G687" s="615"/>
    </row>
    <row r="688" spans="7:7" x14ac:dyDescent="0.25">
      <c r="G688" s="615"/>
    </row>
    <row r="689" spans="7:7" x14ac:dyDescent="0.25">
      <c r="G689" s="615"/>
    </row>
    <row r="690" spans="7:7" x14ac:dyDescent="0.25">
      <c r="G690" s="615"/>
    </row>
    <row r="691" spans="7:7" x14ac:dyDescent="0.25">
      <c r="G691" s="615"/>
    </row>
    <row r="692" spans="7:7" x14ac:dyDescent="0.25">
      <c r="G692" s="615"/>
    </row>
    <row r="693" spans="7:7" x14ac:dyDescent="0.25">
      <c r="G693" s="615"/>
    </row>
    <row r="694" spans="7:7" x14ac:dyDescent="0.25">
      <c r="G694" s="615"/>
    </row>
    <row r="695" spans="7:7" x14ac:dyDescent="0.25">
      <c r="G695" s="615"/>
    </row>
    <row r="696" spans="7:7" x14ac:dyDescent="0.25">
      <c r="G696" s="615"/>
    </row>
    <row r="697" spans="7:7" x14ac:dyDescent="0.25">
      <c r="G697" s="615"/>
    </row>
    <row r="698" spans="7:7" x14ac:dyDescent="0.25">
      <c r="G698" s="615"/>
    </row>
    <row r="699" spans="7:7" x14ac:dyDescent="0.25">
      <c r="G699" s="615"/>
    </row>
    <row r="700" spans="7:7" x14ac:dyDescent="0.25">
      <c r="G700" s="615"/>
    </row>
    <row r="701" spans="7:7" x14ac:dyDescent="0.25">
      <c r="G701" s="615"/>
    </row>
    <row r="702" spans="7:7" x14ac:dyDescent="0.25">
      <c r="G702" s="615"/>
    </row>
    <row r="703" spans="7:7" x14ac:dyDescent="0.25">
      <c r="G703" s="615"/>
    </row>
    <row r="704" spans="7:7" x14ac:dyDescent="0.25">
      <c r="G704" s="615"/>
    </row>
    <row r="705" spans="7:7" x14ac:dyDescent="0.25">
      <c r="G705" s="615"/>
    </row>
    <row r="706" spans="7:7" x14ac:dyDescent="0.25">
      <c r="G706" s="615"/>
    </row>
    <row r="707" spans="7:7" x14ac:dyDescent="0.25">
      <c r="G707" s="615"/>
    </row>
    <row r="708" spans="7:7" x14ac:dyDescent="0.25">
      <c r="G708" s="615"/>
    </row>
    <row r="709" spans="7:7" x14ac:dyDescent="0.25">
      <c r="G709" s="615"/>
    </row>
    <row r="710" spans="7:7" x14ac:dyDescent="0.25">
      <c r="G710" s="615"/>
    </row>
    <row r="711" spans="7:7" x14ac:dyDescent="0.25">
      <c r="G711" s="615"/>
    </row>
    <row r="712" spans="7:7" x14ac:dyDescent="0.25">
      <c r="G712" s="615"/>
    </row>
    <row r="713" spans="7:7" x14ac:dyDescent="0.25">
      <c r="G713" s="615"/>
    </row>
    <row r="714" spans="7:7" x14ac:dyDescent="0.25">
      <c r="G714" s="615"/>
    </row>
    <row r="715" spans="7:7" x14ac:dyDescent="0.25">
      <c r="G715" s="615"/>
    </row>
    <row r="716" spans="7:7" x14ac:dyDescent="0.25">
      <c r="G716" s="615"/>
    </row>
    <row r="717" spans="7:7" x14ac:dyDescent="0.25">
      <c r="G717" s="615"/>
    </row>
    <row r="718" spans="7:7" x14ac:dyDescent="0.25">
      <c r="G718" s="615"/>
    </row>
    <row r="719" spans="7:7" x14ac:dyDescent="0.25">
      <c r="G719" s="615"/>
    </row>
    <row r="720" spans="7:7" x14ac:dyDescent="0.25">
      <c r="G720" s="615"/>
    </row>
    <row r="721" spans="7:7" x14ac:dyDescent="0.25">
      <c r="G721" s="615"/>
    </row>
    <row r="722" spans="7:7" x14ac:dyDescent="0.25">
      <c r="G722" s="615"/>
    </row>
    <row r="723" spans="7:7" x14ac:dyDescent="0.25">
      <c r="G723" s="615"/>
    </row>
    <row r="724" spans="7:7" x14ac:dyDescent="0.25">
      <c r="G724" s="615"/>
    </row>
    <row r="725" spans="7:7" x14ac:dyDescent="0.25">
      <c r="G725" s="615"/>
    </row>
    <row r="726" spans="7:7" x14ac:dyDescent="0.25">
      <c r="G726" s="615"/>
    </row>
    <row r="727" spans="7:7" x14ac:dyDescent="0.25">
      <c r="G727" s="615"/>
    </row>
    <row r="728" spans="7:7" x14ac:dyDescent="0.25">
      <c r="G728" s="615"/>
    </row>
    <row r="729" spans="7:7" x14ac:dyDescent="0.25">
      <c r="G729" s="615"/>
    </row>
    <row r="730" spans="7:7" x14ac:dyDescent="0.25">
      <c r="G730" s="615"/>
    </row>
    <row r="731" spans="7:7" x14ac:dyDescent="0.25">
      <c r="G731" s="615"/>
    </row>
    <row r="732" spans="7:7" x14ac:dyDescent="0.25">
      <c r="G732" s="615"/>
    </row>
    <row r="733" spans="7:7" x14ac:dyDescent="0.25">
      <c r="G733" s="615"/>
    </row>
    <row r="734" spans="7:7" x14ac:dyDescent="0.25">
      <c r="G734" s="615"/>
    </row>
    <row r="735" spans="7:7" x14ac:dyDescent="0.25">
      <c r="G735" s="615"/>
    </row>
    <row r="736" spans="7:7" x14ac:dyDescent="0.25">
      <c r="G736" s="615"/>
    </row>
    <row r="737" spans="7:7" x14ac:dyDescent="0.25">
      <c r="G737" s="615"/>
    </row>
    <row r="738" spans="7:7" x14ac:dyDescent="0.25">
      <c r="G738" s="615"/>
    </row>
    <row r="739" spans="7:7" x14ac:dyDescent="0.25">
      <c r="G739" s="615"/>
    </row>
    <row r="740" spans="7:7" x14ac:dyDescent="0.25">
      <c r="G740" s="615"/>
    </row>
    <row r="741" spans="7:7" x14ac:dyDescent="0.25">
      <c r="G741" s="615"/>
    </row>
    <row r="742" spans="7:7" x14ac:dyDescent="0.25">
      <c r="G742" s="615"/>
    </row>
    <row r="743" spans="7:7" x14ac:dyDescent="0.25">
      <c r="G743" s="615"/>
    </row>
    <row r="744" spans="7:7" x14ac:dyDescent="0.25">
      <c r="G744" s="615"/>
    </row>
    <row r="745" spans="7:7" x14ac:dyDescent="0.25">
      <c r="G745" s="615"/>
    </row>
    <row r="746" spans="7:7" x14ac:dyDescent="0.25">
      <c r="G746" s="615"/>
    </row>
    <row r="747" spans="7:7" x14ac:dyDescent="0.25">
      <c r="G747" s="615"/>
    </row>
    <row r="748" spans="7:7" x14ac:dyDescent="0.25">
      <c r="G748" s="615"/>
    </row>
    <row r="749" spans="7:7" x14ac:dyDescent="0.25">
      <c r="G749" s="615"/>
    </row>
    <row r="750" spans="7:7" x14ac:dyDescent="0.25">
      <c r="G750" s="615"/>
    </row>
    <row r="751" spans="7:7" x14ac:dyDescent="0.25">
      <c r="G751" s="615"/>
    </row>
    <row r="752" spans="7:7" x14ac:dyDescent="0.25">
      <c r="G752" s="615"/>
    </row>
    <row r="753" spans="7:7" x14ac:dyDescent="0.25">
      <c r="G753" s="615"/>
    </row>
    <row r="754" spans="7:7" x14ac:dyDescent="0.25">
      <c r="G754" s="615"/>
    </row>
    <row r="755" spans="7:7" x14ac:dyDescent="0.25">
      <c r="G755" s="615"/>
    </row>
    <row r="756" spans="7:7" x14ac:dyDescent="0.25">
      <c r="G756" s="615"/>
    </row>
    <row r="757" spans="7:7" x14ac:dyDescent="0.25">
      <c r="G757" s="615"/>
    </row>
    <row r="758" spans="7:7" x14ac:dyDescent="0.25">
      <c r="G758" s="615"/>
    </row>
    <row r="759" spans="7:7" x14ac:dyDescent="0.25">
      <c r="G759" s="615"/>
    </row>
    <row r="760" spans="7:7" x14ac:dyDescent="0.25">
      <c r="G760" s="615"/>
    </row>
    <row r="761" spans="7:7" x14ac:dyDescent="0.25">
      <c r="G761" s="615"/>
    </row>
    <row r="762" spans="7:7" x14ac:dyDescent="0.25">
      <c r="G762" s="615"/>
    </row>
    <row r="763" spans="7:7" x14ac:dyDescent="0.25">
      <c r="G763" s="615"/>
    </row>
    <row r="764" spans="7:7" x14ac:dyDescent="0.25">
      <c r="G764" s="615"/>
    </row>
    <row r="765" spans="7:7" x14ac:dyDescent="0.25">
      <c r="G765" s="615"/>
    </row>
    <row r="766" spans="7:7" x14ac:dyDescent="0.25">
      <c r="G766" s="615"/>
    </row>
    <row r="767" spans="7:7" x14ac:dyDescent="0.25">
      <c r="G767" s="615"/>
    </row>
    <row r="768" spans="7:7" x14ac:dyDescent="0.25">
      <c r="G768" s="615"/>
    </row>
    <row r="769" spans="7:7" x14ac:dyDescent="0.25">
      <c r="G769" s="615"/>
    </row>
    <row r="770" spans="7:7" x14ac:dyDescent="0.25">
      <c r="G770" s="615"/>
    </row>
    <row r="771" spans="7:7" x14ac:dyDescent="0.25">
      <c r="G771" s="615"/>
    </row>
    <row r="772" spans="7:7" x14ac:dyDescent="0.25">
      <c r="G772" s="615"/>
    </row>
    <row r="773" spans="7:7" x14ac:dyDescent="0.25">
      <c r="G773" s="615"/>
    </row>
    <row r="774" spans="7:7" x14ac:dyDescent="0.25">
      <c r="G774" s="615"/>
    </row>
    <row r="775" spans="7:7" x14ac:dyDescent="0.25">
      <c r="G775" s="615"/>
    </row>
    <row r="776" spans="7:7" x14ac:dyDescent="0.25">
      <c r="G776" s="615"/>
    </row>
    <row r="777" spans="7:7" x14ac:dyDescent="0.25">
      <c r="G777" s="615"/>
    </row>
    <row r="778" spans="7:7" x14ac:dyDescent="0.25">
      <c r="G778" s="615"/>
    </row>
    <row r="779" spans="7:7" x14ac:dyDescent="0.25">
      <c r="G779" s="615"/>
    </row>
    <row r="780" spans="7:7" x14ac:dyDescent="0.25">
      <c r="G780" s="615"/>
    </row>
    <row r="781" spans="7:7" x14ac:dyDescent="0.25">
      <c r="G781" s="615"/>
    </row>
    <row r="782" spans="7:7" x14ac:dyDescent="0.25">
      <c r="G782" s="615"/>
    </row>
    <row r="783" spans="7:7" x14ac:dyDescent="0.25">
      <c r="G783" s="615"/>
    </row>
    <row r="784" spans="7:7" x14ac:dyDescent="0.25">
      <c r="G784" s="615"/>
    </row>
    <row r="785" spans="7:7" x14ac:dyDescent="0.25">
      <c r="G785" s="615"/>
    </row>
    <row r="786" spans="7:7" x14ac:dyDescent="0.25">
      <c r="G786" s="615"/>
    </row>
    <row r="787" spans="7:7" x14ac:dyDescent="0.25">
      <c r="G787" s="615"/>
    </row>
    <row r="788" spans="7:7" x14ac:dyDescent="0.25">
      <c r="G788" s="615"/>
    </row>
    <row r="789" spans="7:7" x14ac:dyDescent="0.25">
      <c r="G789" s="615"/>
    </row>
    <row r="790" spans="7:7" x14ac:dyDescent="0.25">
      <c r="G790" s="615"/>
    </row>
    <row r="791" spans="7:7" x14ac:dyDescent="0.25">
      <c r="G791" s="615"/>
    </row>
    <row r="792" spans="7:7" x14ac:dyDescent="0.25">
      <c r="G792" s="615"/>
    </row>
    <row r="793" spans="7:7" x14ac:dyDescent="0.25">
      <c r="G793" s="615"/>
    </row>
    <row r="794" spans="7:7" x14ac:dyDescent="0.25">
      <c r="G794" s="615"/>
    </row>
    <row r="795" spans="7:7" x14ac:dyDescent="0.25">
      <c r="G795" s="615"/>
    </row>
    <row r="796" spans="7:7" x14ac:dyDescent="0.25">
      <c r="G796" s="615"/>
    </row>
    <row r="797" spans="7:7" x14ac:dyDescent="0.25">
      <c r="G797" s="615"/>
    </row>
    <row r="798" spans="7:7" x14ac:dyDescent="0.25">
      <c r="G798" s="615"/>
    </row>
    <row r="799" spans="7:7" x14ac:dyDescent="0.25">
      <c r="G799" s="615"/>
    </row>
    <row r="800" spans="7:7" x14ac:dyDescent="0.25">
      <c r="G800" s="615"/>
    </row>
    <row r="801" spans="7:7" x14ac:dyDescent="0.25">
      <c r="G801" s="615"/>
    </row>
    <row r="802" spans="7:7" x14ac:dyDescent="0.25">
      <c r="G802" s="615"/>
    </row>
    <row r="803" spans="7:7" x14ac:dyDescent="0.25">
      <c r="G803" s="615"/>
    </row>
    <row r="804" spans="7:7" x14ac:dyDescent="0.25">
      <c r="G804" s="615"/>
    </row>
    <row r="805" spans="7:7" x14ac:dyDescent="0.25">
      <c r="G805" s="615"/>
    </row>
    <row r="806" spans="7:7" x14ac:dyDescent="0.25">
      <c r="G806" s="615"/>
    </row>
    <row r="807" spans="7:7" x14ac:dyDescent="0.25">
      <c r="G807" s="615"/>
    </row>
    <row r="808" spans="7:7" x14ac:dyDescent="0.25">
      <c r="G808" s="615"/>
    </row>
    <row r="809" spans="7:7" x14ac:dyDescent="0.25">
      <c r="G809" s="615"/>
    </row>
    <row r="810" spans="7:7" x14ac:dyDescent="0.25">
      <c r="G810" s="615"/>
    </row>
    <row r="811" spans="7:7" x14ac:dyDescent="0.25">
      <c r="G811" s="615"/>
    </row>
    <row r="812" spans="7:7" x14ac:dyDescent="0.25">
      <c r="G812" s="615"/>
    </row>
    <row r="813" spans="7:7" x14ac:dyDescent="0.25">
      <c r="G813" s="615"/>
    </row>
    <row r="814" spans="7:7" x14ac:dyDescent="0.25">
      <c r="G814" s="615"/>
    </row>
    <row r="815" spans="7:7" x14ac:dyDescent="0.25">
      <c r="G815" s="615"/>
    </row>
    <row r="816" spans="7:7" x14ac:dyDescent="0.25">
      <c r="G816" s="615"/>
    </row>
    <row r="817" spans="7:7" x14ac:dyDescent="0.25">
      <c r="G817" s="615"/>
    </row>
    <row r="818" spans="7:7" x14ac:dyDescent="0.25">
      <c r="G818" s="615"/>
    </row>
    <row r="819" spans="7:7" x14ac:dyDescent="0.25">
      <c r="G819" s="615"/>
    </row>
    <row r="820" spans="7:7" x14ac:dyDescent="0.25">
      <c r="G820" s="615"/>
    </row>
    <row r="821" spans="7:7" x14ac:dyDescent="0.25">
      <c r="G821" s="615"/>
    </row>
    <row r="822" spans="7:7" x14ac:dyDescent="0.25">
      <c r="G822" s="615"/>
    </row>
    <row r="823" spans="7:7" x14ac:dyDescent="0.25">
      <c r="G823" s="615"/>
    </row>
    <row r="824" spans="7:7" x14ac:dyDescent="0.25">
      <c r="G824" s="615"/>
    </row>
    <row r="825" spans="7:7" x14ac:dyDescent="0.25">
      <c r="G825" s="615"/>
    </row>
    <row r="826" spans="7:7" x14ac:dyDescent="0.25">
      <c r="G826" s="615"/>
    </row>
    <row r="827" spans="7:7" x14ac:dyDescent="0.25">
      <c r="G827" s="615"/>
    </row>
    <row r="828" spans="7:7" x14ac:dyDescent="0.25">
      <c r="G828" s="615"/>
    </row>
    <row r="829" spans="7:7" x14ac:dyDescent="0.25">
      <c r="G829" s="615"/>
    </row>
    <row r="830" spans="7:7" x14ac:dyDescent="0.25">
      <c r="G830" s="615"/>
    </row>
    <row r="831" spans="7:7" x14ac:dyDescent="0.25">
      <c r="G831" s="615"/>
    </row>
    <row r="832" spans="7:7" x14ac:dyDescent="0.25">
      <c r="G832" s="615"/>
    </row>
    <row r="833" spans="7:7" x14ac:dyDescent="0.25">
      <c r="G833" s="615"/>
    </row>
    <row r="834" spans="7:7" x14ac:dyDescent="0.25">
      <c r="G834" s="615"/>
    </row>
    <row r="835" spans="7:7" x14ac:dyDescent="0.25">
      <c r="G835" s="615"/>
    </row>
    <row r="836" spans="7:7" x14ac:dyDescent="0.25">
      <c r="G836" s="615"/>
    </row>
    <row r="837" spans="7:7" x14ac:dyDescent="0.25">
      <c r="G837" s="615"/>
    </row>
    <row r="838" spans="7:7" x14ac:dyDescent="0.25">
      <c r="G838" s="615"/>
    </row>
    <row r="839" spans="7:7" x14ac:dyDescent="0.25">
      <c r="G839" s="615"/>
    </row>
    <row r="840" spans="7:7" x14ac:dyDescent="0.25">
      <c r="G840" s="615"/>
    </row>
    <row r="841" spans="7:7" x14ac:dyDescent="0.25">
      <c r="G841" s="615"/>
    </row>
    <row r="842" spans="7:7" x14ac:dyDescent="0.25">
      <c r="G842" s="615"/>
    </row>
    <row r="843" spans="7:7" x14ac:dyDescent="0.25">
      <c r="G843" s="615"/>
    </row>
    <row r="844" spans="7:7" x14ac:dyDescent="0.25">
      <c r="G844" s="615"/>
    </row>
    <row r="845" spans="7:7" x14ac:dyDescent="0.25">
      <c r="G845" s="615"/>
    </row>
    <row r="846" spans="7:7" x14ac:dyDescent="0.25">
      <c r="G846" s="615"/>
    </row>
    <row r="847" spans="7:7" x14ac:dyDescent="0.25">
      <c r="G847" s="615"/>
    </row>
    <row r="848" spans="7:7" x14ac:dyDescent="0.25">
      <c r="G848" s="615"/>
    </row>
    <row r="849" spans="7:7" x14ac:dyDescent="0.25">
      <c r="G849" s="615"/>
    </row>
    <row r="850" spans="7:7" x14ac:dyDescent="0.25">
      <c r="G850" s="615"/>
    </row>
    <row r="851" spans="7:7" x14ac:dyDescent="0.25">
      <c r="G851" s="615"/>
    </row>
    <row r="852" spans="7:7" x14ac:dyDescent="0.25">
      <c r="G852" s="615"/>
    </row>
    <row r="853" spans="7:7" x14ac:dyDescent="0.25">
      <c r="G853" s="615"/>
    </row>
    <row r="854" spans="7:7" x14ac:dyDescent="0.25">
      <c r="G854" s="615"/>
    </row>
    <row r="855" spans="7:7" x14ac:dyDescent="0.25">
      <c r="G855" s="615"/>
    </row>
    <row r="856" spans="7:7" x14ac:dyDescent="0.25">
      <c r="G856" s="615"/>
    </row>
    <row r="857" spans="7:7" x14ac:dyDescent="0.25">
      <c r="G857" s="615"/>
    </row>
    <row r="858" spans="7:7" x14ac:dyDescent="0.25">
      <c r="G858" s="615"/>
    </row>
    <row r="859" spans="7:7" x14ac:dyDescent="0.25">
      <c r="G859" s="615"/>
    </row>
    <row r="860" spans="7:7" x14ac:dyDescent="0.25">
      <c r="G860" s="615"/>
    </row>
    <row r="861" spans="7:7" x14ac:dyDescent="0.25">
      <c r="G861" s="615"/>
    </row>
    <row r="862" spans="7:7" x14ac:dyDescent="0.25">
      <c r="G862" s="615"/>
    </row>
    <row r="863" spans="7:7" x14ac:dyDescent="0.25">
      <c r="G863" s="615"/>
    </row>
    <row r="864" spans="7:7" x14ac:dyDescent="0.25">
      <c r="G864" s="615"/>
    </row>
    <row r="865" spans="7:7" x14ac:dyDescent="0.25">
      <c r="G865" s="615"/>
    </row>
    <row r="866" spans="7:7" x14ac:dyDescent="0.25">
      <c r="G866" s="615"/>
    </row>
    <row r="867" spans="7:7" x14ac:dyDescent="0.25">
      <c r="G867" s="615"/>
    </row>
    <row r="868" spans="7:7" x14ac:dyDescent="0.25">
      <c r="G868" s="615"/>
    </row>
    <row r="869" spans="7:7" x14ac:dyDescent="0.25">
      <c r="G869" s="615"/>
    </row>
    <row r="870" spans="7:7" x14ac:dyDescent="0.25">
      <c r="G870" s="615"/>
    </row>
    <row r="871" spans="7:7" x14ac:dyDescent="0.25">
      <c r="G871" s="615"/>
    </row>
    <row r="872" spans="7:7" x14ac:dyDescent="0.25">
      <c r="G872" s="615"/>
    </row>
    <row r="873" spans="7:7" x14ac:dyDescent="0.25">
      <c r="G873" s="615"/>
    </row>
    <row r="874" spans="7:7" x14ac:dyDescent="0.25">
      <c r="G874" s="615"/>
    </row>
    <row r="875" spans="7:7" x14ac:dyDescent="0.25">
      <c r="G875" s="615"/>
    </row>
    <row r="876" spans="7:7" x14ac:dyDescent="0.25">
      <c r="G876" s="615"/>
    </row>
    <row r="877" spans="7:7" x14ac:dyDescent="0.25">
      <c r="G877" s="615"/>
    </row>
    <row r="878" spans="7:7" x14ac:dyDescent="0.25">
      <c r="G878" s="615"/>
    </row>
    <row r="879" spans="7:7" x14ac:dyDescent="0.25">
      <c r="G879" s="615"/>
    </row>
    <row r="880" spans="7:7" x14ac:dyDescent="0.25">
      <c r="G880" s="615"/>
    </row>
    <row r="881" spans="7:7" x14ac:dyDescent="0.25">
      <c r="G881" s="615"/>
    </row>
    <row r="882" spans="7:7" x14ac:dyDescent="0.25">
      <c r="G882" s="615"/>
    </row>
    <row r="883" spans="7:7" x14ac:dyDescent="0.25">
      <c r="G883" s="615"/>
    </row>
    <row r="884" spans="7:7" x14ac:dyDescent="0.25">
      <c r="G884" s="615"/>
    </row>
    <row r="885" spans="7:7" x14ac:dyDescent="0.25">
      <c r="G885" s="615"/>
    </row>
    <row r="886" spans="7:7" x14ac:dyDescent="0.25">
      <c r="G886" s="615"/>
    </row>
    <row r="887" spans="7:7" x14ac:dyDescent="0.25">
      <c r="G887" s="615"/>
    </row>
  </sheetData>
  <dataConsolidate/>
  <mergeCells count="6">
    <mergeCell ref="Q8:S9"/>
    <mergeCell ref="B5:O5"/>
    <mergeCell ref="J11:L11"/>
    <mergeCell ref="L12:O12"/>
    <mergeCell ref="L6:N6"/>
    <mergeCell ref="L8:N9"/>
  </mergeCells>
  <phoneticPr fontId="2" type="noConversion"/>
  <dataValidations count="2">
    <dataValidation type="list" allowBlank="1" showInputMessage="1" showErrorMessage="1" sqref="C146:C151 C533:C535 C203:C204 C542:C544 C549:C570 C539:C540 C589:C590 C584:C587 C69:C74 C173:C176 C211:C252 C384:C443 C521:C522 C154:C160 C546 C464:C467 C36:C41 C124:C137 C498 C471:C472 C474:C479 C462 C140:C144 C530:C531 C324:C330 C371:C380 C14 C453:C455 C180:C182 C76:C81 C206:C207 C43:C53 C481:C487 C190:C192 C164:C171 C184:C188 C355:C368 C347:C353 C524:C528 C194:C196 C198:C199 C457:C460 C489:C496 C445:C449 C103:C110 C332:C343 C93:C101 C55:C66 C112:C116 C83:C91 C501:C517 C118:C121 C23:C27 C30:C31 C254:C322 C16:C21 C573:C582" xr:uid="{00000000-0002-0000-0300-000000000000}">
      <formula1>"SERVIÇO,INSUMO"</formula1>
    </dataValidation>
    <dataValidation type="list" allowBlank="1" showInputMessage="1" showErrorMessage="1" sqref="D14:D592" xr:uid="{00000000-0002-0000-0300-000001000000}">
      <formula1>"AGESUL,SINAPI,SBC,SINDUSCON,SEINFRA,COMPOSIÇÃO,COTAÇÃO"</formula1>
    </dataValidation>
  </dataValidations>
  <printOptions horizontalCentered="1"/>
  <pageMargins left="0.7" right="0.7" top="0.75" bottom="0.75" header="0.3" footer="0.3"/>
  <pageSetup paperSize="9" scale="69" fitToHeight="0" orientation="landscape" horizontalDpi="300" verticalDpi="300" r:id="rId1"/>
  <headerFooter>
    <oddFooter>Página &amp;P de &amp;N</oddFooter>
  </headerFooter>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22"/>
  <sheetViews>
    <sheetView workbookViewId="0"/>
  </sheetViews>
  <sheetFormatPr defaultRowHeight="15" x14ac:dyDescent="0.25"/>
  <cols>
    <col min="1" max="1" width="23.28515625" customWidth="1"/>
    <col min="2" max="2" width="76.42578125" customWidth="1"/>
    <col min="4" max="4" width="9.85546875" customWidth="1"/>
    <col min="7" max="7" width="11.28515625" customWidth="1"/>
  </cols>
  <sheetData>
    <row r="1" spans="1:7" x14ac:dyDescent="0.25">
      <c r="A1" s="388" t="s">
        <v>682</v>
      </c>
      <c r="B1" s="389"/>
      <c r="C1" s="389"/>
      <c r="D1" s="389"/>
      <c r="E1" s="389"/>
      <c r="F1" s="389"/>
      <c r="G1" s="389"/>
    </row>
    <row r="2" spans="1:7" x14ac:dyDescent="0.25">
      <c r="A2" s="102">
        <v>52090</v>
      </c>
      <c r="B2" s="385" t="s">
        <v>683</v>
      </c>
      <c r="C2" s="386" t="s">
        <v>160</v>
      </c>
      <c r="D2" s="236">
        <v>233.58</v>
      </c>
      <c r="E2" s="236">
        <v>53.07</v>
      </c>
      <c r="F2" s="236"/>
      <c r="G2" s="236">
        <f>D2*E2</f>
        <v>12396.090600000001</v>
      </c>
    </row>
    <row r="3" spans="1:7" x14ac:dyDescent="0.25">
      <c r="A3" s="102">
        <v>52092</v>
      </c>
      <c r="B3" s="385" t="s">
        <v>684</v>
      </c>
      <c r="C3" s="386" t="s">
        <v>160</v>
      </c>
      <c r="D3" s="236">
        <v>167.64</v>
      </c>
      <c r="E3" s="236">
        <v>95.62</v>
      </c>
      <c r="F3" s="236"/>
      <c r="G3" s="236">
        <f t="shared" ref="G3:G21" si="0">D3*E3</f>
        <v>16029.736799999999</v>
      </c>
    </row>
    <row r="4" spans="1:7" x14ac:dyDescent="0.25">
      <c r="A4" s="102">
        <v>52656</v>
      </c>
      <c r="B4" s="385" t="s">
        <v>685</v>
      </c>
      <c r="C4" s="386" t="s">
        <v>121</v>
      </c>
      <c r="D4" s="236">
        <v>21</v>
      </c>
      <c r="E4" s="236">
        <v>355.38</v>
      </c>
      <c r="F4" s="236"/>
      <c r="G4" s="236">
        <f t="shared" si="0"/>
        <v>7462.98</v>
      </c>
    </row>
    <row r="5" spans="1:7" x14ac:dyDescent="0.25">
      <c r="A5" s="102">
        <v>52654</v>
      </c>
      <c r="B5" s="385" t="s">
        <v>686</v>
      </c>
      <c r="C5" s="386" t="s">
        <v>121</v>
      </c>
      <c r="D5" s="236">
        <v>120</v>
      </c>
      <c r="E5" s="236">
        <v>171.67</v>
      </c>
      <c r="F5" s="236"/>
      <c r="G5" s="236">
        <f t="shared" si="0"/>
        <v>20600.399999999998</v>
      </c>
    </row>
    <row r="6" spans="1:7" x14ac:dyDescent="0.25">
      <c r="A6" s="102">
        <v>52746</v>
      </c>
      <c r="B6" s="385" t="s">
        <v>687</v>
      </c>
      <c r="C6" s="386" t="s">
        <v>121</v>
      </c>
      <c r="D6" s="236">
        <v>40</v>
      </c>
      <c r="E6" s="236">
        <v>325</v>
      </c>
      <c r="F6" s="236"/>
      <c r="G6" s="236">
        <f t="shared" si="0"/>
        <v>13000</v>
      </c>
    </row>
    <row r="7" spans="1:7" x14ac:dyDescent="0.25">
      <c r="A7" s="102">
        <v>56229</v>
      </c>
      <c r="B7" s="385" t="s">
        <v>694</v>
      </c>
      <c r="C7" s="386" t="s">
        <v>121</v>
      </c>
      <c r="D7" s="236">
        <v>20</v>
      </c>
      <c r="E7" s="236">
        <v>29.42</v>
      </c>
      <c r="F7" s="236"/>
      <c r="G7" s="236">
        <f t="shared" si="0"/>
        <v>588.40000000000009</v>
      </c>
    </row>
    <row r="8" spans="1:7" x14ac:dyDescent="0.25">
      <c r="A8" s="102">
        <v>92319</v>
      </c>
      <c r="B8" s="385" t="s">
        <v>693</v>
      </c>
      <c r="C8" s="386" t="s">
        <v>121</v>
      </c>
      <c r="D8" s="236">
        <v>20</v>
      </c>
      <c r="E8" s="236">
        <v>43.05</v>
      </c>
      <c r="F8" s="236"/>
      <c r="G8" s="236">
        <f t="shared" si="0"/>
        <v>861</v>
      </c>
    </row>
    <row r="9" spans="1:7" x14ac:dyDescent="0.25">
      <c r="A9" s="102">
        <v>52862</v>
      </c>
      <c r="B9" s="385" t="s">
        <v>688</v>
      </c>
      <c r="C9" s="386" t="s">
        <v>121</v>
      </c>
      <c r="D9" s="236">
        <v>4</v>
      </c>
      <c r="E9" s="236">
        <v>1592.32</v>
      </c>
      <c r="F9" s="236"/>
      <c r="G9" s="236">
        <f t="shared" si="0"/>
        <v>6369.28</v>
      </c>
    </row>
    <row r="10" spans="1:7" x14ac:dyDescent="0.25">
      <c r="A10" s="102">
        <v>22</v>
      </c>
      <c r="B10" s="385" t="s">
        <v>689</v>
      </c>
      <c r="C10" s="386" t="s">
        <v>121</v>
      </c>
      <c r="D10" s="236">
        <v>1</v>
      </c>
      <c r="E10" s="236">
        <v>705.26</v>
      </c>
      <c r="F10" s="236"/>
      <c r="G10" s="236">
        <f t="shared" si="0"/>
        <v>705.26</v>
      </c>
    </row>
    <row r="11" spans="1:7" x14ac:dyDescent="0.25">
      <c r="A11" s="102">
        <v>23</v>
      </c>
      <c r="B11" s="385" t="s">
        <v>690</v>
      </c>
      <c r="C11" s="386" t="s">
        <v>121</v>
      </c>
      <c r="D11" s="236">
        <v>1</v>
      </c>
      <c r="E11" s="236">
        <v>705</v>
      </c>
      <c r="F11" s="236"/>
      <c r="G11" s="236">
        <f t="shared" si="0"/>
        <v>705</v>
      </c>
    </row>
    <row r="12" spans="1:7" x14ac:dyDescent="0.25">
      <c r="A12" s="102">
        <v>24</v>
      </c>
      <c r="B12" s="385" t="s">
        <v>691</v>
      </c>
      <c r="C12" s="386" t="s">
        <v>121</v>
      </c>
      <c r="D12" s="236">
        <v>1</v>
      </c>
      <c r="E12" s="236">
        <v>705</v>
      </c>
      <c r="F12" s="236"/>
      <c r="G12" s="236">
        <f t="shared" si="0"/>
        <v>705</v>
      </c>
    </row>
    <row r="13" spans="1:7" x14ac:dyDescent="0.25">
      <c r="A13" s="102">
        <v>25</v>
      </c>
      <c r="B13" s="385" t="s">
        <v>692</v>
      </c>
      <c r="C13" s="386" t="s">
        <v>121</v>
      </c>
      <c r="D13" s="236">
        <v>1</v>
      </c>
      <c r="E13" s="236">
        <v>705</v>
      </c>
      <c r="F13" s="236"/>
      <c r="G13" s="236">
        <f t="shared" si="0"/>
        <v>705</v>
      </c>
    </row>
    <row r="14" spans="1:7" ht="24" x14ac:dyDescent="0.25">
      <c r="A14" s="102">
        <v>1301006095</v>
      </c>
      <c r="B14" s="385" t="s">
        <v>695</v>
      </c>
      <c r="C14" s="386" t="s">
        <v>160</v>
      </c>
      <c r="D14" s="236">
        <v>9</v>
      </c>
      <c r="E14" s="236">
        <v>188.17</v>
      </c>
      <c r="F14" s="236"/>
      <c r="G14" s="236">
        <f t="shared" si="0"/>
        <v>1693.53</v>
      </c>
    </row>
    <row r="15" spans="1:7" x14ac:dyDescent="0.25">
      <c r="A15" s="102">
        <v>54308</v>
      </c>
      <c r="B15" s="385" t="s">
        <v>696</v>
      </c>
      <c r="C15" s="386" t="s">
        <v>48</v>
      </c>
      <c r="D15" s="236">
        <f>9*0.5</f>
        <v>4.5</v>
      </c>
      <c r="E15" s="236">
        <v>121.85</v>
      </c>
      <c r="F15" s="236"/>
      <c r="G15" s="236">
        <f t="shared" si="0"/>
        <v>548.32499999999993</v>
      </c>
    </row>
    <row r="16" spans="1:7" x14ac:dyDescent="0.25">
      <c r="A16" s="386" t="s">
        <v>106</v>
      </c>
      <c r="B16" s="385" t="s">
        <v>697</v>
      </c>
      <c r="C16" s="386" t="s">
        <v>227</v>
      </c>
      <c r="D16" s="236">
        <v>1</v>
      </c>
      <c r="E16" s="236">
        <v>93610</v>
      </c>
      <c r="F16" s="236"/>
      <c r="G16" s="236">
        <f t="shared" si="0"/>
        <v>93610</v>
      </c>
    </row>
    <row r="17" spans="1:11" ht="24" x14ac:dyDescent="0.25">
      <c r="A17" s="386">
        <v>1</v>
      </c>
      <c r="B17" s="385" t="s">
        <v>698</v>
      </c>
      <c r="C17" s="386" t="s">
        <v>121</v>
      </c>
      <c r="D17" s="236">
        <v>1</v>
      </c>
      <c r="E17" s="236">
        <v>6000</v>
      </c>
      <c r="F17" s="236"/>
      <c r="G17" s="236">
        <f t="shared" si="0"/>
        <v>6000</v>
      </c>
    </row>
    <row r="18" spans="1:11" x14ac:dyDescent="0.25">
      <c r="A18" s="386" t="s">
        <v>106</v>
      </c>
      <c r="B18" s="385" t="s">
        <v>699</v>
      </c>
      <c r="C18" s="386" t="s">
        <v>121</v>
      </c>
      <c r="D18" s="236">
        <v>60</v>
      </c>
      <c r="E18" s="236">
        <v>313</v>
      </c>
      <c r="F18" s="236"/>
      <c r="G18" s="236">
        <f t="shared" si="0"/>
        <v>18780</v>
      </c>
      <c r="K18">
        <f>1740+250+760+710</f>
        <v>3460</v>
      </c>
    </row>
    <row r="19" spans="1:11" x14ac:dyDescent="0.25">
      <c r="A19" s="386" t="s">
        <v>106</v>
      </c>
      <c r="B19" s="385" t="s">
        <v>700</v>
      </c>
      <c r="C19" s="386" t="s">
        <v>121</v>
      </c>
      <c r="D19" s="236">
        <v>1</v>
      </c>
      <c r="E19" s="236">
        <v>500</v>
      </c>
      <c r="F19" s="236"/>
      <c r="G19" s="236">
        <f t="shared" si="0"/>
        <v>500</v>
      </c>
    </row>
    <row r="20" spans="1:11" x14ac:dyDescent="0.25">
      <c r="A20" s="386" t="s">
        <v>106</v>
      </c>
      <c r="B20" s="385" t="s">
        <v>701</v>
      </c>
      <c r="C20" s="386" t="s">
        <v>121</v>
      </c>
      <c r="D20" s="236">
        <v>20</v>
      </c>
      <c r="E20" s="236">
        <v>2210</v>
      </c>
      <c r="F20" s="236"/>
      <c r="G20" s="236">
        <f t="shared" si="0"/>
        <v>44200</v>
      </c>
    </row>
    <row r="21" spans="1:11" x14ac:dyDescent="0.25">
      <c r="A21" s="386" t="s">
        <v>106</v>
      </c>
      <c r="B21" s="385" t="s">
        <v>702</v>
      </c>
      <c r="C21" s="386" t="s">
        <v>121</v>
      </c>
      <c r="D21" s="236">
        <f>D2+D3</f>
        <v>401.22</v>
      </c>
      <c r="E21" s="236">
        <v>11.93</v>
      </c>
      <c r="F21" s="236"/>
      <c r="G21" s="236">
        <f t="shared" si="0"/>
        <v>4786.5546000000004</v>
      </c>
    </row>
    <row r="22" spans="1:11" x14ac:dyDescent="0.25">
      <c r="G22" s="387">
        <f>SUM(G2:G21)</f>
        <v>250246.557</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D5AB3-B7FD-45CD-8DA6-E64706DCACFB}">
  <sheetPr>
    <tabColor theme="4" tint="0.79998168889431442"/>
    <pageSetUpPr fitToPage="1"/>
  </sheetPr>
  <dimension ref="A1:AD910"/>
  <sheetViews>
    <sheetView topLeftCell="B1" zoomScale="115" zoomScaleNormal="115" zoomScaleSheetLayoutView="100" workbookViewId="0">
      <selection activeCell="G622" sqref="G622"/>
    </sheetView>
  </sheetViews>
  <sheetFormatPr defaultColWidth="9.140625" defaultRowHeight="15" x14ac:dyDescent="0.25"/>
  <cols>
    <col min="1" max="1" width="9.140625" style="104"/>
    <col min="2" max="2" width="10" style="501" customWidth="1"/>
    <col min="3" max="3" width="15.28515625" style="501" hidden="1" customWidth="1"/>
    <col min="4" max="4" width="13" style="501" hidden="1" customWidth="1"/>
    <col min="5" max="5" width="12.28515625" style="501" hidden="1" customWidth="1"/>
    <col min="6" max="6" width="12.140625" style="517" hidden="1" customWidth="1"/>
    <col min="7" max="7" width="62.5703125" style="518" customWidth="1"/>
    <col min="8" max="8" width="11.5703125" style="501" customWidth="1"/>
    <col min="9" max="9" width="13.5703125" style="519" customWidth="1"/>
    <col min="10" max="10" width="15.7109375" style="520" hidden="1" customWidth="1"/>
    <col min="11" max="11" width="15.85546875" style="520" hidden="1" customWidth="1"/>
    <col min="12" max="12" width="17.7109375" style="519" hidden="1" customWidth="1"/>
    <col min="13" max="14" width="17.28515625" style="519" hidden="1" customWidth="1"/>
    <col min="15" max="15" width="16.42578125" style="519" hidden="1" customWidth="1"/>
    <col min="16" max="16" width="16.42578125" style="624" customWidth="1"/>
    <col min="17" max="18" width="14" style="2" bestFit="1" customWidth="1"/>
    <col min="19" max="19" width="9.140625" style="2" customWidth="1"/>
    <col min="20" max="20" width="9.140625" style="2"/>
    <col min="21" max="21" width="10.140625" style="2" bestFit="1" customWidth="1"/>
    <col min="22" max="16384" width="9.140625" style="2"/>
  </cols>
  <sheetData>
    <row r="1" spans="1:30" x14ac:dyDescent="0.25">
      <c r="B1" s="103"/>
      <c r="C1" s="103"/>
      <c r="D1" s="103"/>
      <c r="E1" s="103"/>
      <c r="F1" s="502"/>
      <c r="G1" s="503"/>
      <c r="H1" s="103"/>
      <c r="I1" s="504"/>
      <c r="J1" s="505"/>
      <c r="K1" s="505"/>
      <c r="L1" s="504"/>
      <c r="M1" s="504"/>
      <c r="N1" s="504"/>
      <c r="O1" s="504"/>
    </row>
    <row r="2" spans="1:30" x14ac:dyDescent="0.25">
      <c r="B2" s="506"/>
      <c r="C2" s="506"/>
      <c r="E2" s="393"/>
      <c r="F2" s="477"/>
      <c r="G2" s="392" t="s">
        <v>1</v>
      </c>
      <c r="H2" s="771"/>
      <c r="I2" s="772"/>
      <c r="J2" s="396"/>
      <c r="K2" s="396"/>
      <c r="L2" s="745"/>
      <c r="M2" s="746"/>
      <c r="N2" s="747"/>
      <c r="O2" s="395"/>
      <c r="P2" s="625"/>
      <c r="Q2" s="3"/>
      <c r="R2" s="3"/>
      <c r="S2" s="3"/>
    </row>
    <row r="3" spans="1:30" ht="15.75" x14ac:dyDescent="0.25">
      <c r="B3" s="103"/>
      <c r="C3" s="103"/>
      <c r="E3" s="398"/>
      <c r="F3" s="478"/>
      <c r="G3" s="397" t="s">
        <v>435</v>
      </c>
      <c r="H3" s="773"/>
      <c r="I3" s="774"/>
      <c r="J3" s="401"/>
      <c r="K3" s="401"/>
      <c r="L3" s="748"/>
      <c r="M3" s="749"/>
      <c r="N3" s="750"/>
      <c r="O3" s="400"/>
      <c r="P3" s="625"/>
      <c r="Q3" s="3"/>
      <c r="R3" s="3"/>
      <c r="S3" s="3"/>
    </row>
    <row r="4" spans="1:30" x14ac:dyDescent="0.2">
      <c r="B4" s="509"/>
      <c r="C4" s="509"/>
      <c r="E4" s="393"/>
      <c r="F4" s="510"/>
      <c r="G4" s="392" t="s">
        <v>35</v>
      </c>
      <c r="H4" s="775"/>
      <c r="I4" s="776"/>
      <c r="J4" s="396"/>
      <c r="K4" s="396"/>
      <c r="L4" s="751"/>
      <c r="M4" s="752"/>
      <c r="N4" s="753"/>
      <c r="O4" s="395"/>
      <c r="P4" s="625"/>
      <c r="Q4" s="3"/>
      <c r="R4" s="3"/>
      <c r="S4" s="3"/>
    </row>
    <row r="5" spans="1:30" ht="18" x14ac:dyDescent="0.25">
      <c r="B5" s="764" t="s">
        <v>1930</v>
      </c>
      <c r="C5" s="764"/>
      <c r="D5" s="764"/>
      <c r="E5" s="764"/>
      <c r="F5" s="764"/>
      <c r="G5" s="764"/>
      <c r="H5" s="764"/>
      <c r="I5" s="764"/>
      <c r="J5" s="764"/>
      <c r="K5" s="764"/>
      <c r="L5" s="764"/>
      <c r="M5" s="765"/>
      <c r="N5" s="765"/>
      <c r="O5" s="765"/>
      <c r="P5" s="625"/>
      <c r="Q5" s="3"/>
      <c r="R5" s="3"/>
      <c r="S5" s="3"/>
    </row>
    <row r="6" spans="1:30" x14ac:dyDescent="0.25">
      <c r="B6" s="402" t="s">
        <v>70</v>
      </c>
      <c r="D6" s="403"/>
      <c r="E6" s="403"/>
      <c r="F6" s="511"/>
      <c r="G6" s="52" t="s">
        <v>1933</v>
      </c>
      <c r="H6" s="41"/>
      <c r="I6" s="83"/>
      <c r="J6" s="512"/>
      <c r="K6" s="404"/>
      <c r="L6" s="768" t="s">
        <v>50</v>
      </c>
      <c r="M6" s="769"/>
      <c r="N6" s="770"/>
      <c r="P6" s="625"/>
      <c r="Q6" s="3"/>
      <c r="R6" s="3"/>
      <c r="S6" s="3"/>
    </row>
    <row r="7" spans="1:30" x14ac:dyDescent="0.15">
      <c r="B7" s="402" t="s">
        <v>71</v>
      </c>
      <c r="D7" s="403"/>
      <c r="E7" s="403"/>
      <c r="F7" s="511"/>
      <c r="G7" s="52" t="s">
        <v>446</v>
      </c>
      <c r="H7" s="41"/>
      <c r="I7" s="83"/>
      <c r="J7" s="512"/>
      <c r="K7" s="512"/>
      <c r="L7" s="406"/>
      <c r="M7" s="407"/>
      <c r="N7" s="408"/>
      <c r="P7" s="625"/>
    </row>
    <row r="8" spans="1:30" x14ac:dyDescent="0.15">
      <c r="B8" s="409" t="s">
        <v>72</v>
      </c>
      <c r="D8" s="411"/>
      <c r="E8" s="411"/>
      <c r="F8" s="513"/>
      <c r="G8" s="410" t="s">
        <v>1932</v>
      </c>
      <c r="H8" s="412"/>
      <c r="I8" s="413"/>
      <c r="J8" s="514"/>
      <c r="K8" s="414"/>
      <c r="L8" s="758" t="s">
        <v>797</v>
      </c>
      <c r="M8" s="759"/>
      <c r="N8" s="760"/>
      <c r="P8" s="625"/>
      <c r="Q8" s="758" t="s">
        <v>797</v>
      </c>
      <c r="R8" s="759"/>
      <c r="S8" s="760"/>
    </row>
    <row r="9" spans="1:30" x14ac:dyDescent="0.15">
      <c r="B9" s="402" t="s">
        <v>39</v>
      </c>
      <c r="D9" s="480" t="s">
        <v>727</v>
      </c>
      <c r="E9" s="481">
        <v>0.1665303579205224</v>
      </c>
      <c r="F9" s="515"/>
      <c r="G9" s="415">
        <v>0.2881986483454233</v>
      </c>
      <c r="H9" s="402"/>
      <c r="I9" s="83"/>
      <c r="J9" s="515"/>
      <c r="K9" s="405"/>
      <c r="L9" s="761"/>
      <c r="M9" s="762"/>
      <c r="N9" s="763"/>
      <c r="P9" s="625"/>
      <c r="Q9" s="761"/>
      <c r="R9" s="762"/>
      <c r="S9" s="763"/>
    </row>
    <row r="10" spans="1:30" hidden="1" x14ac:dyDescent="0.15">
      <c r="B10" s="402" t="s">
        <v>707</v>
      </c>
      <c r="D10" s="480" t="s">
        <v>726</v>
      </c>
      <c r="E10" s="482">
        <v>0.15278047942916428</v>
      </c>
      <c r="F10" s="509"/>
      <c r="G10" s="416">
        <v>0.22474058685057496</v>
      </c>
      <c r="H10" s="409"/>
      <c r="I10" s="413"/>
      <c r="J10" s="509"/>
      <c r="K10" s="414"/>
      <c r="L10" s="414"/>
      <c r="M10" s="500"/>
      <c r="N10" s="500"/>
      <c r="O10" s="500"/>
      <c r="P10" s="625"/>
    </row>
    <row r="11" spans="1:30" x14ac:dyDescent="0.25">
      <c r="B11" s="409" t="s">
        <v>73</v>
      </c>
      <c r="D11" s="418"/>
      <c r="E11" s="418"/>
      <c r="F11" s="479"/>
      <c r="G11" s="417" t="s">
        <v>1934</v>
      </c>
      <c r="H11" s="509"/>
      <c r="I11" s="420"/>
      <c r="J11" s="766" t="s">
        <v>49</v>
      </c>
      <c r="K11" s="766"/>
      <c r="L11" s="766"/>
      <c r="M11" s="421">
        <v>45124</v>
      </c>
      <c r="N11" s="658">
        <v>45099</v>
      </c>
      <c r="O11" s="504"/>
      <c r="P11" s="625"/>
      <c r="Q11" s="3"/>
      <c r="R11" s="3"/>
      <c r="S11" s="3"/>
    </row>
    <row r="12" spans="1:30" x14ac:dyDescent="0.25">
      <c r="B12" s="422" t="s">
        <v>74</v>
      </c>
      <c r="D12" s="424"/>
      <c r="E12" s="424"/>
      <c r="F12" s="516"/>
      <c r="G12" s="423" t="s">
        <v>1902</v>
      </c>
      <c r="H12" s="738" t="s">
        <v>75</v>
      </c>
      <c r="I12" s="425">
        <v>360</v>
      </c>
      <c r="J12" s="426" t="s">
        <v>10</v>
      </c>
      <c r="K12" s="426"/>
      <c r="L12" s="767"/>
      <c r="M12" s="767"/>
      <c r="N12" s="767"/>
      <c r="O12" s="767"/>
      <c r="P12" s="625"/>
      <c r="Q12" s="3"/>
      <c r="R12" s="3"/>
      <c r="S12" s="3"/>
    </row>
    <row r="13" spans="1:30" ht="21" x14ac:dyDescent="0.25">
      <c r="B13" s="427" t="s">
        <v>46</v>
      </c>
      <c r="C13" s="427" t="s">
        <v>55</v>
      </c>
      <c r="D13" s="427" t="s">
        <v>53</v>
      </c>
      <c r="E13" s="427" t="s">
        <v>302</v>
      </c>
      <c r="F13" s="427" t="s">
        <v>41</v>
      </c>
      <c r="G13" s="427" t="s">
        <v>54</v>
      </c>
      <c r="H13" s="427" t="s">
        <v>42</v>
      </c>
      <c r="I13" s="429" t="s">
        <v>43</v>
      </c>
      <c r="J13" s="428" t="s">
        <v>678</v>
      </c>
      <c r="K13" s="428" t="s">
        <v>679</v>
      </c>
      <c r="L13" s="429" t="s">
        <v>676</v>
      </c>
      <c r="M13" s="429" t="s">
        <v>677</v>
      </c>
      <c r="N13" s="429" t="s">
        <v>680</v>
      </c>
      <c r="O13" s="429" t="s">
        <v>681</v>
      </c>
      <c r="P13" s="626"/>
      <c r="Q13" s="3"/>
      <c r="R13" s="3"/>
    </row>
    <row r="14" spans="1:30" s="599" customFormat="1" ht="12.75" hidden="1" x14ac:dyDescent="0.25">
      <c r="A14" s="594"/>
      <c r="B14" s="595"/>
      <c r="C14" s="657" t="s">
        <v>56</v>
      </c>
      <c r="D14" s="595"/>
      <c r="E14" s="595"/>
      <c r="F14" s="595"/>
      <c r="G14" s="550" t="s">
        <v>1933</v>
      </c>
      <c r="H14" s="595"/>
      <c r="I14" s="596"/>
      <c r="J14" s="597"/>
      <c r="K14" s="597"/>
      <c r="L14" s="596"/>
      <c r="M14" s="596"/>
      <c r="N14" s="596" t="e">
        <v>#N/A</v>
      </c>
      <c r="O14" s="596" t="e">
        <v>#REF!</v>
      </c>
      <c r="P14" s="627"/>
      <c r="Q14" s="598"/>
      <c r="R14" s="598"/>
    </row>
    <row r="15" spans="1:30" hidden="1" x14ac:dyDescent="0.25">
      <c r="B15" s="65" t="s">
        <v>12</v>
      </c>
      <c r="C15" s="65"/>
      <c r="D15" s="65"/>
      <c r="E15" s="65"/>
      <c r="F15" s="65"/>
      <c r="G15" s="213" t="s">
        <v>4</v>
      </c>
      <c r="H15" s="552"/>
      <c r="I15" s="553"/>
      <c r="J15" s="554"/>
      <c r="K15" s="554"/>
      <c r="L15" s="553"/>
      <c r="M15" s="553"/>
      <c r="N15" s="555" t="e">
        <v>#N/A</v>
      </c>
      <c r="O15" s="555" t="e">
        <v>#N/A</v>
      </c>
      <c r="P15" s="623"/>
      <c r="Q15" s="435"/>
      <c r="R15" s="435"/>
      <c r="S15" s="104"/>
      <c r="T15" s="104"/>
      <c r="U15" s="104"/>
      <c r="V15" s="104"/>
      <c r="W15" s="104"/>
      <c r="X15" s="104"/>
      <c r="Y15" s="104"/>
      <c r="Z15" s="104"/>
      <c r="AA15" s="104"/>
      <c r="AB15" s="104"/>
      <c r="AC15" s="104"/>
      <c r="AD15" s="104"/>
    </row>
    <row r="16" spans="1:30" hidden="1" x14ac:dyDescent="0.25">
      <c r="B16" s="102" t="s">
        <v>13</v>
      </c>
      <c r="C16" s="102" t="s">
        <v>56</v>
      </c>
      <c r="D16" s="102" t="s">
        <v>58</v>
      </c>
      <c r="E16" s="102" t="s">
        <v>13</v>
      </c>
      <c r="F16" s="42">
        <v>101000101</v>
      </c>
      <c r="G16" s="430" t="s">
        <v>1935</v>
      </c>
      <c r="H16" s="102" t="s">
        <v>48</v>
      </c>
      <c r="I16" s="37">
        <v>8</v>
      </c>
      <c r="J16" s="641">
        <v>402.18</v>
      </c>
      <c r="K16" s="431"/>
      <c r="L16" s="641">
        <v>518.08000000000004</v>
      </c>
      <c r="M16" s="37">
        <v>0</v>
      </c>
      <c r="N16" s="37">
        <v>4144.6400000000003</v>
      </c>
      <c r="O16" s="37">
        <v>0</v>
      </c>
      <c r="P16" s="623"/>
      <c r="Q16" s="435"/>
      <c r="R16" s="435"/>
      <c r="S16" s="104"/>
      <c r="T16" s="104"/>
      <c r="U16" s="104"/>
      <c r="V16" s="104"/>
      <c r="W16" s="104"/>
      <c r="X16" s="104"/>
      <c r="Y16" s="104"/>
      <c r="Z16" s="104"/>
      <c r="AA16" s="104"/>
      <c r="AB16" s="104"/>
      <c r="AC16" s="104"/>
      <c r="AD16" s="104"/>
    </row>
    <row r="17" spans="2:30" ht="24" hidden="1" x14ac:dyDescent="0.25">
      <c r="B17" s="102" t="s">
        <v>14</v>
      </c>
      <c r="C17" s="102" t="s">
        <v>56</v>
      </c>
      <c r="D17" s="102" t="s">
        <v>57</v>
      </c>
      <c r="E17" s="102" t="s">
        <v>14</v>
      </c>
      <c r="F17" s="42">
        <v>99059</v>
      </c>
      <c r="G17" s="430" t="s">
        <v>1936</v>
      </c>
      <c r="H17" s="102" t="s">
        <v>160</v>
      </c>
      <c r="I17" s="37">
        <v>236.25</v>
      </c>
      <c r="J17" s="431" t="s">
        <v>1937</v>
      </c>
      <c r="K17" s="431"/>
      <c r="L17" s="551">
        <v>67.2</v>
      </c>
      <c r="M17" s="37">
        <v>0</v>
      </c>
      <c r="N17" s="37">
        <v>15876</v>
      </c>
      <c r="O17" s="37">
        <v>0</v>
      </c>
      <c r="P17" s="623"/>
      <c r="Q17" s="435"/>
      <c r="R17" s="435"/>
      <c r="S17" s="104"/>
      <c r="T17" s="104"/>
      <c r="U17" s="104"/>
      <c r="V17" s="104"/>
      <c r="W17" s="104"/>
      <c r="X17" s="104"/>
      <c r="Y17" s="104"/>
      <c r="Z17" s="104"/>
      <c r="AA17" s="104"/>
      <c r="AB17" s="104"/>
      <c r="AC17" s="104"/>
      <c r="AD17" s="104"/>
    </row>
    <row r="18" spans="2:30" hidden="1" x14ac:dyDescent="0.25">
      <c r="B18" s="102" t="s">
        <v>15</v>
      </c>
      <c r="C18" s="102" t="s">
        <v>56</v>
      </c>
      <c r="D18" s="102" t="s">
        <v>57</v>
      </c>
      <c r="E18" s="102" t="s">
        <v>15</v>
      </c>
      <c r="F18" s="42">
        <v>98459</v>
      </c>
      <c r="G18" s="430" t="s">
        <v>1938</v>
      </c>
      <c r="H18" s="102" t="s">
        <v>48</v>
      </c>
      <c r="I18" s="37">
        <v>677.6</v>
      </c>
      <c r="J18" s="431" t="s">
        <v>1939</v>
      </c>
      <c r="K18" s="431"/>
      <c r="L18" s="551">
        <v>155.47999999999999</v>
      </c>
      <c r="M18" s="37">
        <v>0</v>
      </c>
      <c r="N18" s="37">
        <v>105353.24</v>
      </c>
      <c r="O18" s="37">
        <v>0</v>
      </c>
      <c r="P18" s="623"/>
      <c r="Q18" s="435"/>
      <c r="R18" s="435"/>
      <c r="S18" s="104"/>
      <c r="T18" s="104"/>
      <c r="U18" s="104"/>
      <c r="V18" s="104"/>
      <c r="W18" s="104"/>
      <c r="X18" s="104"/>
      <c r="Y18" s="104"/>
      <c r="Z18" s="104"/>
      <c r="AA18" s="104"/>
      <c r="AB18" s="104"/>
      <c r="AC18" s="104"/>
      <c r="AD18" s="104"/>
    </row>
    <row r="19" spans="2:30" hidden="1" x14ac:dyDescent="0.25">
      <c r="B19" s="102" t="s">
        <v>16</v>
      </c>
      <c r="C19" s="102" t="s">
        <v>56</v>
      </c>
      <c r="D19" s="102" t="s">
        <v>58</v>
      </c>
      <c r="E19" s="102" t="s">
        <v>16</v>
      </c>
      <c r="F19" s="42">
        <v>101000114</v>
      </c>
      <c r="G19" s="430" t="s">
        <v>1940</v>
      </c>
      <c r="H19" s="102" t="s">
        <v>121</v>
      </c>
      <c r="I19" s="37">
        <v>1</v>
      </c>
      <c r="J19" s="431">
        <v>1425.43</v>
      </c>
      <c r="K19" s="431"/>
      <c r="L19" s="551">
        <v>1836.23</v>
      </c>
      <c r="M19" s="37">
        <v>0</v>
      </c>
      <c r="N19" s="37">
        <v>1836.23</v>
      </c>
      <c r="O19" s="37">
        <v>0</v>
      </c>
      <c r="P19" s="623"/>
      <c r="Q19" s="435"/>
      <c r="R19" s="435"/>
      <c r="S19" s="104"/>
      <c r="T19" s="104"/>
      <c r="U19" s="104"/>
      <c r="V19" s="104"/>
      <c r="W19" s="104"/>
      <c r="X19" s="104"/>
      <c r="Y19" s="104"/>
      <c r="Z19" s="104"/>
      <c r="AA19" s="104"/>
      <c r="AB19" s="104"/>
      <c r="AC19" s="104"/>
      <c r="AD19" s="104"/>
    </row>
    <row r="20" spans="2:30" hidden="1" x14ac:dyDescent="0.25">
      <c r="B20" s="102" t="s">
        <v>1897</v>
      </c>
      <c r="C20" s="102" t="s">
        <v>56</v>
      </c>
      <c r="D20" s="102" t="s">
        <v>105</v>
      </c>
      <c r="E20" s="102" t="s">
        <v>1897</v>
      </c>
      <c r="F20" s="42">
        <v>16744</v>
      </c>
      <c r="G20" s="430" t="s">
        <v>1881</v>
      </c>
      <c r="H20" s="102" t="s">
        <v>48</v>
      </c>
      <c r="I20" s="37">
        <v>1</v>
      </c>
      <c r="J20" s="431">
        <v>0.74</v>
      </c>
      <c r="K20" s="431"/>
      <c r="L20" s="641">
        <v>0.95</v>
      </c>
      <c r="M20" s="37">
        <v>0</v>
      </c>
      <c r="N20" s="37">
        <v>0.95</v>
      </c>
      <c r="O20" s="37"/>
      <c r="P20" s="623"/>
      <c r="Q20" s="435"/>
      <c r="R20" s="435"/>
      <c r="S20" s="104"/>
      <c r="T20" s="104"/>
      <c r="U20" s="104"/>
      <c r="V20" s="104"/>
      <c r="W20" s="104"/>
      <c r="X20" s="104"/>
      <c r="Y20" s="104"/>
      <c r="Z20" s="104"/>
      <c r="AA20" s="104"/>
      <c r="AB20" s="104"/>
      <c r="AC20" s="104"/>
      <c r="AD20" s="104"/>
    </row>
    <row r="21" spans="2:30" hidden="1" x14ac:dyDescent="0.25">
      <c r="B21" s="102" t="s">
        <v>1898</v>
      </c>
      <c r="C21" s="102" t="s">
        <v>56</v>
      </c>
      <c r="D21" s="102" t="s">
        <v>105</v>
      </c>
      <c r="E21" s="102" t="s">
        <v>1898</v>
      </c>
      <c r="F21" s="42">
        <v>16691</v>
      </c>
      <c r="G21" s="430" t="s">
        <v>1882</v>
      </c>
      <c r="H21" s="102" t="s">
        <v>121</v>
      </c>
      <c r="I21" s="37" t="e">
        <v>#N/A</v>
      </c>
      <c r="J21" s="431">
        <v>1500</v>
      </c>
      <c r="K21" s="431"/>
      <c r="L21" s="641">
        <v>1932.29</v>
      </c>
      <c r="M21" s="37">
        <v>0</v>
      </c>
      <c r="N21" s="37" t="e">
        <v>#N/A</v>
      </c>
      <c r="O21" s="37"/>
      <c r="P21" s="623"/>
      <c r="Q21" s="435"/>
      <c r="R21" s="435"/>
      <c r="S21" s="104"/>
      <c r="T21" s="104"/>
      <c r="U21" s="104"/>
      <c r="V21" s="104"/>
      <c r="W21" s="104"/>
      <c r="X21" s="104"/>
      <c r="Y21" s="104"/>
      <c r="Z21" s="104"/>
      <c r="AA21" s="104"/>
      <c r="AB21" s="104"/>
      <c r="AC21" s="104"/>
      <c r="AD21" s="104"/>
    </row>
    <row r="22" spans="2:30" hidden="1" x14ac:dyDescent="0.25">
      <c r="B22" s="102" t="s">
        <v>1899</v>
      </c>
      <c r="C22" s="102" t="s">
        <v>56</v>
      </c>
      <c r="D22" s="102" t="s">
        <v>105</v>
      </c>
      <c r="E22" s="102" t="s">
        <v>1899</v>
      </c>
      <c r="F22" s="42">
        <v>16692</v>
      </c>
      <c r="G22" s="430" t="s">
        <v>1883</v>
      </c>
      <c r="H22" s="102" t="s">
        <v>121</v>
      </c>
      <c r="I22" s="37" t="e">
        <v>#N/A</v>
      </c>
      <c r="J22" s="431">
        <v>1300</v>
      </c>
      <c r="K22" s="431"/>
      <c r="L22" s="641">
        <v>1674.65</v>
      </c>
      <c r="M22" s="37">
        <v>0</v>
      </c>
      <c r="N22" s="37" t="e">
        <v>#N/A</v>
      </c>
      <c r="O22" s="37"/>
      <c r="P22" s="623"/>
      <c r="Q22" s="435"/>
      <c r="R22" s="435"/>
      <c r="S22" s="104"/>
      <c r="T22" s="104"/>
      <c r="U22" s="104"/>
      <c r="V22" s="104"/>
      <c r="W22" s="104"/>
      <c r="X22" s="104"/>
      <c r="Y22" s="104"/>
      <c r="Z22" s="104"/>
      <c r="AA22" s="104"/>
      <c r="AB22" s="104"/>
      <c r="AC22" s="104"/>
      <c r="AD22" s="104"/>
    </row>
    <row r="23" spans="2:30" hidden="1" x14ac:dyDescent="0.25">
      <c r="B23" s="102" t="s">
        <v>1900</v>
      </c>
      <c r="C23" s="102" t="s">
        <v>56</v>
      </c>
      <c r="D23" s="102" t="s">
        <v>105</v>
      </c>
      <c r="E23" s="102" t="s">
        <v>1900</v>
      </c>
      <c r="F23" s="42">
        <v>16690</v>
      </c>
      <c r="G23" s="430" t="s">
        <v>1884</v>
      </c>
      <c r="H23" s="102" t="s">
        <v>121</v>
      </c>
      <c r="I23" s="37" t="e">
        <v>#N/A</v>
      </c>
      <c r="J23" s="431">
        <v>1200</v>
      </c>
      <c r="K23" s="431"/>
      <c r="L23" s="641">
        <v>1545.83</v>
      </c>
      <c r="M23" s="37">
        <v>0</v>
      </c>
      <c r="N23" s="37" t="e">
        <v>#N/A</v>
      </c>
      <c r="O23" s="37"/>
      <c r="P23" s="623"/>
      <c r="Q23" s="435"/>
      <c r="R23" s="435"/>
      <c r="S23" s="104"/>
      <c r="T23" s="104"/>
      <c r="U23" s="104"/>
      <c r="V23" s="104"/>
      <c r="W23" s="104"/>
      <c r="X23" s="104"/>
      <c r="Y23" s="104"/>
      <c r="Z23" s="104"/>
      <c r="AA23" s="104"/>
      <c r="AB23" s="104"/>
      <c r="AC23" s="104"/>
      <c r="AD23" s="104"/>
    </row>
    <row r="24" spans="2:30" hidden="1" x14ac:dyDescent="0.25">
      <c r="B24" s="102"/>
      <c r="C24" s="102"/>
      <c r="D24" s="102"/>
      <c r="E24" s="102"/>
      <c r="F24" s="42"/>
      <c r="G24" s="430"/>
      <c r="H24" s="102"/>
      <c r="I24" s="37"/>
      <c r="J24" s="431"/>
      <c r="K24" s="431"/>
      <c r="L24" s="551"/>
      <c r="M24" s="37">
        <v>0</v>
      </c>
      <c r="N24" s="37"/>
      <c r="O24" s="37"/>
      <c r="P24" s="623"/>
      <c r="Q24" s="435"/>
      <c r="R24" s="435"/>
      <c r="S24" s="104"/>
      <c r="T24" s="104"/>
      <c r="U24" s="104"/>
      <c r="V24" s="104"/>
      <c r="W24" s="104"/>
      <c r="X24" s="104"/>
      <c r="Y24" s="104"/>
      <c r="Z24" s="104"/>
      <c r="AA24" s="104"/>
      <c r="AB24" s="104"/>
      <c r="AC24" s="104"/>
      <c r="AD24" s="104"/>
    </row>
    <row r="25" spans="2:30" hidden="1" x14ac:dyDescent="0.25">
      <c r="B25" s="65" t="s">
        <v>11</v>
      </c>
      <c r="C25" s="65"/>
      <c r="D25" s="65"/>
      <c r="E25" s="65"/>
      <c r="F25" s="65"/>
      <c r="G25" s="213" t="s">
        <v>1814</v>
      </c>
      <c r="H25" s="552"/>
      <c r="I25" s="553"/>
      <c r="J25" s="554"/>
      <c r="K25" s="554"/>
      <c r="L25" s="553"/>
      <c r="M25" s="553"/>
      <c r="N25" s="555" t="e">
        <v>#N/A</v>
      </c>
      <c r="O25" s="37"/>
      <c r="P25" s="623"/>
      <c r="Q25" s="435"/>
      <c r="R25" s="435"/>
      <c r="S25" s="104"/>
      <c r="T25" s="104"/>
      <c r="U25" s="104"/>
      <c r="V25" s="104"/>
      <c r="W25" s="104"/>
      <c r="X25" s="104"/>
      <c r="Y25" s="104"/>
      <c r="Z25" s="104"/>
      <c r="AA25" s="104"/>
      <c r="AB25" s="104"/>
      <c r="AC25" s="104"/>
      <c r="AD25" s="104"/>
    </row>
    <row r="26" spans="2:30" ht="24" hidden="1" x14ac:dyDescent="0.25">
      <c r="B26" s="102" t="s">
        <v>17</v>
      </c>
      <c r="C26" s="102" t="s">
        <v>56</v>
      </c>
      <c r="D26" s="102" t="s">
        <v>57</v>
      </c>
      <c r="E26" s="102" t="s">
        <v>17</v>
      </c>
      <c r="F26" s="42">
        <v>93207</v>
      </c>
      <c r="G26" s="430" t="s">
        <v>1942</v>
      </c>
      <c r="H26" s="102" t="s">
        <v>48</v>
      </c>
      <c r="I26" s="37">
        <v>6</v>
      </c>
      <c r="J26" s="431" t="s">
        <v>1943</v>
      </c>
      <c r="K26" s="431"/>
      <c r="L26" s="641">
        <v>1496.91</v>
      </c>
      <c r="M26" s="37">
        <v>0</v>
      </c>
      <c r="N26" s="37">
        <v>8981.4599999999991</v>
      </c>
      <c r="O26" s="37"/>
      <c r="P26" s="623"/>
      <c r="Q26" s="435"/>
      <c r="R26" s="435"/>
      <c r="S26" s="104"/>
      <c r="T26" s="104"/>
      <c r="U26" s="104"/>
      <c r="V26" s="104"/>
      <c r="W26" s="104"/>
      <c r="X26" s="104"/>
      <c r="Y26" s="104"/>
      <c r="Z26" s="104"/>
      <c r="AA26" s="104"/>
      <c r="AB26" s="104"/>
      <c r="AC26" s="104"/>
      <c r="AD26" s="104"/>
    </row>
    <row r="27" spans="2:30" ht="48" hidden="1" x14ac:dyDescent="0.25">
      <c r="B27" s="102" t="s">
        <v>466</v>
      </c>
      <c r="C27" s="102" t="s">
        <v>56</v>
      </c>
      <c r="D27" s="102" t="s">
        <v>59</v>
      </c>
      <c r="E27" s="102" t="s">
        <v>466</v>
      </c>
      <c r="F27" s="42" t="s">
        <v>728</v>
      </c>
      <c r="G27" s="430" t="s">
        <v>1850</v>
      </c>
      <c r="H27" s="102" t="s">
        <v>121</v>
      </c>
      <c r="I27" s="37" t="e">
        <v>#N/A</v>
      </c>
      <c r="J27" s="431">
        <v>420.94000000000011</v>
      </c>
      <c r="K27" s="431"/>
      <c r="L27" s="641">
        <v>542.25</v>
      </c>
      <c r="M27" s="37">
        <v>0</v>
      </c>
      <c r="N27" s="37" t="e">
        <v>#N/A</v>
      </c>
      <c r="O27" s="37"/>
      <c r="P27" s="730"/>
      <c r="Q27" s="435"/>
      <c r="R27" s="437"/>
      <c r="S27" s="104"/>
      <c r="T27" s="104"/>
      <c r="U27" s="104"/>
      <c r="V27" s="104"/>
      <c r="W27" s="104"/>
      <c r="X27" s="104"/>
      <c r="Y27" s="104"/>
      <c r="Z27" s="104"/>
      <c r="AA27" s="104"/>
      <c r="AB27" s="104"/>
      <c r="AC27" s="104"/>
      <c r="AD27" s="104"/>
    </row>
    <row r="28" spans="2:30" ht="24" hidden="1" x14ac:dyDescent="0.25">
      <c r="B28" s="102" t="s">
        <v>1434</v>
      </c>
      <c r="C28" s="102" t="s">
        <v>56</v>
      </c>
      <c r="D28" s="102" t="s">
        <v>57</v>
      </c>
      <c r="E28" s="102" t="s">
        <v>1434</v>
      </c>
      <c r="F28" s="42">
        <v>93208</v>
      </c>
      <c r="G28" s="430" t="s">
        <v>2567</v>
      </c>
      <c r="H28" s="102" t="s">
        <v>48</v>
      </c>
      <c r="I28" s="37" t="e">
        <v>#N/A</v>
      </c>
      <c r="J28" s="431" t="s">
        <v>2568</v>
      </c>
      <c r="K28" s="431"/>
      <c r="L28" s="551">
        <v>1197.72</v>
      </c>
      <c r="M28" s="37">
        <v>0</v>
      </c>
      <c r="N28" s="37" t="e">
        <v>#N/A</v>
      </c>
      <c r="O28" s="37"/>
      <c r="P28" s="623"/>
      <c r="Q28" s="435"/>
      <c r="R28" s="437"/>
      <c r="S28" s="104"/>
      <c r="T28" s="104"/>
      <c r="U28" s="104"/>
      <c r="V28" s="104"/>
      <c r="W28" s="104"/>
      <c r="X28" s="104"/>
      <c r="Y28" s="104"/>
      <c r="Z28" s="104"/>
      <c r="AA28" s="104"/>
      <c r="AB28" s="104"/>
      <c r="AC28" s="104"/>
      <c r="AD28" s="104"/>
    </row>
    <row r="29" spans="2:30" ht="24" hidden="1" x14ac:dyDescent="0.25">
      <c r="B29" s="102" t="s">
        <v>1435</v>
      </c>
      <c r="C29" s="102" t="s">
        <v>56</v>
      </c>
      <c r="D29" s="102" t="s">
        <v>57</v>
      </c>
      <c r="E29" s="102" t="s">
        <v>1435</v>
      </c>
      <c r="F29" s="42">
        <v>93211</v>
      </c>
      <c r="G29" s="430" t="s">
        <v>2569</v>
      </c>
      <c r="H29" s="102" t="s">
        <v>48</v>
      </c>
      <c r="I29" s="37">
        <v>18</v>
      </c>
      <c r="J29" s="431" t="s">
        <v>2570</v>
      </c>
      <c r="K29" s="431"/>
      <c r="L29" s="551">
        <v>760.52</v>
      </c>
      <c r="M29" s="37">
        <v>0</v>
      </c>
      <c r="N29" s="37">
        <v>13689.36</v>
      </c>
      <c r="O29" s="37"/>
      <c r="P29" s="623"/>
      <c r="Q29" s="435"/>
      <c r="R29" s="435"/>
      <c r="S29" s="104"/>
      <c r="T29" s="104"/>
      <c r="U29" s="104"/>
      <c r="V29" s="104"/>
      <c r="W29" s="104"/>
      <c r="X29" s="104"/>
      <c r="Y29" s="104"/>
      <c r="Z29" s="104"/>
      <c r="AA29" s="104"/>
      <c r="AB29" s="104"/>
      <c r="AC29" s="104"/>
      <c r="AD29" s="104"/>
    </row>
    <row r="30" spans="2:30" ht="24" hidden="1" x14ac:dyDescent="0.25">
      <c r="B30" s="102" t="s">
        <v>1436</v>
      </c>
      <c r="C30" s="102" t="s">
        <v>56</v>
      </c>
      <c r="D30" s="102" t="s">
        <v>57</v>
      </c>
      <c r="E30" s="102" t="s">
        <v>1436</v>
      </c>
      <c r="F30" s="42">
        <v>93213</v>
      </c>
      <c r="G30" s="430" t="s">
        <v>2571</v>
      </c>
      <c r="H30" s="102" t="s">
        <v>48</v>
      </c>
      <c r="I30" s="37">
        <v>24</v>
      </c>
      <c r="J30" s="431" t="s">
        <v>2572</v>
      </c>
      <c r="K30" s="431"/>
      <c r="L30" s="551">
        <v>1289.98</v>
      </c>
      <c r="M30" s="37">
        <v>0</v>
      </c>
      <c r="N30" s="37">
        <v>30959.52</v>
      </c>
      <c r="O30" s="37"/>
      <c r="P30" s="623"/>
      <c r="Q30" s="435"/>
      <c r="R30" s="435"/>
      <c r="S30" s="104"/>
      <c r="T30" s="104"/>
      <c r="U30" s="104"/>
      <c r="V30" s="104"/>
      <c r="W30" s="104"/>
      <c r="X30" s="104"/>
      <c r="Y30" s="104"/>
      <c r="Z30" s="104"/>
      <c r="AA30" s="104"/>
      <c r="AB30" s="104"/>
      <c r="AC30" s="104"/>
      <c r="AD30" s="104"/>
    </row>
    <row r="31" spans="2:30" ht="24" hidden="1" x14ac:dyDescent="0.25">
      <c r="B31" s="102" t="s">
        <v>1437</v>
      </c>
      <c r="C31" s="102" t="s">
        <v>56</v>
      </c>
      <c r="D31" s="102" t="s">
        <v>57</v>
      </c>
      <c r="E31" s="102" t="s">
        <v>1437</v>
      </c>
      <c r="F31" s="42">
        <v>93243</v>
      </c>
      <c r="G31" s="430" t="s">
        <v>2573</v>
      </c>
      <c r="H31" s="102" t="s">
        <v>121</v>
      </c>
      <c r="I31" s="37">
        <v>8</v>
      </c>
      <c r="J31" s="431" t="s">
        <v>2574</v>
      </c>
      <c r="K31" s="431"/>
      <c r="L31" s="551">
        <v>13623.39</v>
      </c>
      <c r="M31" s="37">
        <v>0</v>
      </c>
      <c r="N31" s="37">
        <v>108987.12</v>
      </c>
      <c r="O31" s="37"/>
      <c r="P31" s="623"/>
      <c r="Q31" s="435"/>
      <c r="R31" s="435"/>
      <c r="S31" s="104"/>
      <c r="T31" s="104"/>
      <c r="U31" s="104"/>
      <c r="V31" s="104"/>
      <c r="W31" s="104"/>
      <c r="X31" s="104"/>
      <c r="Y31" s="104"/>
      <c r="Z31" s="104"/>
      <c r="AA31" s="104"/>
      <c r="AB31" s="104"/>
      <c r="AC31" s="104"/>
      <c r="AD31" s="104"/>
    </row>
    <row r="32" spans="2:30" ht="24" hidden="1" x14ac:dyDescent="0.25">
      <c r="B32" s="102" t="s">
        <v>1815</v>
      </c>
      <c r="C32" s="102" t="s">
        <v>56</v>
      </c>
      <c r="D32" s="102" t="s">
        <v>57</v>
      </c>
      <c r="E32" s="102" t="s">
        <v>1815</v>
      </c>
      <c r="F32" s="42">
        <v>93582</v>
      </c>
      <c r="G32" s="430" t="s">
        <v>1948</v>
      </c>
      <c r="H32" s="102" t="s">
        <v>48</v>
      </c>
      <c r="I32" s="37">
        <v>1</v>
      </c>
      <c r="J32" s="431" t="s">
        <v>1949</v>
      </c>
      <c r="K32" s="431"/>
      <c r="L32" s="551">
        <v>357.08</v>
      </c>
      <c r="M32" s="37">
        <v>0</v>
      </c>
      <c r="N32" s="37">
        <v>357.08</v>
      </c>
      <c r="O32" s="37"/>
      <c r="P32" s="623"/>
      <c r="Q32" s="435"/>
      <c r="R32" s="435"/>
      <c r="S32" s="104"/>
      <c r="T32" s="104"/>
      <c r="U32" s="104"/>
      <c r="V32" s="104"/>
      <c r="W32" s="104"/>
      <c r="X32" s="104"/>
      <c r="Y32" s="104"/>
      <c r="Z32" s="104"/>
      <c r="AA32" s="104"/>
      <c r="AB32" s="104"/>
      <c r="AC32" s="104"/>
      <c r="AD32" s="104"/>
    </row>
    <row r="33" spans="2:30" ht="36" hidden="1" x14ac:dyDescent="0.25">
      <c r="B33" s="102" t="s">
        <v>1816</v>
      </c>
      <c r="C33" s="102" t="s">
        <v>56</v>
      </c>
      <c r="D33" s="102" t="s">
        <v>57</v>
      </c>
      <c r="E33" s="102" t="s">
        <v>1816</v>
      </c>
      <c r="F33" s="42">
        <v>93583</v>
      </c>
      <c r="G33" s="430" t="s">
        <v>1946</v>
      </c>
      <c r="H33" s="102" t="s">
        <v>48</v>
      </c>
      <c r="I33" s="37" t="e">
        <v>#N/A</v>
      </c>
      <c r="J33" s="431" t="s">
        <v>1947</v>
      </c>
      <c r="K33" s="431"/>
      <c r="L33" s="551">
        <v>582.02</v>
      </c>
      <c r="M33" s="37">
        <v>0</v>
      </c>
      <c r="N33" s="37" t="e">
        <v>#N/A</v>
      </c>
      <c r="O33" s="37"/>
      <c r="P33" s="623"/>
      <c r="Q33" s="435"/>
      <c r="R33" s="435"/>
      <c r="S33" s="104"/>
      <c r="T33" s="104"/>
      <c r="U33" s="104"/>
      <c r="V33" s="104"/>
      <c r="W33" s="104"/>
      <c r="X33" s="104"/>
      <c r="Y33" s="104"/>
      <c r="Z33" s="104"/>
      <c r="AA33" s="104"/>
      <c r="AB33" s="104"/>
      <c r="AC33" s="104"/>
      <c r="AD33" s="104"/>
    </row>
    <row r="34" spans="2:30" ht="24" hidden="1" x14ac:dyDescent="0.25">
      <c r="B34" s="102" t="s">
        <v>1818</v>
      </c>
      <c r="C34" s="102" t="s">
        <v>56</v>
      </c>
      <c r="D34" s="102" t="s">
        <v>57</v>
      </c>
      <c r="E34" s="102" t="s">
        <v>1818</v>
      </c>
      <c r="F34" s="42">
        <v>93584</v>
      </c>
      <c r="G34" s="430" t="s">
        <v>2575</v>
      </c>
      <c r="H34" s="102" t="s">
        <v>48</v>
      </c>
      <c r="I34" s="37" t="e">
        <v>#N/A</v>
      </c>
      <c r="J34" s="431" t="s">
        <v>2576</v>
      </c>
      <c r="K34" s="431"/>
      <c r="L34" s="551">
        <v>1165.56</v>
      </c>
      <c r="M34" s="37">
        <v>0</v>
      </c>
      <c r="N34" s="37" t="e">
        <v>#N/A</v>
      </c>
      <c r="O34" s="37"/>
      <c r="P34" s="623"/>
      <c r="Q34" s="435"/>
      <c r="R34" s="435"/>
      <c r="S34" s="104"/>
      <c r="T34" s="104"/>
      <c r="U34" s="104"/>
      <c r="V34" s="104"/>
      <c r="W34" s="104"/>
      <c r="X34" s="104"/>
      <c r="Y34" s="104"/>
      <c r="Z34" s="104"/>
      <c r="AA34" s="104"/>
      <c r="AB34" s="104"/>
      <c r="AC34" s="104"/>
      <c r="AD34" s="104"/>
    </row>
    <row r="35" spans="2:30" ht="24" hidden="1" x14ac:dyDescent="0.25">
      <c r="B35" s="102" t="s">
        <v>1819</v>
      </c>
      <c r="C35" s="102" t="s">
        <v>56</v>
      </c>
      <c r="D35" s="102" t="s">
        <v>57</v>
      </c>
      <c r="E35" s="102" t="s">
        <v>1819</v>
      </c>
      <c r="F35" s="42">
        <v>93585</v>
      </c>
      <c r="G35" s="430" t="s">
        <v>2577</v>
      </c>
      <c r="H35" s="102" t="s">
        <v>48</v>
      </c>
      <c r="I35" s="37" t="e">
        <v>#N/A</v>
      </c>
      <c r="J35" s="431" t="s">
        <v>2578</v>
      </c>
      <c r="K35" s="431"/>
      <c r="L35" s="551">
        <v>1611.85</v>
      </c>
      <c r="M35" s="37">
        <v>0</v>
      </c>
      <c r="N35" s="37" t="e">
        <v>#N/A</v>
      </c>
      <c r="O35" s="37"/>
      <c r="P35" s="623"/>
      <c r="Q35" s="435"/>
      <c r="R35" s="435"/>
      <c r="S35" s="104"/>
      <c r="T35" s="104"/>
      <c r="U35" s="104"/>
      <c r="V35" s="104"/>
      <c r="W35" s="104"/>
      <c r="X35" s="104"/>
      <c r="Y35" s="104"/>
      <c r="Z35" s="104"/>
      <c r="AA35" s="104"/>
      <c r="AB35" s="104"/>
      <c r="AC35" s="104"/>
      <c r="AD35" s="104"/>
    </row>
    <row r="36" spans="2:30" ht="24" hidden="1" x14ac:dyDescent="0.25">
      <c r="B36" s="102" t="s">
        <v>1820</v>
      </c>
      <c r="C36" s="102" t="s">
        <v>56</v>
      </c>
      <c r="D36" s="102" t="s">
        <v>57</v>
      </c>
      <c r="E36" s="102" t="s">
        <v>1820</v>
      </c>
      <c r="F36" s="42">
        <v>97064</v>
      </c>
      <c r="G36" s="430" t="s">
        <v>2579</v>
      </c>
      <c r="H36" s="102" t="s">
        <v>160</v>
      </c>
      <c r="I36" s="37" t="e">
        <v>#N/A</v>
      </c>
      <c r="J36" s="431" t="s">
        <v>2580</v>
      </c>
      <c r="K36" s="431"/>
      <c r="L36" s="551">
        <v>21.26</v>
      </c>
      <c r="M36" s="37">
        <v>0</v>
      </c>
      <c r="N36" s="37" t="e">
        <v>#N/A</v>
      </c>
      <c r="O36" s="37"/>
      <c r="P36" s="623"/>
      <c r="Q36" s="435"/>
      <c r="R36" s="435"/>
      <c r="S36" s="104"/>
      <c r="T36" s="104"/>
      <c r="U36" s="104"/>
      <c r="V36" s="104"/>
      <c r="W36" s="104"/>
      <c r="X36" s="104"/>
      <c r="Y36" s="104"/>
      <c r="Z36" s="104"/>
      <c r="AA36" s="104"/>
      <c r="AB36" s="104"/>
      <c r="AC36" s="104"/>
      <c r="AD36" s="104"/>
    </row>
    <row r="37" spans="2:30" ht="36" hidden="1" x14ac:dyDescent="0.25">
      <c r="B37" s="102" t="s">
        <v>1821</v>
      </c>
      <c r="C37" s="102" t="s">
        <v>56</v>
      </c>
      <c r="D37" s="102" t="s">
        <v>58</v>
      </c>
      <c r="E37" s="102" t="s">
        <v>1821</v>
      </c>
      <c r="F37" s="42">
        <v>2001004006</v>
      </c>
      <c r="G37" s="430" t="s">
        <v>2581</v>
      </c>
      <c r="H37" s="102" t="s">
        <v>160</v>
      </c>
      <c r="I37" s="37" t="e">
        <v>#N/A</v>
      </c>
      <c r="J37" s="431">
        <v>38.42</v>
      </c>
      <c r="K37" s="431"/>
      <c r="L37" s="551">
        <v>49.49</v>
      </c>
      <c r="M37" s="37">
        <v>0</v>
      </c>
      <c r="N37" s="37" t="e">
        <v>#N/A</v>
      </c>
      <c r="O37" s="37"/>
      <c r="P37" s="623"/>
      <c r="Q37" s="435"/>
      <c r="R37" s="435"/>
      <c r="S37" s="104"/>
      <c r="T37" s="104"/>
      <c r="U37" s="104"/>
      <c r="V37" s="104"/>
      <c r="W37" s="104"/>
      <c r="X37" s="104"/>
      <c r="Y37" s="104"/>
      <c r="Z37" s="104"/>
      <c r="AA37" s="104"/>
      <c r="AB37" s="104"/>
      <c r="AC37" s="104"/>
      <c r="AD37" s="104"/>
    </row>
    <row r="38" spans="2:30" ht="24" hidden="1" x14ac:dyDescent="0.25">
      <c r="B38" s="102" t="s">
        <v>1903</v>
      </c>
      <c r="C38" s="102" t="s">
        <v>56</v>
      </c>
      <c r="D38" s="102" t="s">
        <v>57</v>
      </c>
      <c r="E38" s="102" t="s">
        <v>1903</v>
      </c>
      <c r="F38" s="42">
        <v>100947</v>
      </c>
      <c r="G38" s="430" t="s">
        <v>2582</v>
      </c>
      <c r="H38" s="102" t="s">
        <v>2263</v>
      </c>
      <c r="I38" s="37" t="e">
        <v>#N/A</v>
      </c>
      <c r="J38" s="431" t="s">
        <v>2583</v>
      </c>
      <c r="K38" s="431"/>
      <c r="L38" s="641">
        <v>2.67</v>
      </c>
      <c r="M38" s="729">
        <v>0</v>
      </c>
      <c r="N38" s="37" t="e">
        <v>#N/A</v>
      </c>
      <c r="O38" s="37"/>
      <c r="P38" s="623"/>
      <c r="Q38" s="435"/>
      <c r="R38" s="435"/>
      <c r="S38" s="104"/>
      <c r="T38" s="104"/>
      <c r="U38" s="104"/>
      <c r="V38" s="104"/>
      <c r="W38" s="104"/>
      <c r="X38" s="104"/>
      <c r="Y38" s="104"/>
      <c r="Z38" s="104"/>
      <c r="AA38" s="104"/>
      <c r="AB38" s="104"/>
      <c r="AC38" s="104"/>
      <c r="AD38" s="104"/>
    </row>
    <row r="39" spans="2:30" ht="36" hidden="1" x14ac:dyDescent="0.25">
      <c r="B39" s="102" t="s">
        <v>1822</v>
      </c>
      <c r="C39" s="102" t="s">
        <v>56</v>
      </c>
      <c r="D39" s="102" t="s">
        <v>57</v>
      </c>
      <c r="E39" s="102" t="s">
        <v>1822</v>
      </c>
      <c r="F39" s="42">
        <v>100948</v>
      </c>
      <c r="G39" s="430" t="s">
        <v>2584</v>
      </c>
      <c r="H39" s="102" t="s">
        <v>2263</v>
      </c>
      <c r="I39" s="37" t="e">
        <v>#N/A</v>
      </c>
      <c r="J39" s="431" t="s">
        <v>2585</v>
      </c>
      <c r="K39" s="431"/>
      <c r="L39" s="641">
        <v>1.06</v>
      </c>
      <c r="M39" s="729">
        <v>0</v>
      </c>
      <c r="N39" s="37" t="e">
        <v>#N/A</v>
      </c>
      <c r="O39" s="37"/>
      <c r="P39" s="623"/>
      <c r="Q39" s="435"/>
      <c r="R39" s="435"/>
      <c r="S39" s="104"/>
      <c r="T39" s="104"/>
      <c r="U39" s="104"/>
      <c r="V39" s="104"/>
      <c r="W39" s="104"/>
      <c r="X39" s="104"/>
      <c r="Y39" s="104"/>
      <c r="Z39" s="104"/>
      <c r="AA39" s="104"/>
      <c r="AB39" s="104"/>
      <c r="AC39" s="104"/>
      <c r="AD39" s="104"/>
    </row>
    <row r="40" spans="2:30" ht="36" hidden="1" x14ac:dyDescent="0.25">
      <c r="B40" s="102" t="s">
        <v>1823</v>
      </c>
      <c r="C40" s="102" t="s">
        <v>56</v>
      </c>
      <c r="D40" s="102" t="s">
        <v>57</v>
      </c>
      <c r="E40" s="102" t="s">
        <v>1823</v>
      </c>
      <c r="F40" s="42">
        <v>98054</v>
      </c>
      <c r="G40" s="430" t="s">
        <v>2586</v>
      </c>
      <c r="H40" s="102" t="s">
        <v>121</v>
      </c>
      <c r="I40" s="37" t="e">
        <v>#N/A</v>
      </c>
      <c r="J40" s="431" t="s">
        <v>2587</v>
      </c>
      <c r="K40" s="431"/>
      <c r="L40" s="551">
        <v>5683.4</v>
      </c>
      <c r="M40" s="37">
        <v>0</v>
      </c>
      <c r="N40" s="37" t="e">
        <v>#N/A</v>
      </c>
      <c r="O40" s="37"/>
      <c r="P40" s="623"/>
      <c r="Q40" s="435"/>
      <c r="R40" s="435"/>
      <c r="S40" s="104"/>
      <c r="T40" s="104"/>
      <c r="U40" s="104"/>
      <c r="V40" s="104"/>
      <c r="W40" s="104"/>
      <c r="X40" s="104"/>
      <c r="Y40" s="104"/>
      <c r="Z40" s="104"/>
      <c r="AA40" s="104"/>
      <c r="AB40" s="104"/>
      <c r="AC40" s="104"/>
      <c r="AD40" s="104"/>
    </row>
    <row r="41" spans="2:30" ht="36" hidden="1" x14ac:dyDescent="0.25">
      <c r="B41" s="102" t="s">
        <v>1824</v>
      </c>
      <c r="C41" s="102" t="s">
        <v>56</v>
      </c>
      <c r="D41" s="102" t="s">
        <v>57</v>
      </c>
      <c r="E41" s="102" t="s">
        <v>1824</v>
      </c>
      <c r="F41" s="42">
        <v>98065</v>
      </c>
      <c r="G41" s="430" t="s">
        <v>2588</v>
      </c>
      <c r="H41" s="102" t="s">
        <v>121</v>
      </c>
      <c r="I41" s="37" t="e">
        <v>#N/A</v>
      </c>
      <c r="J41" s="431" t="s">
        <v>2589</v>
      </c>
      <c r="K41" s="431"/>
      <c r="L41" s="551">
        <v>9275.39</v>
      </c>
      <c r="M41" s="37">
        <v>0</v>
      </c>
      <c r="N41" s="37" t="e">
        <v>#N/A</v>
      </c>
      <c r="O41" s="37"/>
      <c r="P41" s="623"/>
      <c r="Q41" s="435"/>
      <c r="R41" s="435"/>
      <c r="S41" s="104"/>
      <c r="T41" s="104"/>
      <c r="U41" s="104"/>
      <c r="V41" s="104"/>
      <c r="W41" s="104"/>
      <c r="X41" s="104"/>
      <c r="Y41" s="104"/>
      <c r="Z41" s="104"/>
      <c r="AA41" s="104"/>
      <c r="AB41" s="104"/>
      <c r="AC41" s="104"/>
      <c r="AD41" s="104"/>
    </row>
    <row r="42" spans="2:30" ht="48" hidden="1" x14ac:dyDescent="0.25">
      <c r="B42" s="102" t="s">
        <v>1825</v>
      </c>
      <c r="C42" s="102" t="s">
        <v>56</v>
      </c>
      <c r="D42" s="102" t="s">
        <v>58</v>
      </c>
      <c r="E42" s="102" t="s">
        <v>1825</v>
      </c>
      <c r="F42" s="42">
        <v>101000256</v>
      </c>
      <c r="G42" s="430" t="s">
        <v>2590</v>
      </c>
      <c r="H42" s="102" t="s">
        <v>121</v>
      </c>
      <c r="I42" s="37" t="e">
        <v>#N/A</v>
      </c>
      <c r="J42" s="431">
        <v>235.12</v>
      </c>
      <c r="K42" s="431"/>
      <c r="L42" s="551">
        <v>302.88</v>
      </c>
      <c r="M42" s="37">
        <v>0</v>
      </c>
      <c r="N42" s="37" t="e">
        <v>#N/A</v>
      </c>
      <c r="O42" s="37" t="e">
        <v>#N/A</v>
      </c>
      <c r="P42" s="623"/>
      <c r="Q42" s="435"/>
      <c r="R42" s="435"/>
      <c r="S42" s="104"/>
      <c r="T42" s="104"/>
      <c r="U42" s="104"/>
      <c r="V42" s="104"/>
      <c r="W42" s="104"/>
      <c r="X42" s="104"/>
      <c r="Y42" s="104"/>
      <c r="Z42" s="104"/>
      <c r="AA42" s="104"/>
      <c r="AB42" s="104"/>
      <c r="AC42" s="104"/>
      <c r="AD42" s="104"/>
    </row>
    <row r="43" spans="2:30" ht="48" hidden="1" customHeight="1" x14ac:dyDescent="0.25">
      <c r="B43" s="102" t="s">
        <v>1826</v>
      </c>
      <c r="C43" s="102" t="s">
        <v>56</v>
      </c>
      <c r="D43" s="102" t="s">
        <v>58</v>
      </c>
      <c r="E43" s="102" t="s">
        <v>1826</v>
      </c>
      <c r="F43" s="42">
        <v>101000255</v>
      </c>
      <c r="G43" s="430" t="s">
        <v>2591</v>
      </c>
      <c r="H43" s="102" t="s">
        <v>160</v>
      </c>
      <c r="I43" s="37" t="e">
        <v>#N/A</v>
      </c>
      <c r="J43" s="431">
        <v>10.24</v>
      </c>
      <c r="K43" s="431"/>
      <c r="L43" s="551">
        <v>13.19</v>
      </c>
      <c r="M43" s="37">
        <v>0</v>
      </c>
      <c r="N43" s="37" t="e">
        <v>#N/A</v>
      </c>
      <c r="O43" s="37"/>
      <c r="P43" s="623"/>
      <c r="Q43" s="435"/>
      <c r="R43" s="435"/>
      <c r="S43" s="104"/>
      <c r="T43" s="104"/>
      <c r="U43" s="104"/>
      <c r="V43" s="104"/>
      <c r="W43" s="104"/>
      <c r="X43" s="104"/>
      <c r="Y43" s="104"/>
      <c r="Z43" s="104"/>
      <c r="AA43" s="104"/>
      <c r="AB43" s="104"/>
      <c r="AC43" s="104"/>
      <c r="AD43" s="104"/>
    </row>
    <row r="44" spans="2:30" ht="36" hidden="1" x14ac:dyDescent="0.25">
      <c r="B44" s="102" t="s">
        <v>1827</v>
      </c>
      <c r="C44" s="102" t="s">
        <v>56</v>
      </c>
      <c r="D44" s="102" t="s">
        <v>58</v>
      </c>
      <c r="E44" s="102" t="s">
        <v>1827</v>
      </c>
      <c r="F44" s="42">
        <v>101000250</v>
      </c>
      <c r="G44" s="430" t="s">
        <v>2592</v>
      </c>
      <c r="H44" s="102" t="s">
        <v>121</v>
      </c>
      <c r="I44" s="37" t="e">
        <v>#N/A</v>
      </c>
      <c r="J44" s="431">
        <v>397.55</v>
      </c>
      <c r="K44" s="431"/>
      <c r="L44" s="551">
        <v>512.12</v>
      </c>
      <c r="M44" s="37">
        <v>0</v>
      </c>
      <c r="N44" s="37" t="e">
        <v>#N/A</v>
      </c>
      <c r="O44" s="37" t="e">
        <v>#N/A</v>
      </c>
      <c r="P44" s="623"/>
      <c r="Q44" s="435"/>
      <c r="R44" s="435"/>
      <c r="S44" s="104"/>
      <c r="T44" s="104"/>
      <c r="U44" s="104"/>
      <c r="V44" s="104"/>
      <c r="W44" s="104"/>
      <c r="X44" s="104"/>
      <c r="Y44" s="104"/>
      <c r="Z44" s="104"/>
      <c r="AA44" s="104"/>
      <c r="AB44" s="104"/>
      <c r="AC44" s="104"/>
      <c r="AD44" s="104"/>
    </row>
    <row r="45" spans="2:30" ht="36" hidden="1" x14ac:dyDescent="0.25">
      <c r="B45" s="102" t="s">
        <v>1828</v>
      </c>
      <c r="C45" s="102" t="s">
        <v>56</v>
      </c>
      <c r="D45" s="102" t="s">
        <v>58</v>
      </c>
      <c r="E45" s="102" t="s">
        <v>1828</v>
      </c>
      <c r="F45" s="42">
        <v>101000252</v>
      </c>
      <c r="G45" s="430" t="s">
        <v>2593</v>
      </c>
      <c r="H45" s="102" t="s">
        <v>121</v>
      </c>
      <c r="I45" s="37" t="e">
        <v>#N/A</v>
      </c>
      <c r="J45" s="431">
        <v>103.2</v>
      </c>
      <c r="K45" s="431"/>
      <c r="L45" s="551">
        <v>132.94</v>
      </c>
      <c r="M45" s="37">
        <v>0</v>
      </c>
      <c r="N45" s="37" t="e">
        <v>#N/A</v>
      </c>
      <c r="O45" s="37"/>
      <c r="P45" s="623"/>
      <c r="Q45" s="435"/>
      <c r="R45" s="435"/>
      <c r="S45" s="104"/>
      <c r="T45" s="104"/>
      <c r="U45" s="104"/>
      <c r="V45" s="104"/>
      <c r="W45" s="104"/>
      <c r="X45" s="104"/>
      <c r="Y45" s="104"/>
      <c r="Z45" s="104"/>
      <c r="AA45" s="104"/>
      <c r="AB45" s="104"/>
      <c r="AC45" s="104"/>
      <c r="AD45" s="104"/>
    </row>
    <row r="46" spans="2:30" hidden="1" x14ac:dyDescent="0.25">
      <c r="B46" s="102" t="s">
        <v>1829</v>
      </c>
      <c r="C46" s="102" t="s">
        <v>56</v>
      </c>
      <c r="D46" s="102" t="s">
        <v>58</v>
      </c>
      <c r="E46" s="102" t="s">
        <v>1829</v>
      </c>
      <c r="F46" s="42">
        <v>101000119</v>
      </c>
      <c r="G46" s="430" t="s">
        <v>2594</v>
      </c>
      <c r="H46" s="102" t="s">
        <v>121</v>
      </c>
      <c r="I46" s="37" t="e">
        <v>#N/A</v>
      </c>
      <c r="J46" s="431">
        <v>9833.98</v>
      </c>
      <c r="K46" s="431"/>
      <c r="L46" s="551">
        <v>12668.11</v>
      </c>
      <c r="M46" s="37">
        <v>0</v>
      </c>
      <c r="N46" s="37" t="e">
        <v>#N/A</v>
      </c>
      <c r="O46" s="37"/>
      <c r="P46" s="623"/>
      <c r="Q46" s="435"/>
      <c r="R46" s="435"/>
      <c r="S46" s="104"/>
      <c r="T46" s="104"/>
      <c r="U46" s="104"/>
      <c r="V46" s="104"/>
      <c r="W46" s="104"/>
      <c r="X46" s="104"/>
      <c r="Y46" s="104"/>
      <c r="Z46" s="104"/>
      <c r="AA46" s="104"/>
      <c r="AB46" s="104"/>
      <c r="AC46" s="104"/>
      <c r="AD46" s="104"/>
    </row>
    <row r="47" spans="2:30" ht="24" hidden="1" x14ac:dyDescent="0.25">
      <c r="B47" s="102" t="s">
        <v>1830</v>
      </c>
      <c r="C47" s="102" t="s">
        <v>56</v>
      </c>
      <c r="D47" s="102" t="s">
        <v>58</v>
      </c>
      <c r="E47" s="102" t="s">
        <v>1830</v>
      </c>
      <c r="F47" s="42">
        <v>101000146</v>
      </c>
      <c r="G47" s="430" t="s">
        <v>2595</v>
      </c>
      <c r="H47" s="102" t="s">
        <v>48</v>
      </c>
      <c r="I47" s="37" t="e">
        <v>#N/A</v>
      </c>
      <c r="J47" s="431">
        <v>124.8</v>
      </c>
      <c r="K47" s="431"/>
      <c r="L47" s="551">
        <v>160.76</v>
      </c>
      <c r="M47" s="37">
        <v>0</v>
      </c>
      <c r="N47" s="37" t="e">
        <v>#N/A</v>
      </c>
      <c r="O47" s="37"/>
      <c r="P47" s="623"/>
      <c r="Q47" s="435"/>
      <c r="R47" s="435"/>
      <c r="S47" s="104"/>
      <c r="T47" s="104"/>
      <c r="U47" s="104"/>
      <c r="V47" s="104"/>
      <c r="W47" s="104"/>
      <c r="X47" s="104"/>
      <c r="Y47" s="104"/>
      <c r="Z47" s="104"/>
      <c r="AA47" s="104"/>
      <c r="AB47" s="104"/>
      <c r="AC47" s="104"/>
      <c r="AD47" s="104"/>
    </row>
    <row r="48" spans="2:30" ht="24" hidden="1" x14ac:dyDescent="0.25">
      <c r="B48" s="102" t="s">
        <v>1831</v>
      </c>
      <c r="C48" s="102" t="s">
        <v>56</v>
      </c>
      <c r="D48" s="102" t="s">
        <v>58</v>
      </c>
      <c r="E48" s="102" t="s">
        <v>1831</v>
      </c>
      <c r="F48" s="42">
        <v>101000254</v>
      </c>
      <c r="G48" s="430" t="s">
        <v>2596</v>
      </c>
      <c r="H48" s="102" t="s">
        <v>160</v>
      </c>
      <c r="I48" s="37" t="e">
        <v>#N/A</v>
      </c>
      <c r="J48" s="431">
        <v>43.92</v>
      </c>
      <c r="K48" s="431"/>
      <c r="L48" s="551">
        <v>56.57</v>
      </c>
      <c r="M48" s="37">
        <v>0</v>
      </c>
      <c r="N48" s="37" t="e">
        <v>#N/A</v>
      </c>
      <c r="O48" s="37"/>
      <c r="P48" s="623"/>
      <c r="Q48" s="435"/>
      <c r="R48" s="435"/>
      <c r="S48" s="104"/>
      <c r="T48" s="104"/>
      <c r="U48" s="104"/>
      <c r="V48" s="104"/>
      <c r="W48" s="104"/>
      <c r="X48" s="104"/>
      <c r="Y48" s="104"/>
      <c r="Z48" s="104"/>
      <c r="AA48" s="104"/>
      <c r="AB48" s="104"/>
      <c r="AC48" s="104"/>
      <c r="AD48" s="104"/>
    </row>
    <row r="49" spans="2:30" ht="48" hidden="1" x14ac:dyDescent="0.25">
      <c r="B49" s="102" t="s">
        <v>1832</v>
      </c>
      <c r="C49" s="102" t="s">
        <v>56</v>
      </c>
      <c r="D49" s="102" t="s">
        <v>58</v>
      </c>
      <c r="E49" s="102" t="s">
        <v>1832</v>
      </c>
      <c r="F49" s="42">
        <v>101000235</v>
      </c>
      <c r="G49" s="430" t="s">
        <v>2597</v>
      </c>
      <c r="H49" s="102" t="s">
        <v>121</v>
      </c>
      <c r="I49" s="37" t="e">
        <v>#N/A</v>
      </c>
      <c r="J49" s="431">
        <v>5216.3</v>
      </c>
      <c r="K49" s="431"/>
      <c r="L49" s="551">
        <v>6719.63</v>
      </c>
      <c r="M49" s="37">
        <v>0</v>
      </c>
      <c r="N49" s="37" t="e">
        <v>#N/A</v>
      </c>
      <c r="O49" s="37"/>
      <c r="P49" s="623"/>
      <c r="Q49" s="435"/>
      <c r="R49" s="435"/>
      <c r="S49" s="104"/>
      <c r="T49" s="104"/>
      <c r="U49" s="104"/>
      <c r="V49" s="104"/>
      <c r="W49" s="104"/>
      <c r="X49" s="104"/>
      <c r="Y49" s="104"/>
      <c r="Z49" s="104"/>
      <c r="AA49" s="104"/>
      <c r="AB49" s="104"/>
      <c r="AC49" s="104"/>
      <c r="AD49" s="104"/>
    </row>
    <row r="50" spans="2:30" ht="36" hidden="1" x14ac:dyDescent="0.25">
      <c r="B50" s="102" t="s">
        <v>1833</v>
      </c>
      <c r="C50" s="102" t="s">
        <v>56</v>
      </c>
      <c r="D50" s="102" t="s">
        <v>58</v>
      </c>
      <c r="E50" s="102" t="s">
        <v>1833</v>
      </c>
      <c r="F50" s="42">
        <v>101000259</v>
      </c>
      <c r="G50" s="430" t="s">
        <v>2598</v>
      </c>
      <c r="H50" s="102" t="s">
        <v>121</v>
      </c>
      <c r="I50" s="37" t="e">
        <v>#N/A</v>
      </c>
      <c r="J50" s="431">
        <v>84.64</v>
      </c>
      <c r="K50" s="431"/>
      <c r="L50" s="551">
        <v>109.03</v>
      </c>
      <c r="M50" s="37">
        <v>0</v>
      </c>
      <c r="N50" s="37" t="e">
        <v>#N/A</v>
      </c>
      <c r="O50" s="37"/>
      <c r="P50" s="724"/>
      <c r="Q50" s="435"/>
      <c r="R50" s="435"/>
      <c r="S50" s="104"/>
      <c r="T50" s="104"/>
      <c r="U50" s="104"/>
      <c r="V50" s="104"/>
      <c r="W50" s="104"/>
      <c r="X50" s="104"/>
      <c r="Y50" s="104"/>
      <c r="Z50" s="104"/>
      <c r="AA50" s="104"/>
      <c r="AB50" s="104"/>
      <c r="AC50" s="104"/>
      <c r="AD50" s="104"/>
    </row>
    <row r="51" spans="2:30" ht="30.75" hidden="1" customHeight="1" x14ac:dyDescent="0.25">
      <c r="B51" s="102" t="s">
        <v>1834</v>
      </c>
      <c r="C51" s="102" t="s">
        <v>56</v>
      </c>
      <c r="D51" s="102" t="s">
        <v>58</v>
      </c>
      <c r="E51" s="102" t="s">
        <v>1834</v>
      </c>
      <c r="F51" s="42">
        <v>103253</v>
      </c>
      <c r="G51" s="430" t="s">
        <v>2599</v>
      </c>
      <c r="H51" s="102" t="s">
        <v>121</v>
      </c>
      <c r="I51" s="37" t="e">
        <v>#N/A</v>
      </c>
      <c r="J51" s="431" t="s">
        <v>2600</v>
      </c>
      <c r="K51" s="431"/>
      <c r="L51" s="551">
        <v>7001.19</v>
      </c>
      <c r="M51" s="37">
        <v>0</v>
      </c>
      <c r="N51" s="37" t="e">
        <v>#N/A</v>
      </c>
      <c r="O51" s="37"/>
      <c r="P51" s="724"/>
      <c r="Q51" s="435"/>
      <c r="R51" s="435"/>
      <c r="S51" s="104"/>
      <c r="T51" s="104"/>
      <c r="U51" s="104"/>
      <c r="V51" s="104"/>
      <c r="W51" s="104"/>
      <c r="X51" s="104"/>
      <c r="Y51" s="104"/>
      <c r="Z51" s="104"/>
      <c r="AA51" s="104"/>
      <c r="AB51" s="104"/>
      <c r="AC51" s="104"/>
      <c r="AD51" s="104"/>
    </row>
    <row r="52" spans="2:30" hidden="1" x14ac:dyDescent="0.25">
      <c r="B52" s="102"/>
      <c r="C52" s="102"/>
      <c r="D52" s="102"/>
      <c r="E52" s="102"/>
      <c r="F52" s="42"/>
      <c r="G52" s="495"/>
      <c r="H52" s="496"/>
      <c r="I52" s="497"/>
      <c r="J52" s="432"/>
      <c r="K52" s="432"/>
      <c r="L52" s="498"/>
      <c r="M52" s="498"/>
      <c r="N52" s="562"/>
      <c r="O52" s="593"/>
      <c r="P52" s="623"/>
      <c r="Q52" s="435"/>
      <c r="R52" s="435"/>
      <c r="S52" s="104"/>
      <c r="T52" s="536"/>
      <c r="U52" s="104"/>
      <c r="V52" s="104"/>
      <c r="W52" s="104"/>
      <c r="X52" s="104"/>
      <c r="Y52" s="104"/>
      <c r="Z52" s="104"/>
      <c r="AA52" s="104"/>
      <c r="AB52" s="104"/>
      <c r="AC52" s="104"/>
      <c r="AD52" s="104"/>
    </row>
    <row r="53" spans="2:30" hidden="1" x14ac:dyDescent="0.25">
      <c r="B53" s="314" t="s">
        <v>18</v>
      </c>
      <c r="C53" s="314"/>
      <c r="D53" s="314"/>
      <c r="E53" s="314"/>
      <c r="F53" s="314"/>
      <c r="G53" s="67" t="s">
        <v>125</v>
      </c>
      <c r="H53" s="556"/>
      <c r="I53" s="557"/>
      <c r="J53" s="315"/>
      <c r="K53" s="315"/>
      <c r="L53" s="557"/>
      <c r="M53" s="557"/>
      <c r="N53" s="558">
        <v>178243.30000000002</v>
      </c>
      <c r="O53" s="558">
        <v>0</v>
      </c>
      <c r="P53" s="623"/>
      <c r="Q53" s="435"/>
      <c r="R53" s="435"/>
      <c r="S53" s="104"/>
      <c r="T53" s="536"/>
      <c r="U53" s="104"/>
      <c r="V53" s="104"/>
      <c r="W53" s="104"/>
      <c r="X53" s="104"/>
      <c r="Y53" s="104"/>
      <c r="Z53" s="104"/>
      <c r="AA53" s="104"/>
      <c r="AB53" s="104"/>
      <c r="AC53" s="104"/>
      <c r="AD53" s="104"/>
    </row>
    <row r="54" spans="2:30" ht="24" hidden="1" x14ac:dyDescent="0.25">
      <c r="B54" s="102" t="s">
        <v>19</v>
      </c>
      <c r="C54" s="102" t="s">
        <v>56</v>
      </c>
      <c r="D54" s="102" t="s">
        <v>58</v>
      </c>
      <c r="E54" s="102" t="s">
        <v>19</v>
      </c>
      <c r="F54" s="42">
        <v>401001126</v>
      </c>
      <c r="G54" s="430" t="s">
        <v>1952</v>
      </c>
      <c r="H54" s="102" t="s">
        <v>1953</v>
      </c>
      <c r="I54" s="37">
        <v>1447.25</v>
      </c>
      <c r="J54" s="431">
        <v>88.8</v>
      </c>
      <c r="K54" s="431"/>
      <c r="L54" s="551">
        <v>114.39</v>
      </c>
      <c r="M54" s="37">
        <v>0</v>
      </c>
      <c r="N54" s="37">
        <v>165550.92000000001</v>
      </c>
      <c r="O54" s="37">
        <v>0</v>
      </c>
      <c r="P54" s="623"/>
      <c r="Q54" s="435"/>
      <c r="R54" s="435"/>
      <c r="S54" s="104"/>
      <c r="T54" s="536"/>
      <c r="U54" s="104"/>
      <c r="V54" s="104"/>
      <c r="W54" s="104"/>
      <c r="X54" s="104"/>
      <c r="Y54" s="104"/>
      <c r="Z54" s="104"/>
      <c r="AA54" s="104"/>
      <c r="AB54" s="104"/>
      <c r="AC54" s="104"/>
      <c r="AD54" s="104"/>
    </row>
    <row r="55" spans="2:30" hidden="1" x14ac:dyDescent="0.25">
      <c r="B55" s="102" t="s">
        <v>799</v>
      </c>
      <c r="C55" s="102" t="s">
        <v>56</v>
      </c>
      <c r="D55" s="102" t="s">
        <v>58</v>
      </c>
      <c r="E55" s="102" t="s">
        <v>799</v>
      </c>
      <c r="F55" s="42">
        <v>101000110</v>
      </c>
      <c r="G55" s="430" t="s">
        <v>1954</v>
      </c>
      <c r="H55" s="102" t="s">
        <v>48</v>
      </c>
      <c r="I55" s="37">
        <v>1447.25</v>
      </c>
      <c r="J55" s="431">
        <v>6.81</v>
      </c>
      <c r="K55" s="431"/>
      <c r="L55" s="551">
        <v>8.77</v>
      </c>
      <c r="M55" s="37">
        <v>0</v>
      </c>
      <c r="N55" s="37">
        <v>12692.38</v>
      </c>
      <c r="O55" s="37">
        <v>0</v>
      </c>
      <c r="P55" s="623"/>
      <c r="Q55" s="435"/>
      <c r="R55" s="435"/>
      <c r="S55" s="104"/>
      <c r="T55" s="536"/>
      <c r="U55" s="104"/>
      <c r="V55" s="104"/>
      <c r="W55" s="104"/>
      <c r="X55" s="104"/>
      <c r="Y55" s="104"/>
      <c r="Z55" s="104"/>
      <c r="AA55" s="104"/>
      <c r="AB55" s="104"/>
      <c r="AC55" s="104"/>
      <c r="AD55" s="104"/>
    </row>
    <row r="56" spans="2:30" hidden="1" x14ac:dyDescent="0.25">
      <c r="B56" s="559"/>
      <c r="C56" s="559"/>
      <c r="D56" s="559"/>
      <c r="E56" s="559"/>
      <c r="F56" s="560"/>
      <c r="G56" s="561"/>
      <c r="H56" s="393"/>
      <c r="I56" s="562"/>
      <c r="J56" s="432"/>
      <c r="K56" s="432"/>
      <c r="L56" s="562"/>
      <c r="M56" s="562"/>
      <c r="N56" s="562"/>
      <c r="O56" s="593"/>
      <c r="P56" s="623"/>
      <c r="Q56" s="435"/>
      <c r="R56" s="435"/>
      <c r="S56" s="104"/>
      <c r="T56" s="536"/>
      <c r="U56" s="104"/>
      <c r="V56" s="104"/>
      <c r="W56" s="104"/>
      <c r="X56" s="104"/>
      <c r="Y56" s="104"/>
      <c r="Z56" s="104"/>
      <c r="AA56" s="104"/>
      <c r="AB56" s="104"/>
      <c r="AC56" s="104"/>
      <c r="AD56" s="104"/>
    </row>
    <row r="57" spans="2:30" hidden="1" x14ac:dyDescent="0.25">
      <c r="B57" s="66" t="s">
        <v>36</v>
      </c>
      <c r="C57" s="66"/>
      <c r="D57" s="66"/>
      <c r="E57" s="66"/>
      <c r="F57" s="66"/>
      <c r="G57" s="67" t="s">
        <v>337</v>
      </c>
      <c r="H57" s="563"/>
      <c r="I57" s="564"/>
      <c r="J57" s="78"/>
      <c r="K57" s="78"/>
      <c r="L57" s="564"/>
      <c r="M57" s="564"/>
      <c r="N57" s="569">
        <v>1332161.3299999998</v>
      </c>
      <c r="O57" s="569">
        <v>0</v>
      </c>
      <c r="P57" s="623"/>
      <c r="Q57" s="435"/>
      <c r="R57" s="435"/>
      <c r="S57" s="104"/>
      <c r="T57" s="536"/>
      <c r="U57" s="104"/>
      <c r="V57" s="104"/>
      <c r="W57" s="104"/>
      <c r="X57" s="104"/>
      <c r="Y57" s="104"/>
      <c r="Z57" s="104"/>
      <c r="AA57" s="104"/>
      <c r="AB57" s="104"/>
      <c r="AC57" s="104"/>
      <c r="AD57" s="104"/>
    </row>
    <row r="58" spans="2:30" hidden="1" x14ac:dyDescent="0.25">
      <c r="B58" s="492" t="s">
        <v>37</v>
      </c>
      <c r="C58" s="492"/>
      <c r="D58" s="492"/>
      <c r="E58" s="492"/>
      <c r="F58" s="492"/>
      <c r="G58" s="493" t="s">
        <v>122</v>
      </c>
      <c r="H58" s="565"/>
      <c r="I58" s="566"/>
      <c r="J58" s="494"/>
      <c r="K58" s="494"/>
      <c r="L58" s="566"/>
      <c r="M58" s="566"/>
      <c r="N58" s="570">
        <v>479985.26</v>
      </c>
      <c r="O58" s="570">
        <v>0</v>
      </c>
      <c r="P58" s="623"/>
      <c r="Q58" s="435"/>
      <c r="R58" s="435"/>
      <c r="S58" s="104"/>
      <c r="T58" s="536"/>
      <c r="U58" s="104"/>
      <c r="V58" s="104"/>
      <c r="W58" s="104"/>
      <c r="X58" s="104"/>
      <c r="Y58" s="104"/>
      <c r="Z58" s="104"/>
      <c r="AA58" s="104"/>
      <c r="AB58" s="104"/>
      <c r="AC58" s="104"/>
      <c r="AD58" s="104"/>
    </row>
    <row r="59" spans="2:30" hidden="1" x14ac:dyDescent="0.25">
      <c r="B59" s="76" t="s">
        <v>128</v>
      </c>
      <c r="C59" s="76"/>
      <c r="D59" s="76"/>
      <c r="E59" s="76"/>
      <c r="F59" s="76"/>
      <c r="G59" s="77" t="s">
        <v>777</v>
      </c>
      <c r="H59" s="567"/>
      <c r="I59" s="568"/>
      <c r="J59" s="81"/>
      <c r="K59" s="81"/>
      <c r="L59" s="568"/>
      <c r="M59" s="568"/>
      <c r="N59" s="571">
        <v>168501.71000000002</v>
      </c>
      <c r="O59" s="571">
        <v>0</v>
      </c>
      <c r="P59" s="623"/>
      <c r="Q59" s="435"/>
      <c r="R59" s="435"/>
      <c r="S59" s="104"/>
      <c r="T59" s="536"/>
      <c r="U59" s="104"/>
      <c r="V59" s="104"/>
      <c r="W59" s="104"/>
      <c r="X59" s="104"/>
      <c r="Y59" s="104"/>
      <c r="Z59" s="104"/>
      <c r="AA59" s="104"/>
      <c r="AB59" s="104"/>
      <c r="AC59" s="104"/>
      <c r="AD59" s="104"/>
    </row>
    <row r="60" spans="2:30" ht="36" x14ac:dyDescent="0.25">
      <c r="B60" s="102" t="s">
        <v>1438</v>
      </c>
      <c r="C60" s="102" t="s">
        <v>56</v>
      </c>
      <c r="D60" s="102" t="s">
        <v>57</v>
      </c>
      <c r="E60" s="102" t="s">
        <v>1438</v>
      </c>
      <c r="F60" s="42">
        <v>100896</v>
      </c>
      <c r="G60" s="430" t="s">
        <v>1955</v>
      </c>
      <c r="H60" s="102" t="s">
        <v>160</v>
      </c>
      <c r="I60" s="37">
        <v>1308</v>
      </c>
      <c r="J60" s="431" t="s">
        <v>1956</v>
      </c>
      <c r="K60" s="431"/>
      <c r="L60" s="551">
        <v>82.47</v>
      </c>
      <c r="M60" s="37">
        <v>0</v>
      </c>
      <c r="N60" s="37">
        <v>107870.76</v>
      </c>
      <c r="O60" s="37">
        <v>0</v>
      </c>
      <c r="P60" s="623"/>
      <c r="Q60" s="435"/>
      <c r="R60" s="435"/>
      <c r="S60" s="104"/>
      <c r="T60" s="536"/>
      <c r="U60" s="104"/>
      <c r="V60" s="104"/>
      <c r="W60" s="104"/>
      <c r="X60" s="104"/>
      <c r="Y60" s="104"/>
      <c r="Z60" s="104"/>
      <c r="AA60" s="104"/>
      <c r="AB60" s="104"/>
      <c r="AC60" s="104"/>
      <c r="AD60" s="104"/>
    </row>
    <row r="61" spans="2:30" hidden="1" x14ac:dyDescent="0.25">
      <c r="B61" s="102" t="s">
        <v>1439</v>
      </c>
      <c r="C61" s="102" t="s">
        <v>56</v>
      </c>
      <c r="D61" s="102" t="s">
        <v>57</v>
      </c>
      <c r="E61" s="102" t="s">
        <v>1439</v>
      </c>
      <c r="F61" s="43">
        <v>95576</v>
      </c>
      <c r="G61" s="430" t="s">
        <v>1957</v>
      </c>
      <c r="H61" s="102" t="s">
        <v>228</v>
      </c>
      <c r="I61" s="37">
        <v>894.28</v>
      </c>
      <c r="J61" s="431" t="s">
        <v>1958</v>
      </c>
      <c r="K61" s="431"/>
      <c r="L61" s="551">
        <v>19.45</v>
      </c>
      <c r="M61" s="37">
        <v>0</v>
      </c>
      <c r="N61" s="37">
        <v>17393.740000000002</v>
      </c>
      <c r="O61" s="37">
        <v>0</v>
      </c>
      <c r="P61" s="623"/>
      <c r="Q61" s="435"/>
      <c r="R61" s="435"/>
      <c r="S61" s="104"/>
      <c r="T61" s="536"/>
      <c r="U61" s="104"/>
      <c r="V61" s="104"/>
      <c r="W61" s="104"/>
      <c r="X61" s="104"/>
      <c r="Y61" s="104"/>
      <c r="Z61" s="104"/>
      <c r="AA61" s="104"/>
      <c r="AB61" s="104"/>
      <c r="AC61" s="104"/>
      <c r="AD61" s="104"/>
    </row>
    <row r="62" spans="2:30" ht="24" hidden="1" x14ac:dyDescent="0.25">
      <c r="B62" s="102" t="s">
        <v>1440</v>
      </c>
      <c r="C62" s="102" t="s">
        <v>56</v>
      </c>
      <c r="D62" s="102" t="s">
        <v>57</v>
      </c>
      <c r="E62" s="102" t="s">
        <v>1440</v>
      </c>
      <c r="F62" s="43">
        <v>95583</v>
      </c>
      <c r="G62" s="430" t="s">
        <v>1959</v>
      </c>
      <c r="H62" s="102" t="s">
        <v>228</v>
      </c>
      <c r="I62" s="37">
        <v>104.72</v>
      </c>
      <c r="J62" s="431" t="s">
        <v>1960</v>
      </c>
      <c r="K62" s="431"/>
      <c r="L62" s="551">
        <v>21.74</v>
      </c>
      <c r="M62" s="37">
        <v>0</v>
      </c>
      <c r="N62" s="37">
        <v>2276.61</v>
      </c>
      <c r="O62" s="37">
        <v>0</v>
      </c>
      <c r="P62" s="623"/>
      <c r="Q62" s="435"/>
      <c r="R62" s="435"/>
      <c r="S62" s="104"/>
      <c r="T62" s="536"/>
      <c r="U62" s="104"/>
      <c r="V62" s="104"/>
      <c r="W62" s="104"/>
      <c r="X62" s="104"/>
      <c r="Y62" s="104"/>
      <c r="Z62" s="104"/>
      <c r="AA62" s="104"/>
      <c r="AB62" s="104"/>
      <c r="AC62" s="104"/>
      <c r="AD62" s="104"/>
    </row>
    <row r="63" spans="2:30" ht="24" hidden="1" x14ac:dyDescent="0.25">
      <c r="B63" s="102" t="s">
        <v>1441</v>
      </c>
      <c r="C63" s="102" t="s">
        <v>56</v>
      </c>
      <c r="D63" s="102" t="s">
        <v>57</v>
      </c>
      <c r="E63" s="102" t="s">
        <v>1441</v>
      </c>
      <c r="F63" s="42">
        <v>103670</v>
      </c>
      <c r="G63" s="430" t="s">
        <v>1961</v>
      </c>
      <c r="H63" s="102" t="s">
        <v>1953</v>
      </c>
      <c r="I63" s="37">
        <v>64.206299857741399</v>
      </c>
      <c r="J63" s="431" t="s">
        <v>1962</v>
      </c>
      <c r="K63" s="431"/>
      <c r="L63" s="551">
        <v>297.61</v>
      </c>
      <c r="M63" s="37">
        <v>0</v>
      </c>
      <c r="N63" s="37">
        <v>19108.43</v>
      </c>
      <c r="O63" s="37">
        <v>0</v>
      </c>
      <c r="P63" s="623"/>
      <c r="Q63" s="435"/>
      <c r="R63" s="435"/>
      <c r="S63" s="104"/>
      <c r="T63" s="536"/>
      <c r="U63" s="104"/>
      <c r="V63" s="104"/>
      <c r="W63" s="104"/>
      <c r="X63" s="104"/>
      <c r="Y63" s="104"/>
      <c r="Z63" s="104"/>
      <c r="AA63" s="104"/>
      <c r="AB63" s="104"/>
      <c r="AC63" s="104"/>
      <c r="AD63" s="104"/>
    </row>
    <row r="64" spans="2:30" ht="24" hidden="1" x14ac:dyDescent="0.25">
      <c r="B64" s="102" t="s">
        <v>1442</v>
      </c>
      <c r="C64" s="102" t="s">
        <v>56</v>
      </c>
      <c r="D64" s="102" t="s">
        <v>57</v>
      </c>
      <c r="E64" s="102" t="s">
        <v>1442</v>
      </c>
      <c r="F64" s="42">
        <v>95601</v>
      </c>
      <c r="G64" s="430" t="s">
        <v>1963</v>
      </c>
      <c r="H64" s="102" t="s">
        <v>121</v>
      </c>
      <c r="I64" s="37">
        <v>299</v>
      </c>
      <c r="J64" s="431" t="s">
        <v>1964</v>
      </c>
      <c r="K64" s="431"/>
      <c r="L64" s="551">
        <v>20.36</v>
      </c>
      <c r="M64" s="37">
        <v>0</v>
      </c>
      <c r="N64" s="37">
        <v>6087.64</v>
      </c>
      <c r="O64" s="37">
        <v>0</v>
      </c>
      <c r="P64" s="623"/>
      <c r="Q64" s="435"/>
      <c r="R64" s="435"/>
      <c r="S64" s="104"/>
      <c r="T64" s="536"/>
      <c r="U64" s="104"/>
      <c r="V64" s="104"/>
      <c r="W64" s="104"/>
      <c r="X64" s="104"/>
      <c r="Y64" s="104"/>
      <c r="Z64" s="104"/>
      <c r="AA64" s="104"/>
      <c r="AB64" s="104"/>
      <c r="AC64" s="104"/>
      <c r="AD64" s="104"/>
    </row>
    <row r="65" spans="2:30" hidden="1" x14ac:dyDescent="0.25">
      <c r="B65" s="102" t="s">
        <v>1443</v>
      </c>
      <c r="C65" s="102" t="s">
        <v>56</v>
      </c>
      <c r="D65" s="102" t="s">
        <v>105</v>
      </c>
      <c r="E65" s="102" t="s">
        <v>336</v>
      </c>
      <c r="F65" s="42">
        <v>31008</v>
      </c>
      <c r="G65" s="430" t="s">
        <v>1410</v>
      </c>
      <c r="H65" s="102" t="s">
        <v>121</v>
      </c>
      <c r="I65" s="37">
        <v>1</v>
      </c>
      <c r="J65" s="431">
        <v>12237.66</v>
      </c>
      <c r="K65" s="431"/>
      <c r="L65" s="551">
        <v>15764.53</v>
      </c>
      <c r="M65" s="37">
        <v>0</v>
      </c>
      <c r="N65" s="37">
        <v>15764.53</v>
      </c>
      <c r="O65" s="37"/>
      <c r="P65" s="623"/>
      <c r="Q65" s="435"/>
      <c r="R65" s="435"/>
      <c r="S65" s="104"/>
      <c r="T65" s="536"/>
      <c r="U65" s="104"/>
      <c r="V65" s="104"/>
      <c r="W65" s="104"/>
      <c r="X65" s="104"/>
      <c r="Y65" s="104"/>
      <c r="Z65" s="104"/>
      <c r="AA65" s="104"/>
      <c r="AB65" s="104"/>
      <c r="AC65" s="104"/>
      <c r="AD65" s="104"/>
    </row>
    <row r="66" spans="2:30" hidden="1" x14ac:dyDescent="0.25">
      <c r="B66" s="76" t="s">
        <v>704</v>
      </c>
      <c r="C66" s="76"/>
      <c r="D66" s="76"/>
      <c r="E66" s="76"/>
      <c r="F66" s="76"/>
      <c r="G66" s="77" t="s">
        <v>778</v>
      </c>
      <c r="H66" s="567"/>
      <c r="I66" s="568"/>
      <c r="J66" s="81"/>
      <c r="K66" s="81"/>
      <c r="L66" s="568"/>
      <c r="M66" s="568"/>
      <c r="N66" s="571">
        <v>167113.45000000001</v>
      </c>
      <c r="O66" s="571">
        <v>0</v>
      </c>
      <c r="P66" s="623"/>
      <c r="Q66" s="435"/>
      <c r="R66" s="435"/>
      <c r="S66" s="104"/>
      <c r="T66" s="536"/>
      <c r="U66" s="104"/>
      <c r="V66" s="104"/>
      <c r="W66" s="104"/>
      <c r="X66" s="104"/>
      <c r="Y66" s="104"/>
      <c r="Z66" s="104"/>
      <c r="AA66" s="104"/>
      <c r="AB66" s="104"/>
      <c r="AC66" s="104"/>
      <c r="AD66" s="104"/>
    </row>
    <row r="67" spans="2:30" ht="24" hidden="1" x14ac:dyDescent="0.25">
      <c r="B67" s="38" t="s">
        <v>1444</v>
      </c>
      <c r="C67" s="102" t="s">
        <v>56</v>
      </c>
      <c r="D67" s="102" t="s">
        <v>57</v>
      </c>
      <c r="E67" s="102" t="s">
        <v>1444</v>
      </c>
      <c r="F67" s="470">
        <v>96523</v>
      </c>
      <c r="G67" s="430" t="s">
        <v>1965</v>
      </c>
      <c r="H67" s="102" t="s">
        <v>1953</v>
      </c>
      <c r="I67" s="37">
        <v>71.135999999999981</v>
      </c>
      <c r="J67" s="431" t="s">
        <v>1966</v>
      </c>
      <c r="K67" s="431"/>
      <c r="L67" s="551">
        <v>99.39</v>
      </c>
      <c r="M67" s="37">
        <v>0</v>
      </c>
      <c r="N67" s="37">
        <v>7070.2</v>
      </c>
      <c r="O67" s="37">
        <v>0</v>
      </c>
      <c r="P67" s="623"/>
      <c r="Q67" s="435"/>
      <c r="R67" s="435"/>
      <c r="S67" s="104"/>
      <c r="T67" s="536"/>
      <c r="U67" s="104"/>
      <c r="V67" s="104"/>
      <c r="W67" s="104"/>
      <c r="X67" s="104"/>
      <c r="Y67" s="104"/>
      <c r="Z67" s="104"/>
      <c r="AA67" s="104"/>
      <c r="AB67" s="104"/>
      <c r="AC67" s="104"/>
      <c r="AD67" s="104"/>
    </row>
    <row r="68" spans="2:30" ht="24" hidden="1" x14ac:dyDescent="0.25">
      <c r="B68" s="38" t="s">
        <v>1445</v>
      </c>
      <c r="C68" s="102" t="s">
        <v>56</v>
      </c>
      <c r="D68" s="102" t="s">
        <v>57</v>
      </c>
      <c r="E68" s="102" t="s">
        <v>1445</v>
      </c>
      <c r="F68" s="528">
        <v>96617</v>
      </c>
      <c r="G68" s="430" t="s">
        <v>1967</v>
      </c>
      <c r="H68" s="102" t="s">
        <v>48</v>
      </c>
      <c r="I68" s="37">
        <v>97.828500000000005</v>
      </c>
      <c r="J68" s="431" t="s">
        <v>1968</v>
      </c>
      <c r="K68" s="431"/>
      <c r="L68" s="551">
        <v>22.64</v>
      </c>
      <c r="M68" s="37">
        <v>0</v>
      </c>
      <c r="N68" s="37">
        <v>2214.83</v>
      </c>
      <c r="O68" s="37">
        <v>0</v>
      </c>
      <c r="P68" s="623"/>
      <c r="Q68" s="435"/>
      <c r="R68" s="435"/>
      <c r="S68" s="104"/>
      <c r="T68" s="536"/>
      <c r="U68" s="104"/>
      <c r="V68" s="104"/>
      <c r="W68" s="104"/>
      <c r="X68" s="104"/>
      <c r="Y68" s="104"/>
      <c r="Z68" s="104"/>
      <c r="AA68" s="104"/>
      <c r="AB68" s="104"/>
      <c r="AC68" s="104"/>
      <c r="AD68" s="104"/>
    </row>
    <row r="69" spans="2:30" ht="36" hidden="1" x14ac:dyDescent="0.25">
      <c r="B69" s="38" t="s">
        <v>1446</v>
      </c>
      <c r="C69" s="102" t="s">
        <v>56</v>
      </c>
      <c r="D69" s="102" t="s">
        <v>57</v>
      </c>
      <c r="E69" s="102" t="s">
        <v>1446</v>
      </c>
      <c r="F69" s="528">
        <v>96540</v>
      </c>
      <c r="G69" s="430" t="s">
        <v>1969</v>
      </c>
      <c r="H69" s="102" t="s">
        <v>48</v>
      </c>
      <c r="I69" s="37">
        <v>329.96</v>
      </c>
      <c r="J69" s="431" t="s">
        <v>1970</v>
      </c>
      <c r="K69" s="431"/>
      <c r="L69" s="551">
        <v>153.12</v>
      </c>
      <c r="M69" s="37">
        <v>0</v>
      </c>
      <c r="N69" s="37">
        <v>50523.47</v>
      </c>
      <c r="O69" s="37">
        <v>0</v>
      </c>
      <c r="P69" s="623"/>
      <c r="Q69" s="435"/>
      <c r="R69" s="435"/>
      <c r="S69" s="104"/>
      <c r="T69" s="536"/>
      <c r="U69" s="104"/>
      <c r="V69" s="104"/>
      <c r="W69" s="104"/>
      <c r="X69" s="104"/>
      <c r="Y69" s="104"/>
      <c r="Z69" s="104"/>
      <c r="AA69" s="104"/>
      <c r="AB69" s="104"/>
      <c r="AC69" s="104"/>
      <c r="AD69" s="104"/>
    </row>
    <row r="70" spans="2:30" ht="24" hidden="1" x14ac:dyDescent="0.25">
      <c r="B70" s="38" t="s">
        <v>1447</v>
      </c>
      <c r="C70" s="102" t="s">
        <v>56</v>
      </c>
      <c r="D70" s="102" t="s">
        <v>57</v>
      </c>
      <c r="E70" s="102" t="s">
        <v>1447</v>
      </c>
      <c r="F70" s="470">
        <v>96543</v>
      </c>
      <c r="G70" s="430" t="s">
        <v>1971</v>
      </c>
      <c r="H70" s="102" t="s">
        <v>228</v>
      </c>
      <c r="I70" s="37">
        <v>944.5</v>
      </c>
      <c r="J70" s="431" t="s">
        <v>1972</v>
      </c>
      <c r="K70" s="431"/>
      <c r="L70" s="551">
        <v>23.56</v>
      </c>
      <c r="M70" s="37">
        <v>0</v>
      </c>
      <c r="N70" s="37">
        <v>22252.42</v>
      </c>
      <c r="O70" s="37">
        <v>0</v>
      </c>
      <c r="P70" s="623"/>
      <c r="Q70" s="435"/>
      <c r="R70" s="435"/>
      <c r="S70" s="104"/>
      <c r="T70" s="536"/>
      <c r="U70" s="104"/>
      <c r="V70" s="104"/>
      <c r="W70" s="104"/>
      <c r="X70" s="104"/>
      <c r="Y70" s="104"/>
      <c r="Z70" s="104"/>
      <c r="AA70" s="104"/>
      <c r="AB70" s="104"/>
      <c r="AC70" s="104"/>
      <c r="AD70" s="104"/>
    </row>
    <row r="71" spans="2:30" ht="24" hidden="1" x14ac:dyDescent="0.25">
      <c r="B71" s="38" t="s">
        <v>1448</v>
      </c>
      <c r="C71" s="102" t="s">
        <v>56</v>
      </c>
      <c r="D71" s="102" t="s">
        <v>57</v>
      </c>
      <c r="E71" s="102" t="s">
        <v>1448</v>
      </c>
      <c r="F71" s="470">
        <v>96545</v>
      </c>
      <c r="G71" s="430" t="s">
        <v>1973</v>
      </c>
      <c r="H71" s="102" t="s">
        <v>228</v>
      </c>
      <c r="I71" s="37">
        <v>272.8</v>
      </c>
      <c r="J71" s="431" t="s">
        <v>1974</v>
      </c>
      <c r="K71" s="431"/>
      <c r="L71" s="551">
        <v>21.48</v>
      </c>
      <c r="M71" s="37">
        <v>0</v>
      </c>
      <c r="N71" s="37">
        <v>5859.74</v>
      </c>
      <c r="O71" s="37">
        <v>0</v>
      </c>
      <c r="P71" s="623"/>
      <c r="Q71" s="435"/>
      <c r="R71" s="435"/>
      <c r="S71" s="104"/>
      <c r="T71" s="536"/>
      <c r="U71" s="104"/>
      <c r="V71" s="104"/>
      <c r="W71" s="104"/>
      <c r="X71" s="104"/>
      <c r="Y71" s="104"/>
      <c r="Z71" s="104"/>
      <c r="AA71" s="104"/>
      <c r="AB71" s="104"/>
      <c r="AC71" s="104"/>
      <c r="AD71" s="104"/>
    </row>
    <row r="72" spans="2:30" ht="24" hidden="1" x14ac:dyDescent="0.25">
      <c r="B72" s="38" t="s">
        <v>1449</v>
      </c>
      <c r="C72" s="102" t="s">
        <v>56</v>
      </c>
      <c r="D72" s="102" t="s">
        <v>57</v>
      </c>
      <c r="E72" s="102" t="s">
        <v>1449</v>
      </c>
      <c r="F72" s="470">
        <v>96546</v>
      </c>
      <c r="G72" s="430" t="s">
        <v>1975</v>
      </c>
      <c r="H72" s="102" t="s">
        <v>228</v>
      </c>
      <c r="I72" s="37">
        <v>781.1</v>
      </c>
      <c r="J72" s="431" t="s">
        <v>1976</v>
      </c>
      <c r="K72" s="431"/>
      <c r="L72" s="551">
        <v>19.34</v>
      </c>
      <c r="M72" s="37">
        <v>0</v>
      </c>
      <c r="N72" s="37">
        <v>15106.47</v>
      </c>
      <c r="O72" s="37">
        <v>0</v>
      </c>
      <c r="P72" s="623"/>
      <c r="Q72" s="435"/>
      <c r="R72" s="435"/>
      <c r="S72" s="104"/>
      <c r="T72" s="536"/>
      <c r="U72" s="104"/>
      <c r="V72" s="104"/>
      <c r="W72" s="104"/>
      <c r="X72" s="104"/>
      <c r="Y72" s="104"/>
      <c r="Z72" s="104"/>
      <c r="AA72" s="104"/>
      <c r="AB72" s="104"/>
      <c r="AC72" s="104"/>
      <c r="AD72" s="104"/>
    </row>
    <row r="73" spans="2:30" ht="24" hidden="1" x14ac:dyDescent="0.25">
      <c r="B73" s="38" t="s">
        <v>1450</v>
      </c>
      <c r="C73" s="102" t="s">
        <v>56</v>
      </c>
      <c r="D73" s="102" t="s">
        <v>57</v>
      </c>
      <c r="E73" s="102" t="s">
        <v>1450</v>
      </c>
      <c r="F73" s="470">
        <v>96547</v>
      </c>
      <c r="G73" s="430" t="s">
        <v>1977</v>
      </c>
      <c r="H73" s="102" t="s">
        <v>228</v>
      </c>
      <c r="I73" s="37">
        <v>32.6</v>
      </c>
      <c r="J73" s="431" t="s">
        <v>1978</v>
      </c>
      <c r="K73" s="431"/>
      <c r="L73" s="551">
        <v>16.41</v>
      </c>
      <c r="M73" s="37">
        <v>0</v>
      </c>
      <c r="N73" s="37">
        <v>534.96</v>
      </c>
      <c r="O73" s="37">
        <v>0</v>
      </c>
      <c r="P73" s="623"/>
      <c r="Q73" s="435"/>
      <c r="R73" s="435"/>
      <c r="S73" s="104"/>
      <c r="T73" s="536"/>
      <c r="U73" s="104"/>
      <c r="V73" s="104"/>
      <c r="W73" s="104"/>
      <c r="X73" s="104"/>
      <c r="Y73" s="104"/>
      <c r="Z73" s="104"/>
      <c r="AA73" s="104"/>
      <c r="AB73" s="104"/>
      <c r="AC73" s="104"/>
      <c r="AD73" s="104"/>
    </row>
    <row r="74" spans="2:30" ht="36" hidden="1" x14ac:dyDescent="0.25">
      <c r="B74" s="38" t="s">
        <v>1451</v>
      </c>
      <c r="C74" s="102" t="s">
        <v>56</v>
      </c>
      <c r="D74" s="102" t="s">
        <v>57</v>
      </c>
      <c r="E74" s="102" t="s">
        <v>1451</v>
      </c>
      <c r="F74" s="470">
        <v>94965</v>
      </c>
      <c r="G74" s="430" t="s">
        <v>1979</v>
      </c>
      <c r="H74" s="102" t="s">
        <v>1953</v>
      </c>
      <c r="I74" s="37">
        <v>47.22999999999999</v>
      </c>
      <c r="J74" s="431" t="s">
        <v>1980</v>
      </c>
      <c r="K74" s="431"/>
      <c r="L74" s="551">
        <v>640.11</v>
      </c>
      <c r="M74" s="37">
        <v>0</v>
      </c>
      <c r="N74" s="37">
        <v>30232.39</v>
      </c>
      <c r="O74" s="37">
        <v>0</v>
      </c>
      <c r="P74" s="623"/>
      <c r="Q74" s="435"/>
      <c r="R74" s="435"/>
      <c r="S74" s="104"/>
      <c r="T74" s="536"/>
      <c r="U74" s="104"/>
      <c r="V74" s="104"/>
      <c r="W74" s="104"/>
      <c r="X74" s="104"/>
      <c r="Y74" s="104"/>
      <c r="Z74" s="104"/>
      <c r="AA74" s="104"/>
      <c r="AB74" s="104"/>
      <c r="AC74" s="104"/>
      <c r="AD74" s="104"/>
    </row>
    <row r="75" spans="2:30" ht="24" hidden="1" x14ac:dyDescent="0.25">
      <c r="B75" s="38" t="s">
        <v>1452</v>
      </c>
      <c r="C75" s="102" t="s">
        <v>56</v>
      </c>
      <c r="D75" s="102" t="s">
        <v>57</v>
      </c>
      <c r="E75" s="102" t="s">
        <v>1452</v>
      </c>
      <c r="F75" s="470">
        <v>103670</v>
      </c>
      <c r="G75" s="430" t="s">
        <v>1961</v>
      </c>
      <c r="H75" s="102" t="s">
        <v>1953</v>
      </c>
      <c r="I75" s="37">
        <v>47.22999999999999</v>
      </c>
      <c r="J75" s="431" t="s">
        <v>1962</v>
      </c>
      <c r="K75" s="431"/>
      <c r="L75" s="551">
        <v>297.61</v>
      </c>
      <c r="M75" s="37">
        <v>0</v>
      </c>
      <c r="N75" s="37">
        <v>14056.12</v>
      </c>
      <c r="O75" s="37">
        <v>0</v>
      </c>
      <c r="P75" s="623"/>
      <c r="Q75" s="435"/>
      <c r="R75" s="435"/>
      <c r="S75" s="104"/>
      <c r="T75" s="536"/>
      <c r="U75" s="104"/>
      <c r="V75" s="104"/>
      <c r="W75" s="104"/>
      <c r="X75" s="104"/>
      <c r="Y75" s="104"/>
      <c r="Z75" s="104"/>
      <c r="AA75" s="104"/>
      <c r="AB75" s="104"/>
      <c r="AC75" s="104"/>
      <c r="AD75" s="104"/>
    </row>
    <row r="76" spans="2:30" ht="24" hidden="1" x14ac:dyDescent="0.25">
      <c r="B76" s="38" t="s">
        <v>1453</v>
      </c>
      <c r="C76" s="102" t="s">
        <v>56</v>
      </c>
      <c r="D76" s="102" t="s">
        <v>57</v>
      </c>
      <c r="E76" s="102" t="s">
        <v>1453</v>
      </c>
      <c r="F76" s="470">
        <v>98557</v>
      </c>
      <c r="G76" s="430" t="s">
        <v>1981</v>
      </c>
      <c r="H76" s="102" t="s">
        <v>48</v>
      </c>
      <c r="I76" s="37">
        <v>314.57</v>
      </c>
      <c r="J76" s="431" t="s">
        <v>1982</v>
      </c>
      <c r="K76" s="431"/>
      <c r="L76" s="551">
        <v>58.22</v>
      </c>
      <c r="M76" s="37">
        <v>0</v>
      </c>
      <c r="N76" s="37">
        <v>18314.259999999998</v>
      </c>
      <c r="O76" s="37">
        <v>0</v>
      </c>
      <c r="P76" s="623"/>
      <c r="Q76" s="435"/>
      <c r="R76" s="435"/>
      <c r="S76" s="104"/>
      <c r="T76" s="536"/>
      <c r="U76" s="104"/>
      <c r="V76" s="104"/>
      <c r="W76" s="104"/>
      <c r="X76" s="104"/>
      <c r="Y76" s="104"/>
      <c r="Z76" s="104"/>
      <c r="AA76" s="104"/>
      <c r="AB76" s="104"/>
      <c r="AC76" s="104"/>
      <c r="AD76" s="104"/>
    </row>
    <row r="77" spans="2:30" hidden="1" x14ac:dyDescent="0.25">
      <c r="B77" s="38" t="s">
        <v>1454</v>
      </c>
      <c r="C77" s="102" t="s">
        <v>56</v>
      </c>
      <c r="D77" s="102" t="s">
        <v>57</v>
      </c>
      <c r="E77" s="102" t="s">
        <v>1454</v>
      </c>
      <c r="F77" s="470">
        <v>93382</v>
      </c>
      <c r="G77" s="430" t="s">
        <v>1983</v>
      </c>
      <c r="H77" s="102" t="s">
        <v>1953</v>
      </c>
      <c r="I77" s="37">
        <v>26.675999999999995</v>
      </c>
      <c r="J77" s="431" t="s">
        <v>1984</v>
      </c>
      <c r="K77" s="431"/>
      <c r="L77" s="551">
        <v>35.56</v>
      </c>
      <c r="M77" s="37">
        <v>0</v>
      </c>
      <c r="N77" s="37">
        <v>948.59</v>
      </c>
      <c r="O77" s="37">
        <v>0</v>
      </c>
      <c r="P77" s="623"/>
      <c r="Q77" s="435"/>
      <c r="R77" s="435"/>
      <c r="S77" s="104"/>
      <c r="T77" s="536"/>
      <c r="U77" s="104"/>
      <c r="V77" s="104"/>
      <c r="W77" s="104"/>
      <c r="X77" s="104"/>
      <c r="Y77" s="104"/>
      <c r="Z77" s="104"/>
      <c r="AA77" s="104"/>
      <c r="AB77" s="104"/>
      <c r="AC77" s="104"/>
      <c r="AD77" s="104"/>
    </row>
    <row r="78" spans="2:30" hidden="1" x14ac:dyDescent="0.25">
      <c r="B78" s="76" t="s">
        <v>780</v>
      </c>
      <c r="C78" s="76"/>
      <c r="D78" s="76"/>
      <c r="E78" s="76"/>
      <c r="F78" s="76"/>
      <c r="G78" s="77" t="s">
        <v>779</v>
      </c>
      <c r="H78" s="567"/>
      <c r="I78" s="568"/>
      <c r="J78" s="81"/>
      <c r="K78" s="81"/>
      <c r="L78" s="568"/>
      <c r="M78" s="568"/>
      <c r="N78" s="571">
        <v>144370.1</v>
      </c>
      <c r="O78" s="571">
        <v>0</v>
      </c>
      <c r="P78" s="623"/>
      <c r="Q78" s="435"/>
      <c r="R78" s="435"/>
      <c r="S78" s="104"/>
      <c r="T78" s="536"/>
      <c r="U78" s="104"/>
      <c r="V78" s="104"/>
      <c r="W78" s="104"/>
      <c r="X78" s="104"/>
      <c r="Y78" s="104"/>
      <c r="Z78" s="104"/>
      <c r="AA78" s="104"/>
      <c r="AB78" s="104"/>
      <c r="AC78" s="104"/>
      <c r="AD78" s="104"/>
    </row>
    <row r="79" spans="2:30" ht="24" hidden="1" x14ac:dyDescent="0.25">
      <c r="B79" s="38" t="s">
        <v>1455</v>
      </c>
      <c r="C79" s="102" t="s">
        <v>56</v>
      </c>
      <c r="D79" s="102" t="s">
        <v>57</v>
      </c>
      <c r="E79" s="102" t="s">
        <v>1455</v>
      </c>
      <c r="F79" s="42">
        <v>96527</v>
      </c>
      <c r="G79" s="430" t="s">
        <v>1985</v>
      </c>
      <c r="H79" s="102" t="s">
        <v>1953</v>
      </c>
      <c r="I79" s="37">
        <v>42.352000000000004</v>
      </c>
      <c r="J79" s="431" t="s">
        <v>1986</v>
      </c>
      <c r="K79" s="431"/>
      <c r="L79" s="551">
        <v>130.57</v>
      </c>
      <c r="M79" s="37">
        <v>0</v>
      </c>
      <c r="N79" s="37">
        <v>5529.9</v>
      </c>
      <c r="O79" s="37">
        <v>0</v>
      </c>
      <c r="P79" s="623"/>
      <c r="Q79" s="435"/>
      <c r="R79" s="435"/>
      <c r="S79" s="104"/>
      <c r="T79" s="536"/>
      <c r="U79" s="104"/>
      <c r="V79" s="104"/>
      <c r="W79" s="104"/>
      <c r="X79" s="104"/>
      <c r="Y79" s="104"/>
      <c r="Z79" s="104"/>
      <c r="AA79" s="104"/>
      <c r="AB79" s="104"/>
      <c r="AC79" s="104"/>
      <c r="AD79" s="104"/>
    </row>
    <row r="80" spans="2:30" ht="36" hidden="1" x14ac:dyDescent="0.25">
      <c r="B80" s="38" t="s">
        <v>1456</v>
      </c>
      <c r="C80" s="102" t="s">
        <v>56</v>
      </c>
      <c r="D80" s="102" t="s">
        <v>57</v>
      </c>
      <c r="E80" s="102" t="s">
        <v>1456</v>
      </c>
      <c r="F80" s="42">
        <v>96542</v>
      </c>
      <c r="G80" s="430" t="s">
        <v>1987</v>
      </c>
      <c r="H80" s="102" t="s">
        <v>48</v>
      </c>
      <c r="I80" s="37">
        <v>479.90000000000003</v>
      </c>
      <c r="J80" s="431" t="s">
        <v>1988</v>
      </c>
      <c r="K80" s="431"/>
      <c r="L80" s="551">
        <v>103.39</v>
      </c>
      <c r="M80" s="37">
        <v>0</v>
      </c>
      <c r="N80" s="37">
        <v>49616.86</v>
      </c>
      <c r="O80" s="37">
        <v>0</v>
      </c>
      <c r="P80" s="623"/>
      <c r="Q80" s="435"/>
      <c r="R80" s="435"/>
      <c r="S80" s="104"/>
      <c r="T80" s="536"/>
      <c r="U80" s="104"/>
      <c r="V80" s="104"/>
      <c r="W80" s="104"/>
      <c r="X80" s="104"/>
      <c r="Y80" s="104"/>
      <c r="Z80" s="104"/>
      <c r="AA80" s="104"/>
      <c r="AB80" s="104"/>
      <c r="AC80" s="104"/>
      <c r="AD80" s="104"/>
    </row>
    <row r="81" spans="2:30" ht="24" hidden="1" x14ac:dyDescent="0.25">
      <c r="B81" s="38" t="s">
        <v>1457</v>
      </c>
      <c r="C81" s="102" t="s">
        <v>56</v>
      </c>
      <c r="D81" s="102" t="s">
        <v>57</v>
      </c>
      <c r="E81" s="102" t="s">
        <v>1457</v>
      </c>
      <c r="F81" s="42">
        <v>95241</v>
      </c>
      <c r="G81" s="430" t="s">
        <v>1989</v>
      </c>
      <c r="H81" s="102" t="s">
        <v>48</v>
      </c>
      <c r="I81" s="37">
        <v>119.97499999999999</v>
      </c>
      <c r="J81" s="431" t="s">
        <v>1990</v>
      </c>
      <c r="K81" s="431"/>
      <c r="L81" s="551">
        <v>36.450000000000003</v>
      </c>
      <c r="M81" s="37">
        <v>0</v>
      </c>
      <c r="N81" s="37">
        <v>4373.08</v>
      </c>
      <c r="O81" s="37">
        <v>0</v>
      </c>
      <c r="P81" s="623"/>
      <c r="Q81" s="435"/>
      <c r="R81" s="435"/>
      <c r="S81" s="104"/>
      <c r="T81" s="536"/>
      <c r="U81" s="104"/>
      <c r="V81" s="104"/>
      <c r="W81" s="104"/>
      <c r="X81" s="104"/>
      <c r="Y81" s="104"/>
      <c r="Z81" s="104"/>
      <c r="AA81" s="104"/>
      <c r="AB81" s="104"/>
      <c r="AC81" s="104"/>
      <c r="AD81" s="104"/>
    </row>
    <row r="82" spans="2:30" ht="24" hidden="1" x14ac:dyDescent="0.25">
      <c r="B82" s="38" t="s">
        <v>1458</v>
      </c>
      <c r="C82" s="102" t="s">
        <v>56</v>
      </c>
      <c r="D82" s="102" t="s">
        <v>57</v>
      </c>
      <c r="E82" s="102" t="s">
        <v>1458</v>
      </c>
      <c r="F82" s="42">
        <v>96543</v>
      </c>
      <c r="G82" s="430" t="s">
        <v>1971</v>
      </c>
      <c r="H82" s="102" t="s">
        <v>228</v>
      </c>
      <c r="I82" s="37">
        <v>397.1</v>
      </c>
      <c r="J82" s="431" t="s">
        <v>1972</v>
      </c>
      <c r="K82" s="431"/>
      <c r="L82" s="551">
        <v>23.56</v>
      </c>
      <c r="M82" s="37">
        <v>0</v>
      </c>
      <c r="N82" s="37">
        <v>9355.67</v>
      </c>
      <c r="O82" s="37">
        <v>0</v>
      </c>
      <c r="P82" s="623"/>
      <c r="Q82" s="435"/>
      <c r="R82" s="435"/>
      <c r="S82" s="104"/>
      <c r="T82" s="536"/>
      <c r="U82" s="104"/>
      <c r="V82" s="104"/>
      <c r="W82" s="104"/>
      <c r="X82" s="104"/>
      <c r="Y82" s="104"/>
      <c r="Z82" s="104"/>
      <c r="AA82" s="104"/>
      <c r="AB82" s="104"/>
      <c r="AC82" s="104"/>
      <c r="AD82" s="104"/>
    </row>
    <row r="83" spans="2:30" ht="24" hidden="1" x14ac:dyDescent="0.25">
      <c r="B83" s="38" t="s">
        <v>1459</v>
      </c>
      <c r="C83" s="102" t="s">
        <v>56</v>
      </c>
      <c r="D83" s="102" t="s">
        <v>57</v>
      </c>
      <c r="E83" s="102" t="s">
        <v>1459</v>
      </c>
      <c r="F83" s="42">
        <v>96544</v>
      </c>
      <c r="G83" s="430" t="s">
        <v>1991</v>
      </c>
      <c r="H83" s="102" t="s">
        <v>228</v>
      </c>
      <c r="I83" s="37">
        <v>53.400000000000006</v>
      </c>
      <c r="J83" s="431" t="s">
        <v>1992</v>
      </c>
      <c r="K83" s="431"/>
      <c r="L83" s="551">
        <v>22.6</v>
      </c>
      <c r="M83" s="37">
        <v>0</v>
      </c>
      <c r="N83" s="37">
        <v>1206.8399999999999</v>
      </c>
      <c r="O83" s="37">
        <v>0</v>
      </c>
      <c r="P83" s="623"/>
      <c r="Q83" s="435"/>
      <c r="R83" s="435"/>
      <c r="S83" s="104"/>
      <c r="T83" s="536"/>
      <c r="U83" s="104"/>
      <c r="V83" s="104"/>
      <c r="W83" s="104"/>
      <c r="X83" s="104"/>
      <c r="Y83" s="104"/>
      <c r="Z83" s="104"/>
      <c r="AA83" s="104"/>
      <c r="AB83" s="104"/>
      <c r="AC83" s="104"/>
      <c r="AD83" s="104"/>
    </row>
    <row r="84" spans="2:30" ht="24" hidden="1" x14ac:dyDescent="0.25">
      <c r="B84" s="38" t="s">
        <v>1460</v>
      </c>
      <c r="C84" s="102" t="s">
        <v>56</v>
      </c>
      <c r="D84" s="102" t="s">
        <v>57</v>
      </c>
      <c r="E84" s="102" t="s">
        <v>1460</v>
      </c>
      <c r="F84" s="42">
        <v>96545</v>
      </c>
      <c r="G84" s="430" t="s">
        <v>1973</v>
      </c>
      <c r="H84" s="102" t="s">
        <v>228</v>
      </c>
      <c r="I84" s="37">
        <v>771.4</v>
      </c>
      <c r="J84" s="431" t="s">
        <v>1974</v>
      </c>
      <c r="K84" s="431"/>
      <c r="L84" s="551">
        <v>21.48</v>
      </c>
      <c r="M84" s="37">
        <v>0</v>
      </c>
      <c r="N84" s="37">
        <v>16569.669999999998</v>
      </c>
      <c r="O84" s="37">
        <v>0</v>
      </c>
      <c r="P84" s="623"/>
      <c r="Q84" s="435"/>
      <c r="R84" s="435"/>
      <c r="S84" s="104"/>
      <c r="T84" s="536"/>
      <c r="U84" s="104"/>
      <c r="V84" s="104"/>
      <c r="W84" s="104"/>
      <c r="X84" s="104"/>
      <c r="Y84" s="104"/>
      <c r="Z84" s="104"/>
      <c r="AA84" s="104"/>
      <c r="AB84" s="104"/>
      <c r="AC84" s="104"/>
      <c r="AD84" s="104"/>
    </row>
    <row r="85" spans="2:30" ht="24" hidden="1" x14ac:dyDescent="0.25">
      <c r="B85" s="38" t="s">
        <v>1461</v>
      </c>
      <c r="C85" s="102" t="s">
        <v>56</v>
      </c>
      <c r="D85" s="102" t="s">
        <v>57</v>
      </c>
      <c r="E85" s="102" t="s">
        <v>1461</v>
      </c>
      <c r="F85" s="42">
        <v>96546</v>
      </c>
      <c r="G85" s="430" t="s">
        <v>1975</v>
      </c>
      <c r="H85" s="102" t="s">
        <v>228</v>
      </c>
      <c r="I85" s="37">
        <v>210.3</v>
      </c>
      <c r="J85" s="431" t="s">
        <v>1976</v>
      </c>
      <c r="K85" s="431"/>
      <c r="L85" s="551">
        <v>19.34</v>
      </c>
      <c r="M85" s="37">
        <v>0</v>
      </c>
      <c r="N85" s="37">
        <v>4067.2</v>
      </c>
      <c r="O85" s="37">
        <v>0</v>
      </c>
      <c r="P85" s="623"/>
      <c r="Q85" s="435"/>
      <c r="R85" s="435"/>
      <c r="S85" s="104"/>
      <c r="T85" s="536"/>
      <c r="U85" s="104"/>
      <c r="V85" s="104"/>
      <c r="W85" s="104"/>
      <c r="X85" s="104"/>
      <c r="Y85" s="104"/>
      <c r="Z85" s="104"/>
      <c r="AA85" s="104"/>
      <c r="AB85" s="104"/>
      <c r="AC85" s="104"/>
      <c r="AD85" s="104"/>
    </row>
    <row r="86" spans="2:30" ht="24" hidden="1" x14ac:dyDescent="0.25">
      <c r="B86" s="38" t="s">
        <v>1462</v>
      </c>
      <c r="C86" s="102" t="s">
        <v>56</v>
      </c>
      <c r="D86" s="102" t="s">
        <v>57</v>
      </c>
      <c r="E86" s="102" t="s">
        <v>1462</v>
      </c>
      <c r="F86" s="42">
        <v>96547</v>
      </c>
      <c r="G86" s="430" t="s">
        <v>1977</v>
      </c>
      <c r="H86" s="102" t="s">
        <v>228</v>
      </c>
      <c r="I86" s="37">
        <v>19.8</v>
      </c>
      <c r="J86" s="431" t="s">
        <v>1978</v>
      </c>
      <c r="K86" s="431"/>
      <c r="L86" s="551">
        <v>16.41</v>
      </c>
      <c r="M86" s="37">
        <v>0</v>
      </c>
      <c r="N86" s="37">
        <v>324.91000000000003</v>
      </c>
      <c r="O86" s="37">
        <v>0</v>
      </c>
      <c r="P86" s="623"/>
      <c r="Q86" s="435"/>
      <c r="R86" s="435"/>
      <c r="S86" s="104"/>
      <c r="T86" s="536"/>
      <c r="U86" s="104"/>
      <c r="V86" s="104"/>
      <c r="W86" s="104"/>
      <c r="X86" s="104"/>
      <c r="Y86" s="104"/>
      <c r="Z86" s="104"/>
      <c r="AA86" s="104"/>
      <c r="AB86" s="104"/>
      <c r="AC86" s="104"/>
      <c r="AD86" s="104"/>
    </row>
    <row r="87" spans="2:30" ht="36" hidden="1" x14ac:dyDescent="0.25">
      <c r="B87" s="38" t="s">
        <v>1463</v>
      </c>
      <c r="C87" s="102" t="s">
        <v>56</v>
      </c>
      <c r="D87" s="102" t="s">
        <v>57</v>
      </c>
      <c r="E87" s="102" t="s">
        <v>1463</v>
      </c>
      <c r="F87" s="42">
        <v>94965</v>
      </c>
      <c r="G87" s="430" t="s">
        <v>1979</v>
      </c>
      <c r="H87" s="102" t="s">
        <v>1953</v>
      </c>
      <c r="I87" s="37">
        <v>26.47</v>
      </c>
      <c r="J87" s="431" t="s">
        <v>1980</v>
      </c>
      <c r="K87" s="431"/>
      <c r="L87" s="551">
        <v>640.11</v>
      </c>
      <c r="M87" s="37">
        <v>0</v>
      </c>
      <c r="N87" s="37">
        <v>16943.71</v>
      </c>
      <c r="O87" s="37">
        <v>0</v>
      </c>
      <c r="P87" s="623"/>
      <c r="Q87" s="435"/>
      <c r="R87" s="435"/>
      <c r="S87" s="104"/>
      <c r="T87" s="536"/>
      <c r="U87" s="104"/>
      <c r="V87" s="104"/>
      <c r="W87" s="104"/>
      <c r="X87" s="104"/>
      <c r="Y87" s="104"/>
      <c r="Z87" s="104"/>
      <c r="AA87" s="104"/>
      <c r="AB87" s="104"/>
      <c r="AC87" s="104"/>
      <c r="AD87" s="104"/>
    </row>
    <row r="88" spans="2:30" ht="24" hidden="1" x14ac:dyDescent="0.25">
      <c r="B88" s="38" t="s">
        <v>1464</v>
      </c>
      <c r="C88" s="102" t="s">
        <v>56</v>
      </c>
      <c r="D88" s="102" t="s">
        <v>57</v>
      </c>
      <c r="E88" s="102" t="s">
        <v>1464</v>
      </c>
      <c r="F88" s="42">
        <v>103670</v>
      </c>
      <c r="G88" s="430" t="s">
        <v>1961</v>
      </c>
      <c r="H88" s="102" t="s">
        <v>1953</v>
      </c>
      <c r="I88" s="37">
        <v>26.47</v>
      </c>
      <c r="J88" s="431" t="s">
        <v>1962</v>
      </c>
      <c r="K88" s="431"/>
      <c r="L88" s="551">
        <v>297.61</v>
      </c>
      <c r="M88" s="37">
        <v>0</v>
      </c>
      <c r="N88" s="37">
        <v>7877.73</v>
      </c>
      <c r="O88" s="37">
        <v>0</v>
      </c>
      <c r="P88" s="623"/>
      <c r="Q88" s="435"/>
      <c r="R88" s="435"/>
      <c r="S88" s="104"/>
      <c r="T88" s="536"/>
      <c r="U88" s="104"/>
      <c r="V88" s="104"/>
      <c r="W88" s="104"/>
      <c r="X88" s="104"/>
      <c r="Y88" s="104"/>
      <c r="Z88" s="104"/>
      <c r="AA88" s="104"/>
      <c r="AB88" s="104"/>
      <c r="AC88" s="104"/>
      <c r="AD88" s="104"/>
    </row>
    <row r="89" spans="2:30" ht="24" hidden="1" x14ac:dyDescent="0.25">
      <c r="B89" s="38" t="s">
        <v>1465</v>
      </c>
      <c r="C89" s="102" t="s">
        <v>56</v>
      </c>
      <c r="D89" s="102" t="s">
        <v>57</v>
      </c>
      <c r="E89" s="102" t="s">
        <v>1465</v>
      </c>
      <c r="F89" s="42">
        <v>98557</v>
      </c>
      <c r="G89" s="430" t="s">
        <v>1981</v>
      </c>
      <c r="H89" s="102" t="s">
        <v>48</v>
      </c>
      <c r="I89" s="37">
        <v>479.90000000000003</v>
      </c>
      <c r="J89" s="431" t="s">
        <v>1982</v>
      </c>
      <c r="K89" s="431"/>
      <c r="L89" s="551">
        <v>58.22</v>
      </c>
      <c r="M89" s="37">
        <v>0</v>
      </c>
      <c r="N89" s="37">
        <v>27939.77</v>
      </c>
      <c r="O89" s="37">
        <v>0</v>
      </c>
      <c r="P89" s="623"/>
      <c r="Q89" s="435"/>
      <c r="R89" s="435"/>
      <c r="S89" s="104"/>
      <c r="T89" s="536"/>
      <c r="U89" s="104"/>
      <c r="V89" s="104"/>
      <c r="W89" s="104"/>
      <c r="X89" s="104"/>
      <c r="Y89" s="104"/>
      <c r="Z89" s="104"/>
      <c r="AA89" s="104"/>
      <c r="AB89" s="104"/>
      <c r="AC89" s="104"/>
      <c r="AD89" s="104"/>
    </row>
    <row r="90" spans="2:30" hidden="1" x14ac:dyDescent="0.25">
      <c r="B90" s="38" t="s">
        <v>1466</v>
      </c>
      <c r="C90" s="102" t="s">
        <v>56</v>
      </c>
      <c r="D90" s="102" t="s">
        <v>57</v>
      </c>
      <c r="E90" s="102" t="s">
        <v>1466</v>
      </c>
      <c r="F90" s="42">
        <v>93382</v>
      </c>
      <c r="G90" s="430" t="s">
        <v>1983</v>
      </c>
      <c r="H90" s="102" t="s">
        <v>1953</v>
      </c>
      <c r="I90" s="37">
        <v>15.882000000000005</v>
      </c>
      <c r="J90" s="431" t="s">
        <v>1984</v>
      </c>
      <c r="K90" s="431"/>
      <c r="L90" s="551">
        <v>35.56</v>
      </c>
      <c r="M90" s="37">
        <v>0</v>
      </c>
      <c r="N90" s="37">
        <v>564.76</v>
      </c>
      <c r="O90" s="37">
        <v>0</v>
      </c>
      <c r="P90" s="623"/>
      <c r="Q90" s="435"/>
      <c r="R90" s="435"/>
      <c r="S90" s="104"/>
      <c r="T90" s="536"/>
      <c r="U90" s="104"/>
      <c r="V90" s="104"/>
      <c r="W90" s="104"/>
      <c r="X90" s="104"/>
      <c r="Y90" s="104"/>
      <c r="Z90" s="104"/>
      <c r="AA90" s="104"/>
      <c r="AB90" s="104"/>
      <c r="AC90" s="104"/>
      <c r="AD90" s="104"/>
    </row>
    <row r="91" spans="2:30" hidden="1" x14ac:dyDescent="0.25">
      <c r="B91" s="492" t="s">
        <v>38</v>
      </c>
      <c r="C91" s="492"/>
      <c r="D91" s="492"/>
      <c r="E91" s="492"/>
      <c r="F91" s="492"/>
      <c r="G91" s="493" t="s">
        <v>781</v>
      </c>
      <c r="H91" s="565"/>
      <c r="I91" s="566"/>
      <c r="J91" s="494"/>
      <c r="K91" s="494"/>
      <c r="L91" s="566"/>
      <c r="M91" s="566"/>
      <c r="N91" s="570">
        <v>622325.79999999981</v>
      </c>
      <c r="O91" s="570">
        <v>0</v>
      </c>
      <c r="P91" s="623"/>
      <c r="Q91" s="435"/>
      <c r="R91" s="435"/>
      <c r="S91" s="104"/>
      <c r="T91" s="536"/>
      <c r="U91" s="104"/>
      <c r="V91" s="104"/>
      <c r="W91" s="104"/>
      <c r="X91" s="104"/>
      <c r="Y91" s="104"/>
      <c r="Z91" s="104"/>
      <c r="AA91" s="104"/>
      <c r="AB91" s="104"/>
      <c r="AC91" s="104"/>
      <c r="AD91" s="104"/>
    </row>
    <row r="92" spans="2:30" hidden="1" x14ac:dyDescent="0.25">
      <c r="B92" s="76" t="s">
        <v>854</v>
      </c>
      <c r="C92" s="76"/>
      <c r="D92" s="76"/>
      <c r="E92" s="76"/>
      <c r="F92" s="76"/>
      <c r="G92" s="77" t="s">
        <v>335</v>
      </c>
      <c r="H92" s="567"/>
      <c r="I92" s="568"/>
      <c r="J92" s="81"/>
      <c r="K92" s="81"/>
      <c r="L92" s="568"/>
      <c r="M92" s="568"/>
      <c r="N92" s="571">
        <v>108215.69</v>
      </c>
      <c r="O92" s="571">
        <v>0</v>
      </c>
      <c r="P92" s="623"/>
      <c r="Q92" s="435"/>
      <c r="R92" s="435"/>
      <c r="S92" s="104"/>
      <c r="T92" s="536"/>
      <c r="U92" s="104"/>
      <c r="V92" s="104"/>
      <c r="W92" s="104"/>
      <c r="X92" s="104"/>
      <c r="Y92" s="104"/>
      <c r="Z92" s="104"/>
      <c r="AA92" s="104"/>
      <c r="AB92" s="104"/>
      <c r="AC92" s="104"/>
      <c r="AD92" s="104"/>
    </row>
    <row r="93" spans="2:30" ht="36" hidden="1" x14ac:dyDescent="0.25">
      <c r="B93" s="38" t="s">
        <v>1473</v>
      </c>
      <c r="C93" s="102" t="s">
        <v>56</v>
      </c>
      <c r="D93" s="102" t="s">
        <v>57</v>
      </c>
      <c r="E93" s="102" t="s">
        <v>1473</v>
      </c>
      <c r="F93" s="42">
        <v>92413</v>
      </c>
      <c r="G93" s="430" t="s">
        <v>1993</v>
      </c>
      <c r="H93" s="102" t="s">
        <v>48</v>
      </c>
      <c r="I93" s="37">
        <v>399.02</v>
      </c>
      <c r="J93" s="431" t="s">
        <v>1994</v>
      </c>
      <c r="K93" s="431"/>
      <c r="L93" s="551">
        <v>147.44</v>
      </c>
      <c r="M93" s="37">
        <v>0</v>
      </c>
      <c r="N93" s="37">
        <v>58831.5</v>
      </c>
      <c r="O93" s="37">
        <v>0</v>
      </c>
      <c r="P93" s="623"/>
      <c r="Q93" s="42">
        <v>92431</v>
      </c>
      <c r="R93" s="435"/>
      <c r="S93" s="104"/>
      <c r="T93" s="536"/>
      <c r="U93" s="104"/>
      <c r="V93" s="104"/>
      <c r="W93" s="104"/>
      <c r="X93" s="104"/>
      <c r="Y93" s="104"/>
      <c r="Z93" s="104"/>
      <c r="AA93" s="104"/>
      <c r="AB93" s="104"/>
      <c r="AC93" s="104"/>
      <c r="AD93" s="104"/>
    </row>
    <row r="94" spans="2:30" ht="24" hidden="1" x14ac:dyDescent="0.25">
      <c r="B94" s="38" t="s">
        <v>1474</v>
      </c>
      <c r="C94" s="102" t="s">
        <v>56</v>
      </c>
      <c r="D94" s="102" t="s">
        <v>57</v>
      </c>
      <c r="E94" s="102" t="s">
        <v>1474</v>
      </c>
      <c r="F94" s="42">
        <v>92759</v>
      </c>
      <c r="G94" s="430" t="s">
        <v>1995</v>
      </c>
      <c r="H94" s="102" t="s">
        <v>228</v>
      </c>
      <c r="I94" s="37">
        <v>515.4</v>
      </c>
      <c r="J94" s="431" t="s">
        <v>1996</v>
      </c>
      <c r="K94" s="431"/>
      <c r="L94" s="551">
        <v>19.95</v>
      </c>
      <c r="M94" s="37">
        <v>0</v>
      </c>
      <c r="N94" s="37">
        <v>10282.23</v>
      </c>
      <c r="O94" s="37">
        <v>0</v>
      </c>
      <c r="P94" s="623"/>
      <c r="Q94" s="435"/>
      <c r="R94" s="435"/>
      <c r="S94" s="104"/>
      <c r="T94" s="536"/>
      <c r="U94" s="104"/>
      <c r="V94" s="104"/>
      <c r="W94" s="104"/>
      <c r="X94" s="104"/>
      <c r="Y94" s="104"/>
      <c r="Z94" s="104"/>
      <c r="AA94" s="104"/>
      <c r="AB94" s="104"/>
      <c r="AC94" s="104"/>
      <c r="AD94" s="104"/>
    </row>
    <row r="95" spans="2:30" ht="24" hidden="1" x14ac:dyDescent="0.25">
      <c r="B95" s="38" t="s">
        <v>1475</v>
      </c>
      <c r="C95" s="102" t="s">
        <v>56</v>
      </c>
      <c r="D95" s="102" t="s">
        <v>57</v>
      </c>
      <c r="E95" s="102" t="s">
        <v>1475</v>
      </c>
      <c r="F95" s="42">
        <v>92762</v>
      </c>
      <c r="G95" s="430" t="s">
        <v>1997</v>
      </c>
      <c r="H95" s="102" t="s">
        <v>228</v>
      </c>
      <c r="I95" s="37">
        <v>1240.8</v>
      </c>
      <c r="J95" s="431" t="s">
        <v>1998</v>
      </c>
      <c r="K95" s="431"/>
      <c r="L95" s="551">
        <v>17.510000000000002</v>
      </c>
      <c r="M95" s="37">
        <v>0</v>
      </c>
      <c r="N95" s="37">
        <v>21726.400000000001</v>
      </c>
      <c r="O95" s="37">
        <v>0</v>
      </c>
      <c r="P95" s="623"/>
      <c r="Q95" s="435"/>
      <c r="R95" s="435"/>
      <c r="S95" s="104"/>
      <c r="T95" s="536"/>
      <c r="U95" s="104"/>
      <c r="V95" s="104"/>
      <c r="W95" s="104"/>
      <c r="X95" s="104"/>
      <c r="Y95" s="104"/>
      <c r="Z95" s="104"/>
      <c r="AA95" s="104"/>
      <c r="AB95" s="104"/>
      <c r="AC95" s="104"/>
      <c r="AD95" s="104"/>
    </row>
    <row r="96" spans="2:30" ht="24" hidden="1" x14ac:dyDescent="0.25">
      <c r="B96" s="38" t="s">
        <v>1476</v>
      </c>
      <c r="C96" s="102" t="s">
        <v>56</v>
      </c>
      <c r="D96" s="102" t="s">
        <v>57</v>
      </c>
      <c r="E96" s="102" t="s">
        <v>1476</v>
      </c>
      <c r="F96" s="42">
        <v>92763</v>
      </c>
      <c r="G96" s="430" t="s">
        <v>1999</v>
      </c>
      <c r="H96" s="102" t="s">
        <v>228</v>
      </c>
      <c r="I96" s="37">
        <v>32.700000000000003</v>
      </c>
      <c r="J96" s="431" t="s">
        <v>2000</v>
      </c>
      <c r="K96" s="431"/>
      <c r="L96" s="551">
        <v>14.9</v>
      </c>
      <c r="M96" s="37">
        <v>0</v>
      </c>
      <c r="N96" s="37">
        <v>487.23</v>
      </c>
      <c r="O96" s="37"/>
      <c r="P96" s="623"/>
      <c r="Q96" s="435"/>
      <c r="R96" s="435"/>
      <c r="S96" s="104"/>
      <c r="T96" s="536"/>
      <c r="U96" s="104"/>
      <c r="V96" s="104"/>
      <c r="W96" s="104"/>
      <c r="X96" s="104"/>
      <c r="Y96" s="104"/>
      <c r="Z96" s="104"/>
      <c r="AA96" s="104"/>
      <c r="AB96" s="104"/>
      <c r="AC96" s="104"/>
      <c r="AD96" s="104"/>
    </row>
    <row r="97" spans="2:30" ht="36" hidden="1" x14ac:dyDescent="0.25">
      <c r="B97" s="38" t="s">
        <v>1477</v>
      </c>
      <c r="C97" s="102" t="s">
        <v>56</v>
      </c>
      <c r="D97" s="102" t="s">
        <v>57</v>
      </c>
      <c r="E97" s="102" t="s">
        <v>1477</v>
      </c>
      <c r="F97" s="42">
        <v>94965</v>
      </c>
      <c r="G97" s="430" t="s">
        <v>1979</v>
      </c>
      <c r="H97" s="102" t="s">
        <v>1953</v>
      </c>
      <c r="I97" s="37">
        <v>18.010000000000002</v>
      </c>
      <c r="J97" s="431" t="s">
        <v>1980</v>
      </c>
      <c r="K97" s="431"/>
      <c r="L97" s="551">
        <v>640.11</v>
      </c>
      <c r="M97" s="37">
        <v>0</v>
      </c>
      <c r="N97" s="37">
        <v>11528.38</v>
      </c>
      <c r="O97" s="37">
        <v>0</v>
      </c>
      <c r="P97" s="623"/>
      <c r="Q97" s="435"/>
      <c r="R97" s="435"/>
      <c r="S97" s="104"/>
      <c r="T97" s="536"/>
      <c r="U97" s="104"/>
      <c r="V97" s="104"/>
      <c r="W97" s="104"/>
      <c r="X97" s="104"/>
      <c r="Y97" s="104"/>
      <c r="Z97" s="104"/>
      <c r="AA97" s="104"/>
      <c r="AB97" s="104"/>
      <c r="AC97" s="104"/>
      <c r="AD97" s="104"/>
    </row>
    <row r="98" spans="2:30" ht="24" hidden="1" x14ac:dyDescent="0.25">
      <c r="B98" s="38" t="s">
        <v>1478</v>
      </c>
      <c r="C98" s="102" t="s">
        <v>56</v>
      </c>
      <c r="D98" s="102" t="s">
        <v>57</v>
      </c>
      <c r="E98" s="102" t="s">
        <v>1478</v>
      </c>
      <c r="F98" s="42">
        <v>103670</v>
      </c>
      <c r="G98" s="430" t="s">
        <v>1961</v>
      </c>
      <c r="H98" s="102" t="s">
        <v>1953</v>
      </c>
      <c r="I98" s="37">
        <v>18.010000000000002</v>
      </c>
      <c r="J98" s="431" t="s">
        <v>1962</v>
      </c>
      <c r="K98" s="431"/>
      <c r="L98" s="551">
        <v>297.61</v>
      </c>
      <c r="M98" s="37">
        <v>0</v>
      </c>
      <c r="N98" s="37">
        <v>5359.95</v>
      </c>
      <c r="O98" s="37">
        <v>0</v>
      </c>
      <c r="P98" s="623"/>
      <c r="Q98" s="435"/>
      <c r="R98" s="435"/>
      <c r="S98" s="104"/>
      <c r="T98" s="536"/>
      <c r="U98" s="104"/>
      <c r="V98" s="104"/>
      <c r="W98" s="104"/>
      <c r="X98" s="104"/>
      <c r="Y98" s="104"/>
      <c r="Z98" s="104"/>
      <c r="AA98" s="104"/>
      <c r="AB98" s="104"/>
      <c r="AC98" s="104"/>
      <c r="AD98" s="104"/>
    </row>
    <row r="99" spans="2:30" hidden="1" x14ac:dyDescent="0.25">
      <c r="B99" s="76" t="s">
        <v>129</v>
      </c>
      <c r="C99" s="76"/>
      <c r="D99" s="76"/>
      <c r="E99" s="76"/>
      <c r="F99" s="76"/>
      <c r="G99" s="77" t="s">
        <v>1363</v>
      </c>
      <c r="H99" s="567"/>
      <c r="I99" s="568"/>
      <c r="J99" s="81"/>
      <c r="K99" s="81"/>
      <c r="L99" s="568"/>
      <c r="M99" s="568"/>
      <c r="N99" s="571">
        <v>10607.150000000001</v>
      </c>
      <c r="O99" s="571">
        <v>0</v>
      </c>
      <c r="P99" s="623"/>
      <c r="Q99" s="435"/>
      <c r="R99" s="435"/>
      <c r="S99" s="104"/>
      <c r="T99" s="536"/>
      <c r="U99" s="104"/>
      <c r="V99" s="104"/>
      <c r="W99" s="104"/>
      <c r="X99" s="104"/>
      <c r="Y99" s="104"/>
      <c r="Z99" s="104"/>
      <c r="AA99" s="104"/>
      <c r="AB99" s="104"/>
      <c r="AC99" s="104"/>
      <c r="AD99" s="104"/>
    </row>
    <row r="100" spans="2:30" ht="36" hidden="1" x14ac:dyDescent="0.25">
      <c r="B100" s="38" t="s">
        <v>1467</v>
      </c>
      <c r="C100" s="102" t="s">
        <v>56</v>
      </c>
      <c r="D100" s="102" t="s">
        <v>57</v>
      </c>
      <c r="E100" s="102" t="s">
        <v>1467</v>
      </c>
      <c r="F100" s="42">
        <v>92413</v>
      </c>
      <c r="G100" s="430" t="s">
        <v>1993</v>
      </c>
      <c r="H100" s="102" t="s">
        <v>48</v>
      </c>
      <c r="I100" s="37">
        <v>34.950000000000003</v>
      </c>
      <c r="J100" s="431" t="s">
        <v>1994</v>
      </c>
      <c r="K100" s="431"/>
      <c r="L100" s="551">
        <v>147.44</v>
      </c>
      <c r="M100" s="37">
        <v>0</v>
      </c>
      <c r="N100" s="37">
        <v>5153.0200000000004</v>
      </c>
      <c r="O100" s="37">
        <v>0</v>
      </c>
      <c r="P100" s="623"/>
      <c r="Q100" s="435"/>
      <c r="R100" s="435"/>
      <c r="S100" s="104"/>
      <c r="T100" s="536"/>
      <c r="U100" s="104"/>
      <c r="V100" s="104"/>
      <c r="W100" s="104"/>
      <c r="X100" s="104"/>
      <c r="Y100" s="104"/>
      <c r="Z100" s="104"/>
      <c r="AA100" s="104"/>
      <c r="AB100" s="104"/>
      <c r="AC100" s="104"/>
      <c r="AD100" s="104"/>
    </row>
    <row r="101" spans="2:30" ht="24" hidden="1" x14ac:dyDescent="0.25">
      <c r="B101" s="38" t="s">
        <v>1468</v>
      </c>
      <c r="C101" s="102" t="s">
        <v>56</v>
      </c>
      <c r="D101" s="102" t="s">
        <v>57</v>
      </c>
      <c r="E101" s="102" t="s">
        <v>1468</v>
      </c>
      <c r="F101" s="42">
        <v>92759</v>
      </c>
      <c r="G101" s="430" t="s">
        <v>1995</v>
      </c>
      <c r="H101" s="102" t="s">
        <v>228</v>
      </c>
      <c r="I101" s="37">
        <v>45.9</v>
      </c>
      <c r="J101" s="431" t="s">
        <v>1996</v>
      </c>
      <c r="K101" s="431"/>
      <c r="L101" s="551">
        <v>19.95</v>
      </c>
      <c r="M101" s="37">
        <v>0</v>
      </c>
      <c r="N101" s="37">
        <v>915.7</v>
      </c>
      <c r="O101" s="37">
        <v>0</v>
      </c>
      <c r="P101" s="623"/>
      <c r="Q101" s="435"/>
      <c r="R101" s="435"/>
      <c r="S101" s="104"/>
      <c r="T101" s="536"/>
      <c r="U101" s="104"/>
      <c r="V101" s="104"/>
      <c r="W101" s="104"/>
      <c r="X101" s="104"/>
      <c r="Y101" s="104"/>
      <c r="Z101" s="104"/>
      <c r="AA101" s="104"/>
      <c r="AB101" s="104"/>
      <c r="AC101" s="104"/>
      <c r="AD101" s="104"/>
    </row>
    <row r="102" spans="2:30" ht="24" hidden="1" x14ac:dyDescent="0.25">
      <c r="B102" s="38" t="s">
        <v>1469</v>
      </c>
      <c r="C102" s="102" t="s">
        <v>56</v>
      </c>
      <c r="D102" s="102" t="s">
        <v>57</v>
      </c>
      <c r="E102" s="102" t="s">
        <v>1469</v>
      </c>
      <c r="F102" s="42">
        <v>92762</v>
      </c>
      <c r="G102" s="430" t="s">
        <v>1997</v>
      </c>
      <c r="H102" s="102" t="s">
        <v>228</v>
      </c>
      <c r="I102" s="37">
        <v>106.6</v>
      </c>
      <c r="J102" s="431" t="s">
        <v>1998</v>
      </c>
      <c r="K102" s="431"/>
      <c r="L102" s="551">
        <v>17.510000000000002</v>
      </c>
      <c r="M102" s="37">
        <v>0</v>
      </c>
      <c r="N102" s="37">
        <v>1866.56</v>
      </c>
      <c r="O102" s="37">
        <v>0</v>
      </c>
      <c r="P102" s="623"/>
      <c r="Q102" s="435"/>
      <c r="R102" s="435"/>
      <c r="S102" s="104"/>
      <c r="T102" s="536"/>
      <c r="U102" s="104"/>
      <c r="V102" s="104"/>
      <c r="W102" s="104"/>
      <c r="X102" s="104"/>
      <c r="Y102" s="104"/>
      <c r="Z102" s="104"/>
      <c r="AA102" s="104"/>
      <c r="AB102" s="104"/>
      <c r="AC102" s="104"/>
      <c r="AD102" s="104"/>
    </row>
    <row r="103" spans="2:30" ht="24" hidden="1" x14ac:dyDescent="0.25">
      <c r="B103" s="38" t="s">
        <v>1470</v>
      </c>
      <c r="C103" s="102" t="s">
        <v>56</v>
      </c>
      <c r="D103" s="102" t="s">
        <v>57</v>
      </c>
      <c r="E103" s="102" t="s">
        <v>1470</v>
      </c>
      <c r="F103" s="42">
        <v>92763</v>
      </c>
      <c r="G103" s="430" t="s">
        <v>1999</v>
      </c>
      <c r="H103" s="102" t="s">
        <v>228</v>
      </c>
      <c r="I103" s="37">
        <v>45.9</v>
      </c>
      <c r="J103" s="431" t="s">
        <v>2000</v>
      </c>
      <c r="K103" s="431"/>
      <c r="L103" s="551">
        <v>14.9</v>
      </c>
      <c r="M103" s="37">
        <v>0</v>
      </c>
      <c r="N103" s="37">
        <v>683.91</v>
      </c>
      <c r="O103" s="37"/>
      <c r="P103" s="623"/>
      <c r="Q103" s="435"/>
      <c r="R103" s="435"/>
      <c r="S103" s="104"/>
      <c r="T103" s="536"/>
      <c r="U103" s="104"/>
      <c r="V103" s="104"/>
      <c r="W103" s="104"/>
      <c r="X103" s="104"/>
      <c r="Y103" s="104"/>
      <c r="Z103" s="104"/>
      <c r="AA103" s="104"/>
      <c r="AB103" s="104"/>
      <c r="AC103" s="104"/>
      <c r="AD103" s="104"/>
    </row>
    <row r="104" spans="2:30" ht="36" hidden="1" x14ac:dyDescent="0.25">
      <c r="B104" s="38" t="s">
        <v>1471</v>
      </c>
      <c r="C104" s="102" t="s">
        <v>56</v>
      </c>
      <c r="D104" s="102" t="s">
        <v>57</v>
      </c>
      <c r="E104" s="102" t="s">
        <v>1471</v>
      </c>
      <c r="F104" s="42">
        <v>94965</v>
      </c>
      <c r="G104" s="430" t="s">
        <v>1979</v>
      </c>
      <c r="H104" s="102" t="s">
        <v>1953</v>
      </c>
      <c r="I104" s="37">
        <v>2.12</v>
      </c>
      <c r="J104" s="431" t="s">
        <v>1980</v>
      </c>
      <c r="K104" s="431"/>
      <c r="L104" s="551">
        <v>640.11</v>
      </c>
      <c r="M104" s="37">
        <v>0</v>
      </c>
      <c r="N104" s="37">
        <v>1357.03</v>
      </c>
      <c r="O104" s="37">
        <v>0</v>
      </c>
      <c r="P104" s="623"/>
      <c r="Q104" s="435"/>
      <c r="R104" s="435"/>
      <c r="S104" s="104"/>
      <c r="T104" s="536"/>
      <c r="U104" s="104"/>
      <c r="V104" s="104"/>
      <c r="W104" s="104"/>
      <c r="X104" s="104"/>
      <c r="Y104" s="104"/>
      <c r="Z104" s="104"/>
      <c r="AA104" s="104"/>
      <c r="AB104" s="104"/>
      <c r="AC104" s="104"/>
      <c r="AD104" s="104"/>
    </row>
    <row r="105" spans="2:30" ht="24" hidden="1" x14ac:dyDescent="0.25">
      <c r="B105" s="38" t="s">
        <v>1472</v>
      </c>
      <c r="C105" s="102" t="s">
        <v>56</v>
      </c>
      <c r="D105" s="102" t="s">
        <v>57</v>
      </c>
      <c r="E105" s="102" t="s">
        <v>1472</v>
      </c>
      <c r="F105" s="42">
        <v>103670</v>
      </c>
      <c r="G105" s="430" t="s">
        <v>1961</v>
      </c>
      <c r="H105" s="102" t="s">
        <v>1953</v>
      </c>
      <c r="I105" s="37">
        <v>2.12</v>
      </c>
      <c r="J105" s="431" t="s">
        <v>1962</v>
      </c>
      <c r="K105" s="431"/>
      <c r="L105" s="551">
        <v>297.61</v>
      </c>
      <c r="M105" s="37">
        <v>0</v>
      </c>
      <c r="N105" s="37">
        <v>630.92999999999995</v>
      </c>
      <c r="O105" s="37">
        <v>0</v>
      </c>
      <c r="P105" s="623"/>
      <c r="Q105" s="435"/>
      <c r="R105" s="435"/>
      <c r="S105" s="104"/>
      <c r="T105" s="536"/>
      <c r="U105" s="104"/>
      <c r="V105" s="104"/>
      <c r="W105" s="104"/>
      <c r="X105" s="104"/>
      <c r="Y105" s="104"/>
      <c r="Z105" s="104"/>
      <c r="AA105" s="104"/>
      <c r="AB105" s="104"/>
      <c r="AC105" s="104"/>
      <c r="AD105" s="104"/>
    </row>
    <row r="106" spans="2:30" hidden="1" x14ac:dyDescent="0.25">
      <c r="B106" s="76" t="s">
        <v>130</v>
      </c>
      <c r="C106" s="76"/>
      <c r="D106" s="76"/>
      <c r="E106" s="76"/>
      <c r="F106" s="76"/>
      <c r="G106" s="77" t="s">
        <v>123</v>
      </c>
      <c r="H106" s="567"/>
      <c r="I106" s="568"/>
      <c r="J106" s="81"/>
      <c r="K106" s="81"/>
      <c r="L106" s="568"/>
      <c r="M106" s="568"/>
      <c r="N106" s="571">
        <v>174325.2</v>
      </c>
      <c r="O106" s="571">
        <v>0</v>
      </c>
      <c r="P106" s="623"/>
      <c r="Q106" s="435"/>
      <c r="R106" s="435"/>
      <c r="S106" s="104"/>
      <c r="T106" s="536"/>
      <c r="U106" s="104"/>
      <c r="V106" s="104"/>
      <c r="W106" s="104"/>
      <c r="X106" s="104"/>
      <c r="Y106" s="104"/>
      <c r="Z106" s="104"/>
      <c r="AA106" s="104"/>
      <c r="AB106" s="104"/>
      <c r="AC106" s="104"/>
      <c r="AD106" s="104"/>
    </row>
    <row r="107" spans="2:30" ht="36" hidden="1" x14ac:dyDescent="0.25">
      <c r="B107" s="38" t="s">
        <v>1479</v>
      </c>
      <c r="C107" s="102" t="s">
        <v>56</v>
      </c>
      <c r="D107" s="102" t="s">
        <v>57</v>
      </c>
      <c r="E107" s="102" t="s">
        <v>1479</v>
      </c>
      <c r="F107" s="470">
        <v>92467</v>
      </c>
      <c r="G107" s="430" t="s">
        <v>2001</v>
      </c>
      <c r="H107" s="102" t="s">
        <v>48</v>
      </c>
      <c r="I107" s="37">
        <v>609.30999999999995</v>
      </c>
      <c r="J107" s="431" t="s">
        <v>2002</v>
      </c>
      <c r="K107" s="431"/>
      <c r="L107" s="551">
        <v>118.46</v>
      </c>
      <c r="M107" s="37">
        <v>0</v>
      </c>
      <c r="N107" s="37">
        <v>72178.86</v>
      </c>
      <c r="O107" s="37">
        <v>0</v>
      </c>
      <c r="P107" s="623"/>
      <c r="Q107" s="435"/>
      <c r="R107" s="435"/>
      <c r="S107" s="104"/>
      <c r="T107" s="536"/>
      <c r="U107" s="104"/>
      <c r="V107" s="104"/>
      <c r="W107" s="104"/>
      <c r="X107" s="104"/>
      <c r="Y107" s="104"/>
      <c r="Z107" s="104"/>
      <c r="AA107" s="104"/>
      <c r="AB107" s="104"/>
      <c r="AC107" s="104"/>
      <c r="AD107" s="104"/>
    </row>
    <row r="108" spans="2:30" ht="24" hidden="1" x14ac:dyDescent="0.25">
      <c r="B108" s="38" t="s">
        <v>1480</v>
      </c>
      <c r="C108" s="102" t="s">
        <v>56</v>
      </c>
      <c r="D108" s="102" t="s">
        <v>57</v>
      </c>
      <c r="E108" s="102" t="s">
        <v>1480</v>
      </c>
      <c r="F108" s="470">
        <v>92759</v>
      </c>
      <c r="G108" s="430" t="s">
        <v>1995</v>
      </c>
      <c r="H108" s="102" t="s">
        <v>228</v>
      </c>
      <c r="I108" s="37">
        <v>657.5</v>
      </c>
      <c r="J108" s="431" t="s">
        <v>1996</v>
      </c>
      <c r="K108" s="431"/>
      <c r="L108" s="551">
        <v>19.95</v>
      </c>
      <c r="M108" s="37">
        <v>0</v>
      </c>
      <c r="N108" s="37">
        <v>13117.12</v>
      </c>
      <c r="O108" s="37">
        <v>0</v>
      </c>
      <c r="P108" s="623"/>
      <c r="Q108" s="435"/>
      <c r="R108" s="435"/>
      <c r="S108" s="104"/>
      <c r="T108" s="536"/>
      <c r="U108" s="104"/>
      <c r="V108" s="104"/>
      <c r="W108" s="104"/>
      <c r="X108" s="104"/>
      <c r="Y108" s="104"/>
      <c r="Z108" s="104"/>
      <c r="AA108" s="104"/>
      <c r="AB108" s="104"/>
      <c r="AC108" s="104"/>
      <c r="AD108" s="104"/>
    </row>
    <row r="109" spans="2:30" ht="24" hidden="1" x14ac:dyDescent="0.25">
      <c r="B109" s="38" t="s">
        <v>1481</v>
      </c>
      <c r="C109" s="102" t="s">
        <v>56</v>
      </c>
      <c r="D109" s="102" t="s">
        <v>57</v>
      </c>
      <c r="E109" s="102" t="s">
        <v>1481</v>
      </c>
      <c r="F109" s="470">
        <v>92760</v>
      </c>
      <c r="G109" s="430" t="s">
        <v>2003</v>
      </c>
      <c r="H109" s="102" t="s">
        <v>228</v>
      </c>
      <c r="I109" s="37">
        <v>203.1</v>
      </c>
      <c r="J109" s="431" t="s">
        <v>2004</v>
      </c>
      <c r="K109" s="431"/>
      <c r="L109" s="551">
        <v>19.79</v>
      </c>
      <c r="M109" s="37">
        <v>0</v>
      </c>
      <c r="N109" s="37">
        <v>4019.34</v>
      </c>
      <c r="O109" s="37">
        <v>0</v>
      </c>
      <c r="P109" s="623"/>
      <c r="Q109" s="435"/>
      <c r="R109" s="435"/>
      <c r="S109" s="104"/>
      <c r="T109" s="536"/>
      <c r="U109" s="104"/>
      <c r="V109" s="104"/>
      <c r="W109" s="104"/>
      <c r="X109" s="104"/>
      <c r="Y109" s="104"/>
      <c r="Z109" s="104"/>
      <c r="AA109" s="104"/>
      <c r="AB109" s="104"/>
      <c r="AC109" s="104"/>
      <c r="AD109" s="104"/>
    </row>
    <row r="110" spans="2:30" ht="24" hidden="1" x14ac:dyDescent="0.25">
      <c r="B110" s="38" t="s">
        <v>1482</v>
      </c>
      <c r="C110" s="102" t="s">
        <v>56</v>
      </c>
      <c r="D110" s="102" t="s">
        <v>57</v>
      </c>
      <c r="E110" s="102" t="s">
        <v>1482</v>
      </c>
      <c r="F110" s="470">
        <v>92761</v>
      </c>
      <c r="G110" s="430" t="s">
        <v>2005</v>
      </c>
      <c r="H110" s="102" t="s">
        <v>228</v>
      </c>
      <c r="I110" s="37">
        <v>889.90000000000009</v>
      </c>
      <c r="J110" s="431" t="s">
        <v>2006</v>
      </c>
      <c r="K110" s="431"/>
      <c r="L110" s="551">
        <v>19.25</v>
      </c>
      <c r="M110" s="37">
        <v>0</v>
      </c>
      <c r="N110" s="37">
        <v>17130.57</v>
      </c>
      <c r="O110" s="37">
        <v>0</v>
      </c>
      <c r="P110" s="623"/>
      <c r="Q110" s="435"/>
      <c r="R110" s="435"/>
      <c r="S110" s="104"/>
      <c r="T110" s="536"/>
      <c r="U110" s="104"/>
      <c r="V110" s="104"/>
      <c r="W110" s="104"/>
      <c r="X110" s="104"/>
      <c r="Y110" s="104"/>
      <c r="Z110" s="104"/>
      <c r="AA110" s="104"/>
      <c r="AB110" s="104"/>
      <c r="AC110" s="104"/>
      <c r="AD110" s="104"/>
    </row>
    <row r="111" spans="2:30" ht="24" hidden="1" x14ac:dyDescent="0.25">
      <c r="B111" s="38" t="s">
        <v>1483</v>
      </c>
      <c r="C111" s="102" t="s">
        <v>56</v>
      </c>
      <c r="D111" s="102" t="s">
        <v>57</v>
      </c>
      <c r="E111" s="102" t="s">
        <v>1483</v>
      </c>
      <c r="F111" s="470">
        <v>92762</v>
      </c>
      <c r="G111" s="430" t="s">
        <v>1997</v>
      </c>
      <c r="H111" s="102" t="s">
        <v>228</v>
      </c>
      <c r="I111" s="37">
        <v>482.59999999999997</v>
      </c>
      <c r="J111" s="431" t="s">
        <v>1998</v>
      </c>
      <c r="K111" s="431"/>
      <c r="L111" s="551">
        <v>17.510000000000002</v>
      </c>
      <c r="M111" s="37">
        <v>0</v>
      </c>
      <c r="N111" s="37">
        <v>8450.32</v>
      </c>
      <c r="O111" s="37">
        <v>0</v>
      </c>
      <c r="P111" s="623"/>
      <c r="Q111" s="435"/>
      <c r="R111" s="435"/>
      <c r="S111" s="104"/>
      <c r="T111" s="536"/>
      <c r="U111" s="104"/>
      <c r="V111" s="104"/>
      <c r="W111" s="104"/>
      <c r="X111" s="104"/>
      <c r="Y111" s="104"/>
      <c r="Z111" s="104"/>
      <c r="AA111" s="104"/>
      <c r="AB111" s="104"/>
      <c r="AC111" s="104"/>
      <c r="AD111" s="104"/>
    </row>
    <row r="112" spans="2:30" ht="24" hidden="1" x14ac:dyDescent="0.25">
      <c r="B112" s="38" t="s">
        <v>1484</v>
      </c>
      <c r="C112" s="102" t="s">
        <v>56</v>
      </c>
      <c r="D112" s="102" t="s">
        <v>57</v>
      </c>
      <c r="E112" s="102" t="s">
        <v>1484</v>
      </c>
      <c r="F112" s="470">
        <v>92763</v>
      </c>
      <c r="G112" s="430" t="s">
        <v>1999</v>
      </c>
      <c r="H112" s="102" t="s">
        <v>228</v>
      </c>
      <c r="I112" s="37">
        <v>692.4</v>
      </c>
      <c r="J112" s="431" t="s">
        <v>2000</v>
      </c>
      <c r="K112" s="431"/>
      <c r="L112" s="551">
        <v>14.9</v>
      </c>
      <c r="M112" s="37">
        <v>0</v>
      </c>
      <c r="N112" s="37">
        <v>10316.76</v>
      </c>
      <c r="O112" s="37">
        <v>0</v>
      </c>
      <c r="P112" s="623"/>
      <c r="Q112" s="435"/>
      <c r="R112" s="435"/>
      <c r="S112" s="104"/>
      <c r="T112" s="536"/>
      <c r="U112" s="104"/>
      <c r="V112" s="104"/>
      <c r="W112" s="104"/>
      <c r="X112" s="104"/>
      <c r="Y112" s="104"/>
      <c r="Z112" s="104"/>
      <c r="AA112" s="104"/>
      <c r="AB112" s="104"/>
      <c r="AC112" s="104"/>
      <c r="AD112" s="104"/>
    </row>
    <row r="113" spans="2:30" ht="36" hidden="1" x14ac:dyDescent="0.25">
      <c r="B113" s="38" t="s">
        <v>1485</v>
      </c>
      <c r="C113" s="102" t="s">
        <v>56</v>
      </c>
      <c r="D113" s="102" t="s">
        <v>57</v>
      </c>
      <c r="E113" s="102" t="s">
        <v>1485</v>
      </c>
      <c r="F113" s="470">
        <v>103674</v>
      </c>
      <c r="G113" s="430" t="s">
        <v>2007</v>
      </c>
      <c r="H113" s="102" t="s">
        <v>1953</v>
      </c>
      <c r="I113" s="37">
        <v>42.64</v>
      </c>
      <c r="J113" s="431" t="s">
        <v>2008</v>
      </c>
      <c r="K113" s="431"/>
      <c r="L113" s="551">
        <v>900.87</v>
      </c>
      <c r="M113" s="37">
        <v>0</v>
      </c>
      <c r="N113" s="37">
        <v>38413.089999999997</v>
      </c>
      <c r="O113" s="37">
        <v>0</v>
      </c>
      <c r="P113" s="623"/>
      <c r="Q113" s="435"/>
      <c r="R113" s="435"/>
      <c r="S113" s="104"/>
      <c r="T113" s="536"/>
      <c r="U113" s="104"/>
      <c r="V113" s="104"/>
      <c r="W113" s="104"/>
      <c r="X113" s="104"/>
      <c r="Y113" s="104"/>
      <c r="Z113" s="104"/>
      <c r="AA113" s="104"/>
      <c r="AB113" s="104"/>
      <c r="AC113" s="104"/>
      <c r="AD113" s="104"/>
    </row>
    <row r="114" spans="2:30" ht="24" hidden="1" x14ac:dyDescent="0.25">
      <c r="B114" s="38" t="s">
        <v>1486</v>
      </c>
      <c r="C114" s="102" t="s">
        <v>56</v>
      </c>
      <c r="D114" s="102" t="s">
        <v>57</v>
      </c>
      <c r="E114" s="102" t="s">
        <v>1486</v>
      </c>
      <c r="F114" s="470">
        <v>103673</v>
      </c>
      <c r="G114" s="430" t="s">
        <v>2009</v>
      </c>
      <c r="H114" s="102" t="s">
        <v>1953</v>
      </c>
      <c r="I114" s="37">
        <v>42.64</v>
      </c>
      <c r="J114" s="431" t="s">
        <v>2010</v>
      </c>
      <c r="K114" s="431"/>
      <c r="L114" s="551">
        <v>41.85</v>
      </c>
      <c r="M114" s="37">
        <v>0</v>
      </c>
      <c r="N114" s="37">
        <v>1784.48</v>
      </c>
      <c r="O114" s="37">
        <v>0</v>
      </c>
      <c r="P114" s="623"/>
      <c r="Q114" s="435"/>
      <c r="R114" s="435"/>
      <c r="S114" s="104"/>
      <c r="T114" s="536"/>
      <c r="U114" s="104"/>
      <c r="V114" s="104"/>
      <c r="W114" s="104"/>
      <c r="X114" s="104"/>
      <c r="Y114" s="104"/>
      <c r="Z114" s="104"/>
      <c r="AA114" s="104"/>
      <c r="AB114" s="104"/>
      <c r="AC114" s="104"/>
      <c r="AD114" s="104"/>
    </row>
    <row r="115" spans="2:30" ht="24" hidden="1" x14ac:dyDescent="0.25">
      <c r="B115" s="38" t="s">
        <v>1887</v>
      </c>
      <c r="C115" s="102" t="s">
        <v>56</v>
      </c>
      <c r="D115" s="102" t="s">
        <v>57</v>
      </c>
      <c r="E115" s="102" t="s">
        <v>1887</v>
      </c>
      <c r="F115" s="470">
        <v>92273</v>
      </c>
      <c r="G115" s="430" t="s">
        <v>2011</v>
      </c>
      <c r="H115" s="102" t="s">
        <v>160</v>
      </c>
      <c r="I115" s="37">
        <v>538.00000000000011</v>
      </c>
      <c r="J115" s="431" t="s">
        <v>2012</v>
      </c>
      <c r="K115" s="431"/>
      <c r="L115" s="551">
        <v>16.57</v>
      </c>
      <c r="M115" s="37">
        <v>0</v>
      </c>
      <c r="N115" s="37">
        <v>8914.66</v>
      </c>
      <c r="O115" s="37"/>
      <c r="P115" s="623"/>
      <c r="Q115" s="435"/>
      <c r="R115" s="435"/>
      <c r="S115" s="104"/>
      <c r="T115" s="536"/>
      <c r="U115" s="104"/>
      <c r="V115" s="104"/>
      <c r="W115" s="104"/>
      <c r="X115" s="104"/>
      <c r="Y115" s="104"/>
      <c r="Z115" s="104"/>
      <c r="AA115" s="104"/>
      <c r="AB115" s="104"/>
      <c r="AC115" s="104"/>
      <c r="AD115" s="104"/>
    </row>
    <row r="116" spans="2:30" hidden="1" x14ac:dyDescent="0.25">
      <c r="B116" s="76" t="s">
        <v>131</v>
      </c>
      <c r="C116" s="76"/>
      <c r="D116" s="76"/>
      <c r="E116" s="76"/>
      <c r="F116" s="76"/>
      <c r="G116" s="77" t="s">
        <v>1364</v>
      </c>
      <c r="H116" s="567"/>
      <c r="I116" s="568"/>
      <c r="J116" s="81"/>
      <c r="K116" s="81"/>
      <c r="L116" s="568"/>
      <c r="M116" s="568"/>
      <c r="N116" s="571">
        <v>52958.029999999984</v>
      </c>
      <c r="O116" s="571">
        <v>0</v>
      </c>
      <c r="P116" s="623"/>
      <c r="Q116" s="435"/>
      <c r="R116" s="435"/>
      <c r="S116" s="104"/>
      <c r="T116" s="536"/>
      <c r="U116" s="104"/>
      <c r="V116" s="104"/>
      <c r="W116" s="104"/>
      <c r="X116" s="104"/>
      <c r="Y116" s="104"/>
      <c r="Z116" s="104"/>
      <c r="AA116" s="104"/>
      <c r="AB116" s="104"/>
      <c r="AC116" s="104"/>
      <c r="AD116" s="104"/>
    </row>
    <row r="117" spans="2:30" ht="36" hidden="1" x14ac:dyDescent="0.25">
      <c r="B117" s="38" t="s">
        <v>1487</v>
      </c>
      <c r="C117" s="102" t="s">
        <v>56</v>
      </c>
      <c r="D117" s="102" t="s">
        <v>57</v>
      </c>
      <c r="E117" s="102" t="s">
        <v>1487</v>
      </c>
      <c r="F117" s="470">
        <v>92467</v>
      </c>
      <c r="G117" s="430" t="s">
        <v>2001</v>
      </c>
      <c r="H117" s="102" t="s">
        <v>48</v>
      </c>
      <c r="I117" s="37">
        <v>213.67</v>
      </c>
      <c r="J117" s="431" t="s">
        <v>2002</v>
      </c>
      <c r="K117" s="431"/>
      <c r="L117" s="551">
        <v>118.46</v>
      </c>
      <c r="M117" s="37">
        <v>0</v>
      </c>
      <c r="N117" s="37">
        <v>25311.34</v>
      </c>
      <c r="O117" s="37">
        <v>0</v>
      </c>
      <c r="P117" s="623"/>
      <c r="Q117" s="435"/>
      <c r="R117" s="435"/>
      <c r="S117" s="104"/>
      <c r="T117" s="536"/>
      <c r="U117" s="104"/>
      <c r="V117" s="104"/>
      <c r="W117" s="104"/>
      <c r="X117" s="104"/>
      <c r="Y117" s="104"/>
      <c r="Z117" s="104"/>
      <c r="AA117" s="104"/>
      <c r="AB117" s="104"/>
      <c r="AC117" s="104"/>
      <c r="AD117" s="104"/>
    </row>
    <row r="118" spans="2:30" ht="24" hidden="1" x14ac:dyDescent="0.25">
      <c r="B118" s="38" t="s">
        <v>1488</v>
      </c>
      <c r="C118" s="102" t="s">
        <v>56</v>
      </c>
      <c r="D118" s="102" t="s">
        <v>57</v>
      </c>
      <c r="E118" s="102" t="s">
        <v>1488</v>
      </c>
      <c r="F118" s="470">
        <v>92759</v>
      </c>
      <c r="G118" s="430" t="s">
        <v>1995</v>
      </c>
      <c r="H118" s="102" t="s">
        <v>228</v>
      </c>
      <c r="I118" s="37">
        <v>315.7</v>
      </c>
      <c r="J118" s="431" t="s">
        <v>1996</v>
      </c>
      <c r="K118" s="431"/>
      <c r="L118" s="551">
        <v>19.95</v>
      </c>
      <c r="M118" s="37">
        <v>0</v>
      </c>
      <c r="N118" s="37">
        <v>6298.21</v>
      </c>
      <c r="O118" s="37">
        <v>0</v>
      </c>
      <c r="P118" s="623"/>
      <c r="Q118" s="435"/>
      <c r="R118" s="435"/>
      <c r="S118" s="104"/>
      <c r="T118" s="536"/>
      <c r="U118" s="104"/>
      <c r="V118" s="104"/>
      <c r="W118" s="104"/>
      <c r="X118" s="104"/>
      <c r="Y118" s="104"/>
      <c r="Z118" s="104"/>
      <c r="AA118" s="104"/>
      <c r="AB118" s="104"/>
      <c r="AC118" s="104"/>
      <c r="AD118" s="104"/>
    </row>
    <row r="119" spans="2:30" ht="24" hidden="1" x14ac:dyDescent="0.25">
      <c r="B119" s="38" t="s">
        <v>1489</v>
      </c>
      <c r="C119" s="102" t="s">
        <v>56</v>
      </c>
      <c r="D119" s="102" t="s">
        <v>57</v>
      </c>
      <c r="E119" s="102" t="s">
        <v>1489</v>
      </c>
      <c r="F119" s="470">
        <v>92760</v>
      </c>
      <c r="G119" s="430" t="s">
        <v>2003</v>
      </c>
      <c r="H119" s="102" t="s">
        <v>228</v>
      </c>
      <c r="I119" s="37">
        <v>207.6</v>
      </c>
      <c r="J119" s="431" t="s">
        <v>2004</v>
      </c>
      <c r="K119" s="431"/>
      <c r="L119" s="551">
        <v>19.79</v>
      </c>
      <c r="M119" s="37">
        <v>0</v>
      </c>
      <c r="N119" s="37">
        <v>4108.3999999999996</v>
      </c>
      <c r="O119" s="37"/>
      <c r="P119" s="623"/>
      <c r="Q119" s="435"/>
      <c r="R119" s="435"/>
      <c r="S119" s="104"/>
      <c r="T119" s="536"/>
      <c r="U119" s="104"/>
      <c r="V119" s="104"/>
      <c r="W119" s="104"/>
      <c r="X119" s="104"/>
      <c r="Y119" s="104"/>
      <c r="Z119" s="104"/>
      <c r="AA119" s="104"/>
      <c r="AB119" s="104"/>
      <c r="AC119" s="104"/>
      <c r="AD119" s="104"/>
    </row>
    <row r="120" spans="2:30" ht="24" hidden="1" x14ac:dyDescent="0.25">
      <c r="B120" s="38" t="s">
        <v>1490</v>
      </c>
      <c r="C120" s="102" t="s">
        <v>56</v>
      </c>
      <c r="D120" s="102" t="s">
        <v>57</v>
      </c>
      <c r="E120" s="102" t="s">
        <v>1490</v>
      </c>
      <c r="F120" s="470">
        <v>92761</v>
      </c>
      <c r="G120" s="430" t="s">
        <v>2005</v>
      </c>
      <c r="H120" s="102" t="s">
        <v>228</v>
      </c>
      <c r="I120" s="37">
        <v>48</v>
      </c>
      <c r="J120" s="431" t="s">
        <v>2006</v>
      </c>
      <c r="K120" s="431"/>
      <c r="L120" s="551">
        <v>19.25</v>
      </c>
      <c r="M120" s="37">
        <v>0</v>
      </c>
      <c r="N120" s="37">
        <v>924</v>
      </c>
      <c r="O120" s="37">
        <v>0</v>
      </c>
      <c r="P120" s="623"/>
      <c r="Q120" s="435"/>
      <c r="R120" s="435"/>
      <c r="S120" s="104"/>
      <c r="T120" s="536"/>
      <c r="U120" s="104"/>
      <c r="V120" s="104"/>
      <c r="W120" s="104"/>
      <c r="X120" s="104"/>
      <c r="Y120" s="104"/>
      <c r="Z120" s="104"/>
      <c r="AA120" s="104"/>
      <c r="AB120" s="104"/>
      <c r="AC120" s="104"/>
      <c r="AD120" s="104"/>
    </row>
    <row r="121" spans="2:30" ht="24" hidden="1" x14ac:dyDescent="0.25">
      <c r="B121" s="38" t="s">
        <v>1491</v>
      </c>
      <c r="C121" s="102" t="s">
        <v>56</v>
      </c>
      <c r="D121" s="102" t="s">
        <v>57</v>
      </c>
      <c r="E121" s="102" t="s">
        <v>1491</v>
      </c>
      <c r="F121" s="470">
        <v>92762</v>
      </c>
      <c r="G121" s="430" t="s">
        <v>1997</v>
      </c>
      <c r="H121" s="102" t="s">
        <v>228</v>
      </c>
      <c r="I121" s="37">
        <v>323.10000000000002</v>
      </c>
      <c r="J121" s="431" t="s">
        <v>1998</v>
      </c>
      <c r="K121" s="431"/>
      <c r="L121" s="551">
        <v>17.510000000000002</v>
      </c>
      <c r="M121" s="37">
        <v>0</v>
      </c>
      <c r="N121" s="37">
        <v>5657.48</v>
      </c>
      <c r="O121" s="37">
        <v>0</v>
      </c>
      <c r="P121" s="623"/>
      <c r="Q121" s="435"/>
      <c r="R121" s="435"/>
      <c r="S121" s="104"/>
      <c r="T121" s="536"/>
      <c r="U121" s="104"/>
      <c r="V121" s="104"/>
      <c r="W121" s="104"/>
      <c r="X121" s="104"/>
      <c r="Y121" s="104"/>
      <c r="Z121" s="104"/>
      <c r="AA121" s="104"/>
      <c r="AB121" s="104"/>
      <c r="AC121" s="104"/>
      <c r="AD121" s="104"/>
    </row>
    <row r="122" spans="2:30" ht="24" hidden="1" x14ac:dyDescent="0.25">
      <c r="B122" s="38" t="s">
        <v>1492</v>
      </c>
      <c r="C122" s="102" t="s">
        <v>56</v>
      </c>
      <c r="D122" s="102" t="s">
        <v>57</v>
      </c>
      <c r="E122" s="102" t="s">
        <v>1492</v>
      </c>
      <c r="F122" s="470">
        <v>92763</v>
      </c>
      <c r="G122" s="430" t="s">
        <v>1999</v>
      </c>
      <c r="H122" s="102" t="s">
        <v>228</v>
      </c>
      <c r="I122" s="37">
        <v>21.2</v>
      </c>
      <c r="J122" s="431" t="s">
        <v>2000</v>
      </c>
      <c r="K122" s="431"/>
      <c r="L122" s="551">
        <v>14.9</v>
      </c>
      <c r="M122" s="37">
        <v>0</v>
      </c>
      <c r="N122" s="37">
        <v>315.88</v>
      </c>
      <c r="O122" s="37"/>
      <c r="P122" s="623"/>
      <c r="Q122" s="435"/>
      <c r="R122" s="435"/>
      <c r="S122" s="104"/>
      <c r="T122" s="536"/>
      <c r="U122" s="104"/>
      <c r="V122" s="104"/>
      <c r="W122" s="104"/>
      <c r="X122" s="104"/>
      <c r="Y122" s="104"/>
      <c r="Z122" s="104"/>
      <c r="AA122" s="104"/>
      <c r="AB122" s="104"/>
      <c r="AC122" s="104"/>
      <c r="AD122" s="104"/>
    </row>
    <row r="123" spans="2:30" ht="36" hidden="1" x14ac:dyDescent="0.25">
      <c r="B123" s="38" t="s">
        <v>1493</v>
      </c>
      <c r="C123" s="102" t="s">
        <v>56</v>
      </c>
      <c r="D123" s="102" t="s">
        <v>57</v>
      </c>
      <c r="E123" s="102" t="s">
        <v>1493</v>
      </c>
      <c r="F123" s="470">
        <v>94965</v>
      </c>
      <c r="G123" s="430" t="s">
        <v>1979</v>
      </c>
      <c r="H123" s="102" t="s">
        <v>1953</v>
      </c>
      <c r="I123" s="37">
        <v>10.39</v>
      </c>
      <c r="J123" s="431" t="s">
        <v>1980</v>
      </c>
      <c r="K123" s="431"/>
      <c r="L123" s="551">
        <v>640.11</v>
      </c>
      <c r="M123" s="37">
        <v>0</v>
      </c>
      <c r="N123" s="37">
        <v>6650.74</v>
      </c>
      <c r="O123" s="37">
        <v>0</v>
      </c>
      <c r="P123" s="623"/>
      <c r="Q123" s="435"/>
      <c r="R123" s="435"/>
      <c r="S123" s="104"/>
      <c r="T123" s="536"/>
      <c r="U123" s="104"/>
      <c r="V123" s="104"/>
      <c r="W123" s="104"/>
      <c r="X123" s="104"/>
      <c r="Y123" s="104"/>
      <c r="Z123" s="104"/>
      <c r="AA123" s="104"/>
      <c r="AB123" s="104"/>
      <c r="AC123" s="104"/>
      <c r="AD123" s="104"/>
    </row>
    <row r="124" spans="2:30" ht="24" hidden="1" x14ac:dyDescent="0.25">
      <c r="B124" s="38" t="s">
        <v>1494</v>
      </c>
      <c r="C124" s="102" t="s">
        <v>56</v>
      </c>
      <c r="D124" s="102" t="s">
        <v>57</v>
      </c>
      <c r="E124" s="102" t="s">
        <v>1494</v>
      </c>
      <c r="F124" s="470">
        <v>103673</v>
      </c>
      <c r="G124" s="430" t="s">
        <v>2009</v>
      </c>
      <c r="H124" s="102" t="s">
        <v>1953</v>
      </c>
      <c r="I124" s="37">
        <v>10.39</v>
      </c>
      <c r="J124" s="431" t="s">
        <v>2010</v>
      </c>
      <c r="K124" s="431"/>
      <c r="L124" s="551">
        <v>41.85</v>
      </c>
      <c r="M124" s="37">
        <v>0</v>
      </c>
      <c r="N124" s="37">
        <v>434.82</v>
      </c>
      <c r="O124" s="37">
        <v>0</v>
      </c>
      <c r="P124" s="623"/>
      <c r="Q124" s="435"/>
      <c r="R124" s="435"/>
      <c r="S124" s="104"/>
      <c r="T124" s="536"/>
      <c r="U124" s="104"/>
      <c r="V124" s="104"/>
      <c r="W124" s="104"/>
      <c r="X124" s="104"/>
      <c r="Y124" s="104"/>
      <c r="Z124" s="104"/>
      <c r="AA124" s="104"/>
      <c r="AB124" s="104"/>
      <c r="AC124" s="104"/>
      <c r="AD124" s="104"/>
    </row>
    <row r="125" spans="2:30" ht="24" hidden="1" x14ac:dyDescent="0.25">
      <c r="B125" s="38" t="s">
        <v>1886</v>
      </c>
      <c r="C125" s="102" t="s">
        <v>56</v>
      </c>
      <c r="D125" s="102" t="s">
        <v>57</v>
      </c>
      <c r="E125" s="102" t="s">
        <v>1886</v>
      </c>
      <c r="F125" s="470">
        <v>92273</v>
      </c>
      <c r="G125" s="430" t="s">
        <v>2011</v>
      </c>
      <c r="H125" s="102" t="s">
        <v>160</v>
      </c>
      <c r="I125" s="37">
        <v>196.57</v>
      </c>
      <c r="J125" s="431" t="s">
        <v>2012</v>
      </c>
      <c r="K125" s="431"/>
      <c r="L125" s="551">
        <v>16.57</v>
      </c>
      <c r="M125" s="37">
        <v>0</v>
      </c>
      <c r="N125" s="37">
        <v>3257.16</v>
      </c>
      <c r="O125" s="37"/>
      <c r="P125" s="623"/>
      <c r="Q125" s="435"/>
      <c r="R125" s="435"/>
      <c r="S125" s="104"/>
      <c r="T125" s="536"/>
      <c r="U125" s="104"/>
      <c r="V125" s="104"/>
      <c r="W125" s="104"/>
      <c r="X125" s="104"/>
      <c r="Y125" s="104"/>
      <c r="Z125" s="104"/>
      <c r="AA125" s="104"/>
      <c r="AB125" s="104"/>
      <c r="AC125" s="104"/>
      <c r="AD125" s="104"/>
    </row>
    <row r="126" spans="2:30" hidden="1" x14ac:dyDescent="0.25">
      <c r="B126" s="76" t="s">
        <v>132</v>
      </c>
      <c r="C126" s="76"/>
      <c r="D126" s="76"/>
      <c r="E126" s="76"/>
      <c r="F126" s="76"/>
      <c r="G126" s="77" t="s">
        <v>1365</v>
      </c>
      <c r="H126" s="567"/>
      <c r="I126" s="568"/>
      <c r="J126" s="81"/>
      <c r="K126" s="81"/>
      <c r="L126" s="568"/>
      <c r="M126" s="568"/>
      <c r="N126" s="571">
        <v>18809.919999999998</v>
      </c>
      <c r="O126" s="37"/>
      <c r="P126" s="623"/>
      <c r="Q126" s="435"/>
      <c r="R126" s="435"/>
      <c r="S126" s="104"/>
      <c r="T126" s="536"/>
      <c r="U126" s="104"/>
      <c r="V126" s="104"/>
      <c r="W126" s="104"/>
      <c r="X126" s="104"/>
      <c r="Y126" s="104"/>
      <c r="Z126" s="104"/>
      <c r="AA126" s="104"/>
      <c r="AB126" s="104"/>
      <c r="AC126" s="104"/>
      <c r="AD126" s="104"/>
    </row>
    <row r="127" spans="2:30" ht="36" hidden="1" x14ac:dyDescent="0.25">
      <c r="B127" s="38" t="s">
        <v>1495</v>
      </c>
      <c r="C127" s="102" t="s">
        <v>56</v>
      </c>
      <c r="D127" s="102" t="s">
        <v>57</v>
      </c>
      <c r="E127" s="102" t="s">
        <v>1495</v>
      </c>
      <c r="F127" s="470">
        <v>92467</v>
      </c>
      <c r="G127" s="430" t="s">
        <v>2001</v>
      </c>
      <c r="H127" s="102" t="s">
        <v>48</v>
      </c>
      <c r="I127" s="37">
        <v>72.12</v>
      </c>
      <c r="J127" s="431" t="s">
        <v>2002</v>
      </c>
      <c r="K127" s="431"/>
      <c r="L127" s="551">
        <v>118.46</v>
      </c>
      <c r="M127" s="37">
        <v>0</v>
      </c>
      <c r="N127" s="37">
        <v>8543.33</v>
      </c>
      <c r="O127" s="37"/>
      <c r="P127" s="623"/>
      <c r="Q127" s="435"/>
      <c r="R127" s="435"/>
      <c r="S127" s="104"/>
      <c r="T127" s="536"/>
      <c r="U127" s="104"/>
      <c r="V127" s="104"/>
      <c r="W127" s="104"/>
      <c r="X127" s="104"/>
      <c r="Y127" s="104"/>
      <c r="Z127" s="104"/>
      <c r="AA127" s="104"/>
      <c r="AB127" s="104"/>
      <c r="AC127" s="104"/>
      <c r="AD127" s="104"/>
    </row>
    <row r="128" spans="2:30" ht="24" hidden="1" x14ac:dyDescent="0.25">
      <c r="B128" s="38" t="s">
        <v>1496</v>
      </c>
      <c r="C128" s="102" t="s">
        <v>56</v>
      </c>
      <c r="D128" s="102" t="s">
        <v>57</v>
      </c>
      <c r="E128" s="102" t="s">
        <v>1496</v>
      </c>
      <c r="F128" s="470">
        <v>92759</v>
      </c>
      <c r="G128" s="430" t="s">
        <v>1995</v>
      </c>
      <c r="H128" s="102" t="s">
        <v>228</v>
      </c>
      <c r="I128" s="37">
        <v>70.099999999999994</v>
      </c>
      <c r="J128" s="431" t="s">
        <v>1996</v>
      </c>
      <c r="K128" s="431"/>
      <c r="L128" s="551">
        <v>19.95</v>
      </c>
      <c r="M128" s="37">
        <v>0</v>
      </c>
      <c r="N128" s="37">
        <v>1398.49</v>
      </c>
      <c r="O128" s="37"/>
      <c r="P128" s="623"/>
      <c r="Q128" s="435"/>
      <c r="R128" s="435"/>
      <c r="S128" s="104"/>
      <c r="T128" s="536"/>
      <c r="U128" s="104"/>
      <c r="V128" s="104"/>
      <c r="W128" s="104"/>
      <c r="X128" s="104"/>
      <c r="Y128" s="104"/>
      <c r="Z128" s="104"/>
      <c r="AA128" s="104"/>
      <c r="AB128" s="104"/>
      <c r="AC128" s="104"/>
      <c r="AD128" s="104"/>
    </row>
    <row r="129" spans="2:30" ht="24" hidden="1" x14ac:dyDescent="0.25">
      <c r="B129" s="38" t="s">
        <v>1497</v>
      </c>
      <c r="C129" s="102" t="s">
        <v>56</v>
      </c>
      <c r="D129" s="102" t="s">
        <v>57</v>
      </c>
      <c r="E129" s="102" t="s">
        <v>1497</v>
      </c>
      <c r="F129" s="470">
        <v>92760</v>
      </c>
      <c r="G129" s="430" t="s">
        <v>2003</v>
      </c>
      <c r="H129" s="102" t="s">
        <v>228</v>
      </c>
      <c r="I129" s="37">
        <v>5.4</v>
      </c>
      <c r="J129" s="431" t="s">
        <v>2004</v>
      </c>
      <c r="K129" s="431"/>
      <c r="L129" s="551">
        <v>19.79</v>
      </c>
      <c r="M129" s="37">
        <v>0</v>
      </c>
      <c r="N129" s="37">
        <v>106.86</v>
      </c>
      <c r="O129" s="37"/>
      <c r="P129" s="623"/>
      <c r="Q129" s="435"/>
      <c r="R129" s="435"/>
      <c r="S129" s="104"/>
      <c r="T129" s="536"/>
      <c r="U129" s="104"/>
      <c r="V129" s="104"/>
      <c r="W129" s="104"/>
      <c r="X129" s="104"/>
      <c r="Y129" s="104"/>
      <c r="Z129" s="104"/>
      <c r="AA129" s="104"/>
      <c r="AB129" s="104"/>
      <c r="AC129" s="104"/>
      <c r="AD129" s="104"/>
    </row>
    <row r="130" spans="2:30" ht="24" hidden="1" x14ac:dyDescent="0.25">
      <c r="B130" s="38" t="s">
        <v>1498</v>
      </c>
      <c r="C130" s="102" t="s">
        <v>56</v>
      </c>
      <c r="D130" s="102" t="s">
        <v>57</v>
      </c>
      <c r="E130" s="102" t="s">
        <v>1498</v>
      </c>
      <c r="F130" s="470">
        <v>92762</v>
      </c>
      <c r="G130" s="430" t="s">
        <v>1997</v>
      </c>
      <c r="H130" s="102" t="s">
        <v>228</v>
      </c>
      <c r="I130" s="37">
        <v>117.6</v>
      </c>
      <c r="J130" s="431" t="s">
        <v>1998</v>
      </c>
      <c r="K130" s="431"/>
      <c r="L130" s="551">
        <v>17.510000000000002</v>
      </c>
      <c r="M130" s="37">
        <v>0</v>
      </c>
      <c r="N130" s="37">
        <v>2059.17</v>
      </c>
      <c r="O130" s="37"/>
      <c r="P130" s="623"/>
      <c r="Q130" s="435"/>
      <c r="R130" s="435"/>
      <c r="S130" s="104"/>
      <c r="T130" s="536"/>
      <c r="U130" s="104"/>
      <c r="V130" s="104"/>
      <c r="W130" s="104"/>
      <c r="X130" s="104"/>
      <c r="Y130" s="104"/>
      <c r="Z130" s="104"/>
      <c r="AA130" s="104"/>
      <c r="AB130" s="104"/>
      <c r="AC130" s="104"/>
      <c r="AD130" s="104"/>
    </row>
    <row r="131" spans="2:30" ht="24" hidden="1" x14ac:dyDescent="0.25">
      <c r="B131" s="38" t="s">
        <v>1499</v>
      </c>
      <c r="C131" s="102" t="s">
        <v>56</v>
      </c>
      <c r="D131" s="102" t="s">
        <v>57</v>
      </c>
      <c r="E131" s="102" t="s">
        <v>1499</v>
      </c>
      <c r="F131" s="470">
        <v>92763</v>
      </c>
      <c r="G131" s="430" t="s">
        <v>1999</v>
      </c>
      <c r="H131" s="102" t="s">
        <v>228</v>
      </c>
      <c r="I131" s="37">
        <v>59.2</v>
      </c>
      <c r="J131" s="431" t="s">
        <v>2000</v>
      </c>
      <c r="K131" s="431"/>
      <c r="L131" s="551">
        <v>14.9</v>
      </c>
      <c r="M131" s="37">
        <v>0</v>
      </c>
      <c r="N131" s="37">
        <v>882.08</v>
      </c>
      <c r="O131" s="37"/>
      <c r="P131" s="623"/>
      <c r="Q131" s="435"/>
      <c r="R131" s="435"/>
      <c r="S131" s="104"/>
      <c r="T131" s="536"/>
      <c r="U131" s="104"/>
      <c r="V131" s="104"/>
      <c r="W131" s="104"/>
      <c r="X131" s="104"/>
      <c r="Y131" s="104"/>
      <c r="Z131" s="104"/>
      <c r="AA131" s="104"/>
      <c r="AB131" s="104"/>
      <c r="AC131" s="104"/>
      <c r="AD131" s="104"/>
    </row>
    <row r="132" spans="2:30" ht="36" hidden="1" x14ac:dyDescent="0.25">
      <c r="B132" s="38" t="s">
        <v>1500</v>
      </c>
      <c r="C132" s="102" t="s">
        <v>56</v>
      </c>
      <c r="D132" s="102" t="s">
        <v>57</v>
      </c>
      <c r="E132" s="102" t="s">
        <v>1500</v>
      </c>
      <c r="F132" s="470">
        <v>94965</v>
      </c>
      <c r="G132" s="430" t="s">
        <v>1979</v>
      </c>
      <c r="H132" s="102" t="s">
        <v>1953</v>
      </c>
      <c r="I132" s="37">
        <v>5.7</v>
      </c>
      <c r="J132" s="431" t="s">
        <v>1980</v>
      </c>
      <c r="K132" s="431"/>
      <c r="L132" s="551">
        <v>640.11</v>
      </c>
      <c r="M132" s="37">
        <v>0</v>
      </c>
      <c r="N132" s="37">
        <v>3648.62</v>
      </c>
      <c r="O132" s="37"/>
      <c r="P132" s="623"/>
      <c r="Q132" s="435"/>
      <c r="R132" s="435"/>
      <c r="S132" s="104"/>
      <c r="T132" s="536"/>
      <c r="U132" s="104"/>
      <c r="V132" s="104"/>
      <c r="W132" s="104"/>
      <c r="X132" s="104"/>
      <c r="Y132" s="104"/>
      <c r="Z132" s="104"/>
      <c r="AA132" s="104"/>
      <c r="AB132" s="104"/>
      <c r="AC132" s="104"/>
      <c r="AD132" s="104"/>
    </row>
    <row r="133" spans="2:30" ht="24" hidden="1" x14ac:dyDescent="0.25">
      <c r="B133" s="38" t="s">
        <v>1501</v>
      </c>
      <c r="C133" s="102" t="s">
        <v>56</v>
      </c>
      <c r="D133" s="102" t="s">
        <v>57</v>
      </c>
      <c r="E133" s="102" t="s">
        <v>1501</v>
      </c>
      <c r="F133" s="470">
        <v>103673</v>
      </c>
      <c r="G133" s="430" t="s">
        <v>2009</v>
      </c>
      <c r="H133" s="102" t="s">
        <v>1953</v>
      </c>
      <c r="I133" s="37">
        <v>5.7</v>
      </c>
      <c r="J133" s="431" t="s">
        <v>2010</v>
      </c>
      <c r="K133" s="431"/>
      <c r="L133" s="551">
        <v>41.85</v>
      </c>
      <c r="M133" s="37">
        <v>0</v>
      </c>
      <c r="N133" s="37">
        <v>238.54</v>
      </c>
      <c r="O133" s="37"/>
      <c r="P133" s="623"/>
      <c r="Q133" s="435"/>
      <c r="R133" s="435"/>
      <c r="S133" s="104"/>
      <c r="T133" s="536"/>
      <c r="U133" s="104"/>
      <c r="V133" s="104"/>
      <c r="W133" s="104"/>
      <c r="X133" s="104"/>
      <c r="Y133" s="104"/>
      <c r="Z133" s="104"/>
      <c r="AA133" s="104"/>
      <c r="AB133" s="104"/>
      <c r="AC133" s="104"/>
      <c r="AD133" s="104"/>
    </row>
    <row r="134" spans="2:30" ht="24" hidden="1" x14ac:dyDescent="0.25">
      <c r="B134" s="38" t="s">
        <v>1885</v>
      </c>
      <c r="C134" s="102" t="s">
        <v>56</v>
      </c>
      <c r="D134" s="102" t="s">
        <v>57</v>
      </c>
      <c r="E134" s="102" t="s">
        <v>1885</v>
      </c>
      <c r="F134" s="470">
        <v>101791</v>
      </c>
      <c r="G134" s="430" t="s">
        <v>2013</v>
      </c>
      <c r="H134" s="102" t="s">
        <v>160</v>
      </c>
      <c r="I134" s="37">
        <v>67.7</v>
      </c>
      <c r="J134" s="431" t="s">
        <v>2014</v>
      </c>
      <c r="K134" s="431"/>
      <c r="L134" s="551">
        <v>28.55</v>
      </c>
      <c r="M134" s="37">
        <v>0</v>
      </c>
      <c r="N134" s="37">
        <v>1932.83</v>
      </c>
      <c r="O134" s="37"/>
      <c r="P134" s="623"/>
      <c r="Q134" s="435">
        <v>67.7</v>
      </c>
      <c r="R134" s="435"/>
      <c r="S134" s="104"/>
      <c r="T134" s="536"/>
      <c r="U134" s="104"/>
      <c r="V134" s="104"/>
      <c r="W134" s="104"/>
      <c r="X134" s="104"/>
      <c r="Y134" s="104"/>
      <c r="Z134" s="104"/>
      <c r="AA134" s="104"/>
      <c r="AB134" s="104"/>
      <c r="AC134" s="104"/>
      <c r="AD134" s="104"/>
    </row>
    <row r="135" spans="2:30" hidden="1" x14ac:dyDescent="0.25">
      <c r="B135" s="76" t="s">
        <v>133</v>
      </c>
      <c r="C135" s="76"/>
      <c r="D135" s="76"/>
      <c r="E135" s="76"/>
      <c r="F135" s="76"/>
      <c r="G135" s="77" t="s">
        <v>1388</v>
      </c>
      <c r="H135" s="567"/>
      <c r="I135" s="568"/>
      <c r="J135" s="81"/>
      <c r="K135" s="81"/>
      <c r="L135" s="568"/>
      <c r="M135" s="568"/>
      <c r="N135" s="571">
        <v>1027.3499999999999</v>
      </c>
      <c r="O135" s="37"/>
      <c r="P135" s="623"/>
      <c r="Q135" s="435"/>
      <c r="R135" s="435"/>
      <c r="S135" s="104"/>
      <c r="T135" s="536"/>
      <c r="U135" s="104"/>
      <c r="V135" s="104"/>
      <c r="W135" s="104"/>
      <c r="X135" s="104"/>
      <c r="Y135" s="104"/>
      <c r="Z135" s="104"/>
      <c r="AA135" s="104"/>
      <c r="AB135" s="104"/>
      <c r="AC135" s="104"/>
      <c r="AD135" s="104"/>
    </row>
    <row r="136" spans="2:30" ht="36" hidden="1" x14ac:dyDescent="0.25">
      <c r="B136" s="38" t="s">
        <v>1502</v>
      </c>
      <c r="C136" s="102" t="s">
        <v>56</v>
      </c>
      <c r="D136" s="102" t="s">
        <v>57</v>
      </c>
      <c r="E136" s="102" t="s">
        <v>1502</v>
      </c>
      <c r="F136" s="470">
        <v>92467</v>
      </c>
      <c r="G136" s="430" t="s">
        <v>2001</v>
      </c>
      <c r="H136" s="102" t="s">
        <v>48</v>
      </c>
      <c r="I136" s="37">
        <v>3.88</v>
      </c>
      <c r="J136" s="431" t="s">
        <v>2002</v>
      </c>
      <c r="K136" s="431"/>
      <c r="L136" s="551">
        <v>118.46</v>
      </c>
      <c r="M136" s="37">
        <v>0</v>
      </c>
      <c r="N136" s="37">
        <v>459.62</v>
      </c>
      <c r="O136" s="37"/>
      <c r="P136" s="623"/>
      <c r="Q136" s="435"/>
      <c r="R136" s="435"/>
      <c r="S136" s="104"/>
      <c r="T136" s="536"/>
      <c r="U136" s="104"/>
      <c r="V136" s="104"/>
      <c r="W136" s="104"/>
      <c r="X136" s="104"/>
      <c r="Y136" s="104"/>
      <c r="Z136" s="104"/>
      <c r="AA136" s="104"/>
      <c r="AB136" s="104"/>
      <c r="AC136" s="104"/>
      <c r="AD136" s="104"/>
    </row>
    <row r="137" spans="2:30" ht="24" hidden="1" x14ac:dyDescent="0.25">
      <c r="B137" s="38" t="s">
        <v>1503</v>
      </c>
      <c r="C137" s="102" t="s">
        <v>56</v>
      </c>
      <c r="D137" s="102" t="s">
        <v>57</v>
      </c>
      <c r="E137" s="102" t="s">
        <v>1503</v>
      </c>
      <c r="F137" s="470">
        <v>92760</v>
      </c>
      <c r="G137" s="430" t="s">
        <v>2003</v>
      </c>
      <c r="H137" s="102" t="s">
        <v>228</v>
      </c>
      <c r="I137" s="37">
        <v>5.6</v>
      </c>
      <c r="J137" s="431" t="s">
        <v>2004</v>
      </c>
      <c r="K137" s="431"/>
      <c r="L137" s="551">
        <v>19.79</v>
      </c>
      <c r="M137" s="37">
        <v>0</v>
      </c>
      <c r="N137" s="37">
        <v>110.82</v>
      </c>
      <c r="O137" s="37"/>
      <c r="P137" s="623"/>
      <c r="Q137" s="435"/>
      <c r="R137" s="435"/>
      <c r="S137" s="104"/>
      <c r="T137" s="536"/>
      <c r="U137" s="104"/>
      <c r="V137" s="104"/>
      <c r="W137" s="104"/>
      <c r="X137" s="104"/>
      <c r="Y137" s="104"/>
      <c r="Z137" s="104"/>
      <c r="AA137" s="104"/>
      <c r="AB137" s="104"/>
      <c r="AC137" s="104"/>
      <c r="AD137" s="104"/>
    </row>
    <row r="138" spans="2:30" ht="24" hidden="1" x14ac:dyDescent="0.25">
      <c r="B138" s="38" t="s">
        <v>1504</v>
      </c>
      <c r="C138" s="102" t="s">
        <v>56</v>
      </c>
      <c r="D138" s="102" t="s">
        <v>57</v>
      </c>
      <c r="E138" s="102" t="s">
        <v>1504</v>
      </c>
      <c r="F138" s="470">
        <v>92761</v>
      </c>
      <c r="G138" s="430" t="s">
        <v>2005</v>
      </c>
      <c r="H138" s="102" t="s">
        <v>228</v>
      </c>
      <c r="I138" s="37">
        <v>6.2</v>
      </c>
      <c r="J138" s="431" t="s">
        <v>2006</v>
      </c>
      <c r="K138" s="431"/>
      <c r="L138" s="551">
        <v>19.25</v>
      </c>
      <c r="M138" s="37">
        <v>0</v>
      </c>
      <c r="N138" s="37">
        <v>119.35</v>
      </c>
      <c r="O138" s="37"/>
      <c r="P138" s="623"/>
      <c r="Q138" s="435"/>
      <c r="R138" s="435"/>
      <c r="S138" s="104"/>
      <c r="T138" s="536"/>
      <c r="U138" s="104"/>
      <c r="V138" s="104"/>
      <c r="W138" s="104"/>
      <c r="X138" s="104"/>
      <c r="Y138" s="104"/>
      <c r="Z138" s="104"/>
      <c r="AA138" s="104"/>
      <c r="AB138" s="104"/>
      <c r="AC138" s="104"/>
      <c r="AD138" s="104"/>
    </row>
    <row r="139" spans="2:30" ht="36" hidden="1" x14ac:dyDescent="0.25">
      <c r="B139" s="38" t="s">
        <v>1505</v>
      </c>
      <c r="C139" s="102" t="s">
        <v>56</v>
      </c>
      <c r="D139" s="102" t="s">
        <v>57</v>
      </c>
      <c r="E139" s="102" t="s">
        <v>1505</v>
      </c>
      <c r="F139" s="470">
        <v>94965</v>
      </c>
      <c r="G139" s="430" t="s">
        <v>1979</v>
      </c>
      <c r="H139" s="102" t="s">
        <v>1953</v>
      </c>
      <c r="I139" s="37">
        <v>0.36</v>
      </c>
      <c r="J139" s="431" t="s">
        <v>1980</v>
      </c>
      <c r="K139" s="431"/>
      <c r="L139" s="551">
        <v>640.11</v>
      </c>
      <c r="M139" s="37">
        <v>0</v>
      </c>
      <c r="N139" s="37">
        <v>230.43</v>
      </c>
      <c r="O139" s="37"/>
      <c r="P139" s="623"/>
      <c r="Q139" s="435"/>
      <c r="R139" s="435"/>
      <c r="S139" s="104"/>
      <c r="T139" s="536"/>
      <c r="U139" s="104"/>
      <c r="V139" s="104"/>
      <c r="W139" s="104"/>
      <c r="X139" s="104"/>
      <c r="Y139" s="104"/>
      <c r="Z139" s="104"/>
      <c r="AA139" s="104"/>
      <c r="AB139" s="104"/>
      <c r="AC139" s="104"/>
      <c r="AD139" s="104"/>
    </row>
    <row r="140" spans="2:30" ht="24" hidden="1" x14ac:dyDescent="0.25">
      <c r="B140" s="38" t="s">
        <v>1506</v>
      </c>
      <c r="C140" s="102" t="s">
        <v>56</v>
      </c>
      <c r="D140" s="102" t="s">
        <v>57</v>
      </c>
      <c r="E140" s="102" t="s">
        <v>1506</v>
      </c>
      <c r="F140" s="470">
        <v>103670</v>
      </c>
      <c r="G140" s="430" t="s">
        <v>1961</v>
      </c>
      <c r="H140" s="102" t="s">
        <v>1953</v>
      </c>
      <c r="I140" s="37">
        <v>0.36</v>
      </c>
      <c r="J140" s="431" t="s">
        <v>1962</v>
      </c>
      <c r="K140" s="431"/>
      <c r="L140" s="551">
        <v>297.61</v>
      </c>
      <c r="M140" s="37">
        <v>0</v>
      </c>
      <c r="N140" s="37">
        <v>107.13</v>
      </c>
      <c r="O140" s="37"/>
      <c r="P140" s="623"/>
      <c r="Q140" s="435"/>
      <c r="R140" s="435"/>
      <c r="S140" s="104"/>
      <c r="T140" s="536"/>
      <c r="U140" s="104"/>
      <c r="V140" s="104"/>
      <c r="W140" s="104"/>
      <c r="X140" s="104"/>
      <c r="Y140" s="104"/>
      <c r="Z140" s="104"/>
      <c r="AA140" s="104"/>
      <c r="AB140" s="104"/>
      <c r="AC140" s="104"/>
      <c r="AD140" s="104"/>
    </row>
    <row r="141" spans="2:30" hidden="1" x14ac:dyDescent="0.25">
      <c r="B141" s="76" t="s">
        <v>1507</v>
      </c>
      <c r="C141" s="76"/>
      <c r="D141" s="76"/>
      <c r="E141" s="76"/>
      <c r="F141" s="76"/>
      <c r="G141" s="77" t="s">
        <v>134</v>
      </c>
      <c r="H141" s="567"/>
      <c r="I141" s="568"/>
      <c r="J141" s="81"/>
      <c r="K141" s="81"/>
      <c r="L141" s="568"/>
      <c r="M141" s="568"/>
      <c r="N141" s="571">
        <v>256382.46000000002</v>
      </c>
      <c r="O141" s="571">
        <v>0</v>
      </c>
      <c r="P141" s="623"/>
      <c r="Q141" s="435"/>
      <c r="R141" s="435"/>
      <c r="S141" s="104"/>
      <c r="T141" s="536"/>
      <c r="U141" s="104"/>
      <c r="V141" s="104"/>
      <c r="W141" s="104"/>
      <c r="X141" s="104"/>
      <c r="Y141" s="104"/>
      <c r="Z141" s="104"/>
      <c r="AA141" s="104"/>
      <c r="AB141" s="104"/>
      <c r="AC141" s="104"/>
      <c r="AD141" s="104"/>
    </row>
    <row r="142" spans="2:30" ht="48" hidden="1" x14ac:dyDescent="0.25">
      <c r="B142" s="38" t="s">
        <v>1508</v>
      </c>
      <c r="C142" s="102" t="s">
        <v>56</v>
      </c>
      <c r="D142" s="102" t="s">
        <v>58</v>
      </c>
      <c r="E142" s="102" t="s">
        <v>1508</v>
      </c>
      <c r="F142" s="42">
        <v>601003183</v>
      </c>
      <c r="G142" s="430" t="s">
        <v>2015</v>
      </c>
      <c r="H142" s="102" t="s">
        <v>48</v>
      </c>
      <c r="I142" s="37">
        <v>915.97</v>
      </c>
      <c r="J142" s="431">
        <v>174.03</v>
      </c>
      <c r="K142" s="431"/>
      <c r="L142" s="551">
        <v>224.18</v>
      </c>
      <c r="M142" s="37">
        <v>0</v>
      </c>
      <c r="N142" s="37">
        <v>205342.15</v>
      </c>
      <c r="O142" s="37">
        <v>0</v>
      </c>
      <c r="P142" s="623"/>
      <c r="Q142" s="435"/>
      <c r="R142" s="435"/>
      <c r="S142" s="104"/>
      <c r="T142" s="536"/>
      <c r="U142" s="104"/>
      <c r="V142" s="104"/>
      <c r="W142" s="104"/>
      <c r="X142" s="104"/>
      <c r="Y142" s="104"/>
      <c r="Z142" s="104"/>
      <c r="AA142" s="104"/>
      <c r="AB142" s="104"/>
      <c r="AC142" s="104"/>
      <c r="AD142" s="104"/>
    </row>
    <row r="143" spans="2:30" ht="48" hidden="1" x14ac:dyDescent="0.25">
      <c r="B143" s="38" t="s">
        <v>1509</v>
      </c>
      <c r="C143" s="102" t="s">
        <v>56</v>
      </c>
      <c r="D143" s="102" t="s">
        <v>58</v>
      </c>
      <c r="E143" s="102" t="s">
        <v>1509</v>
      </c>
      <c r="F143" s="42">
        <v>601003186</v>
      </c>
      <c r="G143" s="430" t="s">
        <v>2016</v>
      </c>
      <c r="H143" s="102" t="s">
        <v>48</v>
      </c>
      <c r="I143" s="37">
        <v>5.27</v>
      </c>
      <c r="J143" s="431">
        <v>182.65</v>
      </c>
      <c r="K143" s="431"/>
      <c r="L143" s="551">
        <v>235.28</v>
      </c>
      <c r="M143" s="37">
        <v>0</v>
      </c>
      <c r="N143" s="37">
        <v>1239.92</v>
      </c>
      <c r="O143" s="37"/>
      <c r="P143" s="623"/>
      <c r="Q143" s="435"/>
      <c r="R143" s="435"/>
      <c r="S143" s="104"/>
      <c r="T143" s="536"/>
      <c r="U143" s="104"/>
      <c r="V143" s="104"/>
      <c r="W143" s="104"/>
      <c r="X143" s="104"/>
      <c r="Y143" s="104"/>
      <c r="Z143" s="104"/>
      <c r="AA143" s="104"/>
      <c r="AB143" s="104"/>
      <c r="AC143" s="104"/>
      <c r="AD143" s="104"/>
    </row>
    <row r="144" spans="2:30" hidden="1" x14ac:dyDescent="0.25">
      <c r="B144" s="38" t="s">
        <v>1510</v>
      </c>
      <c r="C144" s="102" t="s">
        <v>56</v>
      </c>
      <c r="D144" s="102" t="s">
        <v>58</v>
      </c>
      <c r="E144" s="102" t="s">
        <v>1510</v>
      </c>
      <c r="F144" s="42">
        <v>601003215</v>
      </c>
      <c r="G144" s="430" t="s">
        <v>2017</v>
      </c>
      <c r="H144" s="102" t="s">
        <v>48</v>
      </c>
      <c r="I144" s="37">
        <v>915.97</v>
      </c>
      <c r="J144" s="431">
        <v>22.34</v>
      </c>
      <c r="K144" s="431"/>
      <c r="L144" s="551">
        <v>28.77</v>
      </c>
      <c r="M144" s="37">
        <v>0</v>
      </c>
      <c r="N144" s="37">
        <v>26352.45</v>
      </c>
      <c r="O144" s="37">
        <v>0</v>
      </c>
      <c r="P144" s="623"/>
      <c r="Q144" s="435"/>
      <c r="R144" s="435"/>
      <c r="S144" s="104"/>
      <c r="T144" s="536"/>
      <c r="U144" s="104"/>
      <c r="V144" s="104"/>
      <c r="W144" s="104"/>
      <c r="X144" s="104"/>
      <c r="Y144" s="104"/>
      <c r="Z144" s="104"/>
      <c r="AA144" s="104"/>
      <c r="AB144" s="104"/>
      <c r="AC144" s="104"/>
      <c r="AD144" s="104"/>
    </row>
    <row r="145" spans="2:30" ht="36" hidden="1" x14ac:dyDescent="0.25">
      <c r="B145" s="38" t="s">
        <v>1895</v>
      </c>
      <c r="C145" s="102" t="s">
        <v>56</v>
      </c>
      <c r="D145" s="102" t="s">
        <v>57</v>
      </c>
      <c r="E145" s="102" t="s">
        <v>1895</v>
      </c>
      <c r="F145" s="42">
        <v>97010</v>
      </c>
      <c r="G145" s="430" t="s">
        <v>2018</v>
      </c>
      <c r="H145" s="102" t="s">
        <v>160</v>
      </c>
      <c r="I145" s="37">
        <v>267</v>
      </c>
      <c r="J145" s="431" t="s">
        <v>2019</v>
      </c>
      <c r="K145" s="431"/>
      <c r="L145" s="551">
        <v>87.82</v>
      </c>
      <c r="M145" s="37">
        <v>0</v>
      </c>
      <c r="N145" s="37">
        <v>23447.94</v>
      </c>
      <c r="O145" s="37"/>
      <c r="P145" s="623"/>
      <c r="Q145" s="435"/>
      <c r="R145" s="435"/>
      <c r="S145" s="104"/>
      <c r="T145" s="104"/>
      <c r="U145" s="104"/>
      <c r="V145" s="104"/>
      <c r="W145" s="104"/>
      <c r="X145" s="104"/>
      <c r="Y145" s="104"/>
      <c r="Z145" s="104"/>
      <c r="AA145" s="104"/>
      <c r="AB145" s="104"/>
      <c r="AC145" s="104"/>
      <c r="AD145" s="104"/>
    </row>
    <row r="146" spans="2:30" hidden="1" x14ac:dyDescent="0.25">
      <c r="B146" s="492" t="s">
        <v>1511</v>
      </c>
      <c r="C146" s="492"/>
      <c r="D146" s="492"/>
      <c r="E146" s="492"/>
      <c r="F146" s="492"/>
      <c r="G146" s="493" t="s">
        <v>1426</v>
      </c>
      <c r="H146" s="565"/>
      <c r="I146" s="566"/>
      <c r="J146" s="494"/>
      <c r="K146" s="494"/>
      <c r="L146" s="566"/>
      <c r="M146" s="566"/>
      <c r="N146" s="570">
        <v>229850.26999999996</v>
      </c>
      <c r="O146" s="73"/>
      <c r="P146" s="623"/>
      <c r="Q146" s="435"/>
      <c r="R146" s="435"/>
      <c r="S146" s="104"/>
      <c r="T146" s="536"/>
      <c r="U146" s="104"/>
      <c r="V146" s="104"/>
      <c r="W146" s="104"/>
      <c r="X146" s="104"/>
      <c r="Y146" s="104"/>
      <c r="Z146" s="104"/>
      <c r="AA146" s="104"/>
      <c r="AB146" s="104"/>
      <c r="AC146" s="104"/>
      <c r="AD146" s="104"/>
    </row>
    <row r="147" spans="2:30" hidden="1" x14ac:dyDescent="0.25">
      <c r="B147" s="76" t="s">
        <v>1512</v>
      </c>
      <c r="C147" s="76"/>
      <c r="D147" s="76"/>
      <c r="E147" s="76"/>
      <c r="F147" s="76"/>
      <c r="G147" s="77" t="s">
        <v>777</v>
      </c>
      <c r="H147" s="567"/>
      <c r="I147" s="568"/>
      <c r="J147" s="81"/>
      <c r="K147" s="81"/>
      <c r="L147" s="568"/>
      <c r="M147" s="568"/>
      <c r="N147" s="571">
        <v>229850.27000000005</v>
      </c>
      <c r="O147" s="73"/>
      <c r="P147" s="623"/>
      <c r="Q147" s="435"/>
      <c r="R147" s="435"/>
      <c r="S147" s="104"/>
      <c r="T147" s="536"/>
      <c r="U147" s="104"/>
      <c r="V147" s="104"/>
      <c r="W147" s="104"/>
      <c r="X147" s="104"/>
      <c r="Y147" s="104"/>
      <c r="Z147" s="104"/>
      <c r="AA147" s="104"/>
      <c r="AB147" s="104"/>
      <c r="AC147" s="104"/>
      <c r="AD147" s="104"/>
    </row>
    <row r="148" spans="2:30" ht="43.5" hidden="1" customHeight="1" x14ac:dyDescent="0.25">
      <c r="B148" s="38" t="s">
        <v>1513</v>
      </c>
      <c r="C148" s="102" t="s">
        <v>56</v>
      </c>
      <c r="D148" s="102" t="s">
        <v>57</v>
      </c>
      <c r="E148" s="102" t="s">
        <v>1513</v>
      </c>
      <c r="F148" s="42">
        <v>101175</v>
      </c>
      <c r="G148" s="430" t="s">
        <v>2020</v>
      </c>
      <c r="H148" s="102" t="s">
        <v>160</v>
      </c>
      <c r="I148" s="37">
        <v>371.8</v>
      </c>
      <c r="J148" s="431" t="s">
        <v>2021</v>
      </c>
      <c r="K148" s="431"/>
      <c r="L148" s="551">
        <v>138.84</v>
      </c>
      <c r="M148" s="37">
        <v>0</v>
      </c>
      <c r="N148" s="37">
        <v>51620.71</v>
      </c>
      <c r="O148" s="73"/>
      <c r="P148" s="623"/>
      <c r="Q148" s="435"/>
      <c r="R148" s="435"/>
      <c r="S148" s="104"/>
      <c r="T148" s="536"/>
      <c r="U148" s="104"/>
      <c r="V148" s="104"/>
      <c r="W148" s="104"/>
      <c r="X148" s="104"/>
      <c r="Y148" s="104"/>
      <c r="Z148" s="104"/>
      <c r="AA148" s="104"/>
      <c r="AB148" s="104"/>
      <c r="AC148" s="104"/>
      <c r="AD148" s="104"/>
    </row>
    <row r="149" spans="2:30" ht="24" hidden="1" x14ac:dyDescent="0.25">
      <c r="B149" s="38" t="s">
        <v>1514</v>
      </c>
      <c r="C149" s="102" t="s">
        <v>56</v>
      </c>
      <c r="D149" s="102" t="s">
        <v>57</v>
      </c>
      <c r="E149" s="102" t="s">
        <v>1514</v>
      </c>
      <c r="F149" s="42">
        <v>92759</v>
      </c>
      <c r="G149" s="430" t="s">
        <v>1995</v>
      </c>
      <c r="H149" s="102" t="s">
        <v>228</v>
      </c>
      <c r="I149" s="37">
        <v>448</v>
      </c>
      <c r="J149" s="431" t="s">
        <v>1996</v>
      </c>
      <c r="K149" s="431"/>
      <c r="L149" s="551">
        <v>19.95</v>
      </c>
      <c r="M149" s="37">
        <v>0</v>
      </c>
      <c r="N149" s="37">
        <v>8937.6</v>
      </c>
      <c r="O149" s="73"/>
      <c r="P149" s="623"/>
      <c r="Q149" s="435"/>
      <c r="R149" s="435"/>
      <c r="S149" s="104"/>
      <c r="T149" s="536"/>
      <c r="U149" s="104"/>
      <c r="V149" s="104"/>
      <c r="W149" s="104"/>
      <c r="X149" s="104"/>
      <c r="Y149" s="104"/>
      <c r="Z149" s="104"/>
      <c r="AA149" s="104"/>
      <c r="AB149" s="104"/>
      <c r="AC149" s="104"/>
      <c r="AD149" s="104"/>
    </row>
    <row r="150" spans="2:30" ht="24" hidden="1" x14ac:dyDescent="0.25">
      <c r="B150" s="38" t="s">
        <v>1515</v>
      </c>
      <c r="C150" s="102" t="s">
        <v>56</v>
      </c>
      <c r="D150" s="102" t="s">
        <v>57</v>
      </c>
      <c r="E150" s="102" t="s">
        <v>1515</v>
      </c>
      <c r="F150" s="42">
        <v>92761</v>
      </c>
      <c r="G150" s="430" t="s">
        <v>2005</v>
      </c>
      <c r="H150" s="102" t="s">
        <v>228</v>
      </c>
      <c r="I150" s="37">
        <v>389.77810000000005</v>
      </c>
      <c r="J150" s="431" t="s">
        <v>2006</v>
      </c>
      <c r="K150" s="431"/>
      <c r="L150" s="551">
        <v>19.25</v>
      </c>
      <c r="M150" s="37">
        <v>0</v>
      </c>
      <c r="N150" s="37">
        <v>7503.22</v>
      </c>
      <c r="O150" s="73"/>
      <c r="P150" s="623"/>
      <c r="Q150" s="435"/>
      <c r="R150" s="435"/>
      <c r="S150" s="104"/>
      <c r="T150" s="536"/>
      <c r="U150" s="104"/>
      <c r="V150" s="104"/>
      <c r="W150" s="104"/>
      <c r="X150" s="104"/>
      <c r="Y150" s="104"/>
      <c r="Z150" s="104"/>
      <c r="AA150" s="104"/>
      <c r="AB150" s="104"/>
      <c r="AC150" s="104"/>
      <c r="AD150" s="104"/>
    </row>
    <row r="151" spans="2:30" ht="24" hidden="1" x14ac:dyDescent="0.25">
      <c r="B151" s="38" t="s">
        <v>1911</v>
      </c>
      <c r="C151" s="102" t="s">
        <v>56</v>
      </c>
      <c r="D151" s="102" t="s">
        <v>57</v>
      </c>
      <c r="E151" s="102" t="s">
        <v>1911</v>
      </c>
      <c r="F151" s="42">
        <v>92762</v>
      </c>
      <c r="G151" s="430" t="s">
        <v>1997</v>
      </c>
      <c r="H151" s="102" t="s">
        <v>228</v>
      </c>
      <c r="I151" s="37">
        <v>2023</v>
      </c>
      <c r="J151" s="431" t="s">
        <v>1998</v>
      </c>
      <c r="K151" s="431"/>
      <c r="L151" s="551">
        <v>17.510000000000002</v>
      </c>
      <c r="M151" s="37">
        <v>0</v>
      </c>
      <c r="N151" s="37">
        <v>35422.730000000003</v>
      </c>
      <c r="O151" s="73"/>
      <c r="P151" s="623"/>
      <c r="Q151" s="435"/>
      <c r="R151" s="435"/>
      <c r="S151" s="104"/>
      <c r="T151" s="536"/>
      <c r="U151" s="104"/>
      <c r="V151" s="104"/>
      <c r="W151" s="104"/>
      <c r="X151" s="104"/>
      <c r="Y151" s="104"/>
      <c r="Z151" s="104"/>
      <c r="AA151" s="104"/>
      <c r="AB151" s="104"/>
      <c r="AC151" s="104"/>
      <c r="AD151" s="104"/>
    </row>
    <row r="152" spans="2:30" ht="36" hidden="1" x14ac:dyDescent="0.25">
      <c r="B152" s="38" t="s">
        <v>1912</v>
      </c>
      <c r="C152" s="102" t="s">
        <v>56</v>
      </c>
      <c r="D152" s="102" t="s">
        <v>57</v>
      </c>
      <c r="E152" s="102" t="s">
        <v>1912</v>
      </c>
      <c r="F152" s="42">
        <v>92431</v>
      </c>
      <c r="G152" s="430" t="s">
        <v>2022</v>
      </c>
      <c r="H152" s="102" t="s">
        <v>48</v>
      </c>
      <c r="I152" s="37">
        <v>212.65</v>
      </c>
      <c r="J152" s="431" t="s">
        <v>2023</v>
      </c>
      <c r="K152" s="431"/>
      <c r="L152" s="551">
        <v>72.34</v>
      </c>
      <c r="M152" s="37">
        <v>0</v>
      </c>
      <c r="N152" s="37">
        <v>15383.1</v>
      </c>
      <c r="O152" s="73"/>
      <c r="P152" s="623"/>
      <c r="Q152" s="435"/>
      <c r="R152" s="435"/>
      <c r="S152" s="104"/>
      <c r="T152" s="536"/>
      <c r="U152" s="104"/>
      <c r="V152" s="104"/>
      <c r="W152" s="104"/>
      <c r="X152" s="104"/>
      <c r="Y152" s="104"/>
      <c r="Z152" s="104"/>
      <c r="AA152" s="104"/>
      <c r="AB152" s="104"/>
      <c r="AC152" s="104"/>
      <c r="AD152" s="104"/>
    </row>
    <row r="153" spans="2:30" ht="36" hidden="1" x14ac:dyDescent="0.25">
      <c r="B153" s="38" t="s">
        <v>1913</v>
      </c>
      <c r="C153" s="102" t="s">
        <v>56</v>
      </c>
      <c r="D153" s="102" t="s">
        <v>57</v>
      </c>
      <c r="E153" s="102" t="s">
        <v>1913</v>
      </c>
      <c r="F153" s="42">
        <v>94965</v>
      </c>
      <c r="G153" s="430" t="s">
        <v>1979</v>
      </c>
      <c r="H153" s="102" t="s">
        <v>1953</v>
      </c>
      <c r="I153" s="37">
        <v>10.1493</v>
      </c>
      <c r="J153" s="431" t="s">
        <v>1980</v>
      </c>
      <c r="K153" s="431"/>
      <c r="L153" s="551">
        <v>640.11</v>
      </c>
      <c r="M153" s="37">
        <v>0</v>
      </c>
      <c r="N153" s="37">
        <v>6496.66</v>
      </c>
      <c r="O153" s="73"/>
      <c r="P153" s="623"/>
      <c r="Q153" s="435"/>
      <c r="R153" s="435"/>
      <c r="S153" s="104"/>
      <c r="T153" s="536"/>
      <c r="U153" s="104"/>
      <c r="V153" s="104"/>
      <c r="W153" s="104"/>
      <c r="X153" s="104"/>
      <c r="Y153" s="104"/>
      <c r="Z153" s="104"/>
      <c r="AA153" s="104"/>
      <c r="AB153" s="104"/>
      <c r="AC153" s="104"/>
      <c r="AD153" s="104"/>
    </row>
    <row r="154" spans="2:30" ht="24" hidden="1" x14ac:dyDescent="0.25">
      <c r="B154" s="38" t="s">
        <v>1914</v>
      </c>
      <c r="C154" s="102" t="s">
        <v>56</v>
      </c>
      <c r="D154" s="102" t="s">
        <v>57</v>
      </c>
      <c r="E154" s="102" t="s">
        <v>1914</v>
      </c>
      <c r="F154" s="42">
        <v>103670</v>
      </c>
      <c r="G154" s="430" t="s">
        <v>1961</v>
      </c>
      <c r="H154" s="102" t="s">
        <v>1953</v>
      </c>
      <c r="I154" s="37">
        <v>10.1493</v>
      </c>
      <c r="J154" s="431" t="s">
        <v>1962</v>
      </c>
      <c r="K154" s="431"/>
      <c r="L154" s="551">
        <v>297.61</v>
      </c>
      <c r="M154" s="37">
        <v>0</v>
      </c>
      <c r="N154" s="37">
        <v>3020.53</v>
      </c>
      <c r="O154" s="73"/>
      <c r="P154" s="623"/>
      <c r="Q154" s="435"/>
      <c r="R154" s="435"/>
      <c r="S154" s="104"/>
      <c r="T154" s="536"/>
      <c r="U154" s="104"/>
      <c r="V154" s="104"/>
      <c r="W154" s="104"/>
      <c r="X154" s="104"/>
      <c r="Y154" s="104"/>
      <c r="Z154" s="104"/>
      <c r="AA154" s="104"/>
      <c r="AB154" s="104"/>
      <c r="AC154" s="104"/>
      <c r="AD154" s="104"/>
    </row>
    <row r="155" spans="2:30" ht="24" hidden="1" x14ac:dyDescent="0.25">
      <c r="B155" s="38" t="s">
        <v>1915</v>
      </c>
      <c r="C155" s="102" t="s">
        <v>56</v>
      </c>
      <c r="D155" s="102" t="s">
        <v>57</v>
      </c>
      <c r="E155" s="102" t="s">
        <v>1915</v>
      </c>
      <c r="F155" s="42">
        <v>93205</v>
      </c>
      <c r="G155" s="430" t="s">
        <v>2024</v>
      </c>
      <c r="H155" s="102" t="s">
        <v>160</v>
      </c>
      <c r="I155" s="37">
        <v>493.39000000000004</v>
      </c>
      <c r="J155" s="431" t="s">
        <v>2025</v>
      </c>
      <c r="K155" s="431"/>
      <c r="L155" s="551">
        <v>51.54</v>
      </c>
      <c r="M155" s="37">
        <v>0</v>
      </c>
      <c r="N155" s="37">
        <v>25429.32</v>
      </c>
      <c r="O155" s="73"/>
      <c r="P155" s="623"/>
      <c r="Q155" s="435"/>
      <c r="R155" s="435"/>
      <c r="S155" s="104"/>
      <c r="T155" s="536"/>
      <c r="U155" s="104"/>
      <c r="V155" s="104"/>
      <c r="W155" s="104"/>
      <c r="X155" s="104"/>
      <c r="Y155" s="104"/>
      <c r="Z155" s="104"/>
      <c r="AA155" s="104"/>
      <c r="AB155" s="104"/>
      <c r="AC155" s="104"/>
      <c r="AD155" s="104"/>
    </row>
    <row r="156" spans="2:30" ht="24" hidden="1" x14ac:dyDescent="0.25">
      <c r="B156" s="38" t="s">
        <v>1916</v>
      </c>
      <c r="C156" s="102" t="s">
        <v>56</v>
      </c>
      <c r="D156" s="102" t="s">
        <v>57</v>
      </c>
      <c r="E156" s="102" t="s">
        <v>1916</v>
      </c>
      <c r="F156" s="42">
        <v>89994</v>
      </c>
      <c r="G156" s="430" t="s">
        <v>2026</v>
      </c>
      <c r="H156" s="102" t="s">
        <v>1953</v>
      </c>
      <c r="I156" s="37">
        <v>6.315392000000001</v>
      </c>
      <c r="J156" s="431" t="s">
        <v>2027</v>
      </c>
      <c r="K156" s="431"/>
      <c r="L156" s="551">
        <v>1087.49</v>
      </c>
      <c r="M156" s="37">
        <v>0</v>
      </c>
      <c r="N156" s="37">
        <v>6867.92</v>
      </c>
      <c r="O156" s="73"/>
      <c r="P156" s="623"/>
      <c r="Q156" s="435"/>
      <c r="R156" s="435"/>
      <c r="S156" s="104"/>
      <c r="T156" s="536"/>
      <c r="U156" s="104"/>
      <c r="V156" s="104"/>
      <c r="W156" s="104"/>
      <c r="X156" s="104"/>
      <c r="Y156" s="104"/>
      <c r="Z156" s="104"/>
      <c r="AA156" s="104"/>
      <c r="AB156" s="104"/>
      <c r="AC156" s="104"/>
      <c r="AD156" s="104"/>
    </row>
    <row r="157" spans="2:30" ht="36" hidden="1" x14ac:dyDescent="0.25">
      <c r="B157" s="38" t="s">
        <v>1917</v>
      </c>
      <c r="C157" s="102" t="s">
        <v>56</v>
      </c>
      <c r="D157" s="102" t="s">
        <v>57</v>
      </c>
      <c r="E157" s="102" t="s">
        <v>1917</v>
      </c>
      <c r="F157" s="43">
        <v>102722</v>
      </c>
      <c r="G157" s="430" t="s">
        <v>2028</v>
      </c>
      <c r="H157" s="102" t="s">
        <v>160</v>
      </c>
      <c r="I157" s="37">
        <v>181.79</v>
      </c>
      <c r="J157" s="433" t="s">
        <v>2029</v>
      </c>
      <c r="K157" s="433"/>
      <c r="L157" s="551">
        <v>78.680000000000007</v>
      </c>
      <c r="M157" s="37">
        <v>0</v>
      </c>
      <c r="N157" s="37">
        <v>14303.23</v>
      </c>
      <c r="O157" s="73"/>
      <c r="P157" s="623"/>
      <c r="Q157" s="435"/>
      <c r="R157" s="435"/>
      <c r="S157" s="104"/>
      <c r="T157" s="536"/>
      <c r="U157" s="104"/>
      <c r="V157" s="104"/>
      <c r="W157" s="104"/>
      <c r="X157" s="104"/>
      <c r="Y157" s="104"/>
      <c r="Z157" s="104"/>
      <c r="AA157" s="104"/>
      <c r="AB157" s="104"/>
      <c r="AC157" s="104"/>
      <c r="AD157" s="104"/>
    </row>
    <row r="158" spans="2:30" ht="36" hidden="1" x14ac:dyDescent="0.25">
      <c r="B158" s="38" t="s">
        <v>1918</v>
      </c>
      <c r="C158" s="102" t="s">
        <v>56</v>
      </c>
      <c r="D158" s="102" t="s">
        <v>57</v>
      </c>
      <c r="E158" s="102" t="s">
        <v>1918</v>
      </c>
      <c r="F158" s="43">
        <v>103342</v>
      </c>
      <c r="G158" s="430" t="s">
        <v>2030</v>
      </c>
      <c r="H158" s="102" t="s">
        <v>48</v>
      </c>
      <c r="I158" s="37">
        <v>281</v>
      </c>
      <c r="J158" s="433" t="s">
        <v>2031</v>
      </c>
      <c r="K158" s="433"/>
      <c r="L158" s="551">
        <v>135.01</v>
      </c>
      <c r="M158" s="37">
        <v>0</v>
      </c>
      <c r="N158" s="37">
        <v>37937.81</v>
      </c>
      <c r="O158" s="73"/>
      <c r="P158" s="623"/>
      <c r="Q158" s="435"/>
      <c r="R158" s="435"/>
      <c r="S158" s="104"/>
      <c r="T158" s="536"/>
      <c r="U158" s="104"/>
      <c r="V158" s="104"/>
      <c r="W158" s="104"/>
      <c r="X158" s="104"/>
      <c r="Y158" s="104"/>
      <c r="Z158" s="104"/>
      <c r="AA158" s="104"/>
      <c r="AB158" s="104"/>
      <c r="AC158" s="104"/>
      <c r="AD158" s="104"/>
    </row>
    <row r="159" spans="2:30" ht="36" hidden="1" x14ac:dyDescent="0.25">
      <c r="B159" s="38" t="s">
        <v>1919</v>
      </c>
      <c r="C159" s="102" t="s">
        <v>56</v>
      </c>
      <c r="D159" s="102" t="s">
        <v>57</v>
      </c>
      <c r="E159" s="102" t="s">
        <v>1919</v>
      </c>
      <c r="F159" s="43">
        <v>87792</v>
      </c>
      <c r="G159" s="430" t="s">
        <v>2032</v>
      </c>
      <c r="H159" s="102" t="s">
        <v>48</v>
      </c>
      <c r="I159" s="37">
        <v>281</v>
      </c>
      <c r="J159" s="433" t="s">
        <v>2033</v>
      </c>
      <c r="K159" s="433"/>
      <c r="L159" s="551">
        <v>45.35</v>
      </c>
      <c r="M159" s="37">
        <v>0</v>
      </c>
      <c r="N159" s="37">
        <v>12743.35</v>
      </c>
      <c r="O159" s="73"/>
      <c r="P159" s="623"/>
      <c r="Q159" s="435"/>
      <c r="R159" s="435"/>
      <c r="S159" s="104"/>
      <c r="T159" s="536"/>
      <c r="U159" s="104"/>
      <c r="V159" s="104"/>
      <c r="W159" s="104"/>
      <c r="X159" s="104"/>
      <c r="Y159" s="104"/>
      <c r="Z159" s="104"/>
      <c r="AA159" s="104"/>
      <c r="AB159" s="104"/>
      <c r="AC159" s="104"/>
      <c r="AD159" s="104"/>
    </row>
    <row r="160" spans="2:30" ht="24" hidden="1" x14ac:dyDescent="0.25">
      <c r="B160" s="38" t="s">
        <v>1920</v>
      </c>
      <c r="C160" s="102" t="s">
        <v>56</v>
      </c>
      <c r="D160" s="102" t="s">
        <v>57</v>
      </c>
      <c r="E160" s="102" t="s">
        <v>1920</v>
      </c>
      <c r="F160" s="43">
        <v>95305</v>
      </c>
      <c r="G160" s="430" t="s">
        <v>2034</v>
      </c>
      <c r="H160" s="102" t="s">
        <v>48</v>
      </c>
      <c r="I160" s="37">
        <v>281</v>
      </c>
      <c r="J160" s="433" t="s">
        <v>2035</v>
      </c>
      <c r="K160" s="433"/>
      <c r="L160" s="551">
        <v>14.89</v>
      </c>
      <c r="M160" s="37">
        <v>0</v>
      </c>
      <c r="N160" s="37">
        <v>4184.09</v>
      </c>
      <c r="O160" s="73"/>
      <c r="P160" s="623"/>
      <c r="Q160" s="435"/>
      <c r="R160" s="435"/>
      <c r="S160" s="104"/>
      <c r="T160" s="536"/>
      <c r="U160" s="104"/>
      <c r="V160" s="104"/>
      <c r="W160" s="104"/>
      <c r="X160" s="104"/>
      <c r="Y160" s="104"/>
      <c r="Z160" s="104"/>
      <c r="AA160" s="104"/>
      <c r="AB160" s="104"/>
      <c r="AC160" s="104"/>
      <c r="AD160" s="104"/>
    </row>
    <row r="161" spans="2:30" hidden="1" x14ac:dyDescent="0.25">
      <c r="B161" s="572"/>
      <c r="C161" s="572"/>
      <c r="D161" s="572"/>
      <c r="E161" s="572"/>
      <c r="F161" s="573"/>
      <c r="G161" s="574"/>
      <c r="H161" s="572"/>
      <c r="I161" s="575"/>
      <c r="J161" s="433"/>
      <c r="K161" s="433"/>
      <c r="L161" s="580"/>
      <c r="M161" s="580"/>
      <c r="N161" s="580"/>
      <c r="O161" s="580"/>
      <c r="P161" s="623"/>
      <c r="Q161" s="435"/>
      <c r="R161" s="435"/>
      <c r="S161" s="104"/>
      <c r="T161" s="536"/>
      <c r="U161" s="104"/>
      <c r="V161" s="104"/>
      <c r="W161" s="104"/>
      <c r="X161" s="104"/>
      <c r="Y161" s="104"/>
      <c r="Z161" s="104"/>
      <c r="AA161" s="104"/>
      <c r="AB161" s="104"/>
      <c r="AC161" s="104"/>
      <c r="AD161" s="104"/>
    </row>
    <row r="162" spans="2:30" hidden="1" x14ac:dyDescent="0.25">
      <c r="B162" s="70" t="s">
        <v>60</v>
      </c>
      <c r="C162" s="70"/>
      <c r="D162" s="70"/>
      <c r="E162" s="70"/>
      <c r="F162" s="70"/>
      <c r="G162" s="71" t="s">
        <v>124</v>
      </c>
      <c r="H162" s="576"/>
      <c r="I162" s="577"/>
      <c r="J162" s="79"/>
      <c r="K162" s="79"/>
      <c r="L162" s="577"/>
      <c r="M162" s="577"/>
      <c r="N162" s="581">
        <v>510942.1999999999</v>
      </c>
      <c r="O162" s="581">
        <v>0</v>
      </c>
      <c r="P162" s="623"/>
      <c r="Q162" s="435"/>
      <c r="R162" s="435"/>
      <c r="S162" s="104"/>
      <c r="T162" s="104"/>
      <c r="U162" s="104"/>
      <c r="V162" s="104"/>
      <c r="W162" s="104"/>
      <c r="X162" s="104"/>
      <c r="Y162" s="104"/>
      <c r="Z162" s="104"/>
      <c r="AA162" s="104"/>
      <c r="AB162" s="104"/>
      <c r="AC162" s="104"/>
      <c r="AD162" s="104"/>
    </row>
    <row r="163" spans="2:30" hidden="1" x14ac:dyDescent="0.25">
      <c r="B163" s="74" t="s">
        <v>61</v>
      </c>
      <c r="C163" s="74"/>
      <c r="D163" s="74"/>
      <c r="E163" s="74"/>
      <c r="F163" s="74"/>
      <c r="G163" s="75" t="s">
        <v>126</v>
      </c>
      <c r="H163" s="578"/>
      <c r="I163" s="579"/>
      <c r="J163" s="80"/>
      <c r="K163" s="80"/>
      <c r="L163" s="579"/>
      <c r="M163" s="579"/>
      <c r="N163" s="582">
        <v>457742.95</v>
      </c>
      <c r="O163" s="582">
        <v>0</v>
      </c>
      <c r="P163" s="623"/>
      <c r="Q163" s="435"/>
      <c r="R163" s="435"/>
      <c r="S163" s="104"/>
      <c r="T163" s="104"/>
      <c r="U163" s="104"/>
      <c r="V163" s="104"/>
      <c r="W163" s="104"/>
      <c r="X163" s="104"/>
      <c r="Y163" s="104"/>
      <c r="Z163" s="104"/>
      <c r="AA163" s="104"/>
      <c r="AB163" s="104"/>
      <c r="AC163" s="104"/>
      <c r="AD163" s="104"/>
    </row>
    <row r="164" spans="2:30" ht="36" hidden="1" x14ac:dyDescent="0.25">
      <c r="B164" s="102" t="s">
        <v>1516</v>
      </c>
      <c r="C164" s="102" t="s">
        <v>56</v>
      </c>
      <c r="D164" s="102" t="s">
        <v>57</v>
      </c>
      <c r="E164" s="102" t="s">
        <v>997</v>
      </c>
      <c r="F164" s="42">
        <v>101165</v>
      </c>
      <c r="G164" s="430" t="s">
        <v>2036</v>
      </c>
      <c r="H164" s="102" t="s">
        <v>1953</v>
      </c>
      <c r="I164" s="37">
        <v>16.140000000000004</v>
      </c>
      <c r="J164" s="431" t="s">
        <v>2037</v>
      </c>
      <c r="K164" s="431"/>
      <c r="L164" s="551">
        <v>1136.56</v>
      </c>
      <c r="M164" s="37">
        <v>0</v>
      </c>
      <c r="N164" s="37">
        <v>18344.07</v>
      </c>
      <c r="O164" s="37">
        <v>0</v>
      </c>
      <c r="P164" s="623"/>
      <c r="Q164" s="435"/>
      <c r="R164" s="435"/>
      <c r="S164" s="104"/>
      <c r="T164" s="104"/>
      <c r="U164" s="104"/>
      <c r="V164" s="104"/>
      <c r="W164" s="104"/>
      <c r="X164" s="104"/>
      <c r="Y164" s="104"/>
      <c r="Z164" s="104"/>
      <c r="AA164" s="104"/>
      <c r="AB164" s="104"/>
      <c r="AC164" s="104"/>
      <c r="AD164" s="104"/>
    </row>
    <row r="165" spans="2:30" ht="36" hidden="1" x14ac:dyDescent="0.25">
      <c r="B165" s="102" t="s">
        <v>1517</v>
      </c>
      <c r="C165" s="102" t="s">
        <v>56</v>
      </c>
      <c r="D165" s="102" t="s">
        <v>57</v>
      </c>
      <c r="E165" s="102" t="s">
        <v>1048</v>
      </c>
      <c r="F165" s="42">
        <v>103330</v>
      </c>
      <c r="G165" s="430" t="s">
        <v>2038</v>
      </c>
      <c r="H165" s="102" t="s">
        <v>48</v>
      </c>
      <c r="I165" s="37">
        <v>1486.6054000000004</v>
      </c>
      <c r="J165" s="431" t="s">
        <v>2039</v>
      </c>
      <c r="K165" s="431"/>
      <c r="L165" s="551">
        <v>101.63</v>
      </c>
      <c r="M165" s="37">
        <v>0</v>
      </c>
      <c r="N165" s="37">
        <v>151083.70000000001</v>
      </c>
      <c r="O165" s="37">
        <v>0</v>
      </c>
      <c r="P165" s="623"/>
      <c r="Q165" s="435"/>
      <c r="R165" s="435"/>
      <c r="S165" s="104"/>
      <c r="T165" s="104"/>
      <c r="U165" s="104"/>
      <c r="V165" s="104"/>
      <c r="W165" s="104"/>
      <c r="X165" s="104"/>
      <c r="Y165" s="104"/>
      <c r="Z165" s="104"/>
      <c r="AA165" s="104"/>
      <c r="AB165" s="104"/>
      <c r="AC165" s="104"/>
      <c r="AD165" s="104"/>
    </row>
    <row r="166" spans="2:30" ht="36" hidden="1" x14ac:dyDescent="0.25">
      <c r="B166" s="102" t="s">
        <v>1518</v>
      </c>
      <c r="C166" s="102" t="s">
        <v>56</v>
      </c>
      <c r="D166" s="102" t="s">
        <v>57</v>
      </c>
      <c r="E166" s="102" t="s">
        <v>998</v>
      </c>
      <c r="F166" s="42">
        <v>103326</v>
      </c>
      <c r="G166" s="430" t="s">
        <v>2040</v>
      </c>
      <c r="H166" s="102" t="s">
        <v>48</v>
      </c>
      <c r="I166" s="37">
        <v>368.87860000000001</v>
      </c>
      <c r="J166" s="431" t="s">
        <v>2041</v>
      </c>
      <c r="K166" s="431"/>
      <c r="L166" s="551">
        <v>120.09</v>
      </c>
      <c r="M166" s="37">
        <v>0</v>
      </c>
      <c r="N166" s="37">
        <v>44298.63</v>
      </c>
      <c r="O166" s="37"/>
      <c r="P166" s="623"/>
      <c r="Q166" s="435"/>
      <c r="R166" s="435"/>
      <c r="S166" s="104"/>
      <c r="T166" s="104"/>
      <c r="U166" s="104"/>
      <c r="V166" s="104"/>
      <c r="W166" s="104"/>
      <c r="X166" s="104"/>
      <c r="Y166" s="104"/>
      <c r="Z166" s="104"/>
      <c r="AA166" s="104"/>
      <c r="AB166" s="104"/>
      <c r="AC166" s="104"/>
      <c r="AD166" s="104"/>
    </row>
    <row r="167" spans="2:30" ht="24" hidden="1" x14ac:dyDescent="0.25">
      <c r="B167" s="102" t="s">
        <v>1519</v>
      </c>
      <c r="C167" s="102" t="s">
        <v>56</v>
      </c>
      <c r="D167" s="102" t="s">
        <v>57</v>
      </c>
      <c r="E167" s="102" t="s">
        <v>999</v>
      </c>
      <c r="F167" s="42">
        <v>93202</v>
      </c>
      <c r="G167" s="430" t="s">
        <v>2042</v>
      </c>
      <c r="H167" s="102" t="s">
        <v>160</v>
      </c>
      <c r="I167" s="37">
        <v>538.00000000000011</v>
      </c>
      <c r="J167" s="431" t="s">
        <v>2043</v>
      </c>
      <c r="K167" s="431"/>
      <c r="L167" s="551">
        <v>31.94</v>
      </c>
      <c r="M167" s="37">
        <v>0</v>
      </c>
      <c r="N167" s="37">
        <v>17183.72</v>
      </c>
      <c r="O167" s="37">
        <v>0</v>
      </c>
      <c r="P167" s="628"/>
      <c r="Q167" s="435"/>
      <c r="R167" s="435"/>
      <c r="S167" s="104"/>
      <c r="T167" s="104"/>
      <c r="U167" s="104"/>
      <c r="V167" s="104"/>
      <c r="W167" s="104"/>
      <c r="X167" s="104"/>
      <c r="Y167" s="104"/>
      <c r="Z167" s="104"/>
      <c r="AA167" s="104"/>
      <c r="AB167" s="104"/>
      <c r="AC167" s="104"/>
      <c r="AD167" s="104"/>
    </row>
    <row r="168" spans="2:30" ht="24" hidden="1" x14ac:dyDescent="0.25">
      <c r="B168" s="102" t="s">
        <v>1520</v>
      </c>
      <c r="C168" s="102" t="s">
        <v>56</v>
      </c>
      <c r="D168" s="102" t="s">
        <v>59</v>
      </c>
      <c r="E168" s="102" t="s">
        <v>1000</v>
      </c>
      <c r="F168" s="42" t="s">
        <v>733</v>
      </c>
      <c r="G168" s="430" t="s">
        <v>1277</v>
      </c>
      <c r="H168" s="102" t="s">
        <v>160</v>
      </c>
      <c r="I168" s="37">
        <v>257.51</v>
      </c>
      <c r="J168" s="431">
        <v>683.80000000000007</v>
      </c>
      <c r="K168" s="431"/>
      <c r="L168" s="551">
        <v>880.87</v>
      </c>
      <c r="M168" s="37">
        <v>0</v>
      </c>
      <c r="N168" s="37">
        <v>226832.83</v>
      </c>
      <c r="O168" s="37">
        <v>0</v>
      </c>
      <c r="P168" s="628"/>
      <c r="Q168" s="435"/>
      <c r="R168" s="435"/>
      <c r="S168" s="104"/>
      <c r="T168" s="104"/>
      <c r="U168" s="104"/>
      <c r="V168" s="104"/>
      <c r="W168" s="104"/>
      <c r="X168" s="104"/>
      <c r="Y168" s="104"/>
      <c r="Z168" s="104"/>
      <c r="AA168" s="104"/>
      <c r="AB168" s="104"/>
      <c r="AC168" s="104"/>
      <c r="AD168" s="104"/>
    </row>
    <row r="169" spans="2:30" hidden="1" x14ac:dyDescent="0.25">
      <c r="B169" s="74" t="s">
        <v>62</v>
      </c>
      <c r="C169" s="74"/>
      <c r="D169" s="74"/>
      <c r="E169" s="74"/>
      <c r="F169" s="74"/>
      <c r="G169" s="75" t="s">
        <v>127</v>
      </c>
      <c r="H169" s="578"/>
      <c r="I169" s="579"/>
      <c r="J169" s="80"/>
      <c r="K169" s="80"/>
      <c r="L169" s="579"/>
      <c r="M169" s="579"/>
      <c r="N169" s="582">
        <v>53199.25</v>
      </c>
      <c r="O169" s="582">
        <v>0</v>
      </c>
      <c r="P169" s="623"/>
      <c r="Q169" s="104"/>
      <c r="R169" s="435"/>
      <c r="S169" s="104"/>
      <c r="T169" s="104"/>
      <c r="U169" s="104"/>
      <c r="V169" s="104"/>
      <c r="W169" s="104"/>
      <c r="X169" s="104"/>
      <c r="Y169" s="104"/>
      <c r="Z169" s="104"/>
      <c r="AA169" s="104"/>
      <c r="AB169" s="104"/>
      <c r="AC169" s="104"/>
      <c r="AD169" s="104"/>
    </row>
    <row r="170" spans="2:30" ht="24" hidden="1" x14ac:dyDescent="0.25">
      <c r="B170" s="102" t="s">
        <v>1521</v>
      </c>
      <c r="C170" s="102" t="s">
        <v>56</v>
      </c>
      <c r="D170" s="102" t="s">
        <v>57</v>
      </c>
      <c r="E170" s="102" t="s">
        <v>1521</v>
      </c>
      <c r="F170" s="42">
        <v>93186</v>
      </c>
      <c r="G170" s="430" t="s">
        <v>2044</v>
      </c>
      <c r="H170" s="102" t="s">
        <v>160</v>
      </c>
      <c r="I170" s="37">
        <v>18.48</v>
      </c>
      <c r="J170" s="431" t="s">
        <v>2045</v>
      </c>
      <c r="K170" s="431"/>
      <c r="L170" s="551">
        <v>117.14</v>
      </c>
      <c r="M170" s="37">
        <v>0</v>
      </c>
      <c r="N170" s="37">
        <v>2164.7399999999998</v>
      </c>
      <c r="O170" s="37">
        <v>0</v>
      </c>
      <c r="P170" s="623"/>
      <c r="Q170" s="104"/>
      <c r="R170" s="435"/>
      <c r="S170" s="104"/>
      <c r="T170" s="104"/>
      <c r="U170" s="104"/>
      <c r="V170" s="104"/>
      <c r="W170" s="104"/>
      <c r="X170" s="104"/>
      <c r="Y170" s="104"/>
      <c r="Z170" s="104"/>
      <c r="AA170" s="104"/>
      <c r="AB170" s="104"/>
      <c r="AC170" s="104"/>
      <c r="AD170" s="104"/>
    </row>
    <row r="171" spans="2:30" ht="33.75" hidden="1" customHeight="1" x14ac:dyDescent="0.25">
      <c r="B171" s="102" t="s">
        <v>1522</v>
      </c>
      <c r="C171" s="102" t="s">
        <v>56</v>
      </c>
      <c r="D171" s="102" t="s">
        <v>57</v>
      </c>
      <c r="E171" s="102" t="s">
        <v>1522</v>
      </c>
      <c r="F171" s="42">
        <v>93187</v>
      </c>
      <c r="G171" s="430" t="s">
        <v>2046</v>
      </c>
      <c r="H171" s="102" t="s">
        <v>160</v>
      </c>
      <c r="I171" s="37">
        <v>141.95999999999998</v>
      </c>
      <c r="J171" s="431" t="s">
        <v>2047</v>
      </c>
      <c r="K171" s="431"/>
      <c r="L171" s="551">
        <v>135.32</v>
      </c>
      <c r="M171" s="37">
        <v>0</v>
      </c>
      <c r="N171" s="37">
        <v>19210.02</v>
      </c>
      <c r="O171" s="37">
        <v>0</v>
      </c>
      <c r="P171" s="623"/>
      <c r="Q171" s="435"/>
      <c r="R171" s="435"/>
      <c r="S171" s="104"/>
      <c r="T171" s="104"/>
      <c r="U171" s="104"/>
      <c r="V171" s="104"/>
      <c r="W171" s="104"/>
      <c r="X171" s="104"/>
      <c r="Y171" s="104"/>
      <c r="Z171" s="104"/>
      <c r="AA171" s="104"/>
      <c r="AB171" s="104"/>
      <c r="AC171" s="104"/>
      <c r="AD171" s="104"/>
    </row>
    <row r="172" spans="2:30" ht="23.25" hidden="1" customHeight="1" x14ac:dyDescent="0.25">
      <c r="B172" s="102" t="s">
        <v>1523</v>
      </c>
      <c r="C172" s="102" t="s">
        <v>56</v>
      </c>
      <c r="D172" s="102" t="s">
        <v>57</v>
      </c>
      <c r="E172" s="102" t="s">
        <v>1523</v>
      </c>
      <c r="F172" s="42">
        <v>93188</v>
      </c>
      <c r="G172" s="430" t="s">
        <v>2048</v>
      </c>
      <c r="H172" s="102" t="s">
        <v>160</v>
      </c>
      <c r="I172" s="37">
        <v>92.749999999999986</v>
      </c>
      <c r="J172" s="431" t="s">
        <v>2049</v>
      </c>
      <c r="K172" s="431"/>
      <c r="L172" s="551">
        <v>107.3</v>
      </c>
      <c r="M172" s="37">
        <v>0</v>
      </c>
      <c r="N172" s="37">
        <v>9952.07</v>
      </c>
      <c r="O172" s="37">
        <v>0</v>
      </c>
      <c r="P172" s="623"/>
      <c r="Q172" s="435"/>
      <c r="R172" s="435"/>
      <c r="S172" s="104"/>
      <c r="T172" s="104"/>
      <c r="U172" s="104"/>
      <c r="V172" s="104"/>
      <c r="W172" s="104"/>
      <c r="X172" s="104"/>
      <c r="Y172" s="104"/>
      <c r="Z172" s="104"/>
      <c r="AA172" s="104"/>
      <c r="AB172" s="104"/>
      <c r="AC172" s="104"/>
      <c r="AD172" s="104"/>
    </row>
    <row r="173" spans="2:30" ht="29.25" hidden="1" customHeight="1" x14ac:dyDescent="0.25">
      <c r="B173" s="102" t="s">
        <v>1524</v>
      </c>
      <c r="C173" s="102" t="s">
        <v>56</v>
      </c>
      <c r="D173" s="102" t="s">
        <v>57</v>
      </c>
      <c r="E173" s="102" t="s">
        <v>1524</v>
      </c>
      <c r="F173" s="42">
        <v>93189</v>
      </c>
      <c r="G173" s="430" t="s">
        <v>2050</v>
      </c>
      <c r="H173" s="102" t="s">
        <v>160</v>
      </c>
      <c r="I173" s="37">
        <v>11.48</v>
      </c>
      <c r="J173" s="431" t="s">
        <v>2051</v>
      </c>
      <c r="K173" s="431"/>
      <c r="L173" s="551">
        <v>136.38999999999999</v>
      </c>
      <c r="M173" s="37">
        <v>0</v>
      </c>
      <c r="N173" s="37">
        <v>1565.75</v>
      </c>
      <c r="O173" s="37">
        <v>0</v>
      </c>
      <c r="P173" s="623"/>
      <c r="Q173" s="435"/>
      <c r="R173" s="435"/>
      <c r="S173" s="104"/>
      <c r="T173" s="104"/>
      <c r="U173" s="104"/>
      <c r="V173" s="104"/>
      <c r="W173" s="104"/>
      <c r="X173" s="104"/>
      <c r="Y173" s="104"/>
      <c r="Z173" s="104"/>
      <c r="AA173" s="104"/>
      <c r="AB173" s="104"/>
      <c r="AC173" s="104"/>
      <c r="AD173" s="104"/>
    </row>
    <row r="174" spans="2:30" ht="24" hidden="1" x14ac:dyDescent="0.25">
      <c r="B174" s="102" t="s">
        <v>1525</v>
      </c>
      <c r="C174" s="102" t="s">
        <v>56</v>
      </c>
      <c r="D174" s="102" t="s">
        <v>57</v>
      </c>
      <c r="E174" s="102" t="s">
        <v>1525</v>
      </c>
      <c r="F174" s="42">
        <v>93196</v>
      </c>
      <c r="G174" s="430" t="s">
        <v>2052</v>
      </c>
      <c r="H174" s="102" t="s">
        <v>160</v>
      </c>
      <c r="I174" s="37">
        <v>18.48</v>
      </c>
      <c r="J174" s="431" t="s">
        <v>2053</v>
      </c>
      <c r="K174" s="431"/>
      <c r="L174" s="551">
        <v>113.96</v>
      </c>
      <c r="M174" s="37">
        <v>0</v>
      </c>
      <c r="N174" s="37">
        <v>2105.98</v>
      </c>
      <c r="O174" s="37">
        <v>0</v>
      </c>
      <c r="P174" s="623"/>
      <c r="Q174" s="435"/>
      <c r="R174" s="435"/>
      <c r="S174" s="104"/>
      <c r="T174" s="104"/>
      <c r="U174" s="104"/>
      <c r="V174" s="104"/>
      <c r="W174" s="104"/>
      <c r="X174" s="104"/>
      <c r="Y174" s="104"/>
      <c r="Z174" s="104"/>
      <c r="AA174" s="104"/>
      <c r="AB174" s="104"/>
      <c r="AC174" s="104"/>
      <c r="AD174" s="104"/>
    </row>
    <row r="175" spans="2:30" ht="24" hidden="1" x14ac:dyDescent="0.25">
      <c r="B175" s="102" t="s">
        <v>1526</v>
      </c>
      <c r="C175" s="102" t="s">
        <v>56</v>
      </c>
      <c r="D175" s="102" t="s">
        <v>57</v>
      </c>
      <c r="E175" s="102" t="s">
        <v>1526</v>
      </c>
      <c r="F175" s="42">
        <v>93197</v>
      </c>
      <c r="G175" s="430" t="s">
        <v>2054</v>
      </c>
      <c r="H175" s="102" t="s">
        <v>160</v>
      </c>
      <c r="I175" s="37">
        <v>141.95999999999998</v>
      </c>
      <c r="J175" s="431" t="s">
        <v>2055</v>
      </c>
      <c r="K175" s="431"/>
      <c r="L175" s="551">
        <v>128.21</v>
      </c>
      <c r="M175" s="37">
        <v>0</v>
      </c>
      <c r="N175" s="37">
        <v>18200.689999999999</v>
      </c>
      <c r="O175" s="37">
        <v>0</v>
      </c>
      <c r="P175" s="623"/>
      <c r="Q175" s="435"/>
      <c r="R175" s="435"/>
      <c r="S175" s="104"/>
      <c r="T175" s="104"/>
      <c r="U175" s="104"/>
      <c r="V175" s="104"/>
      <c r="W175" s="104"/>
      <c r="X175" s="104"/>
      <c r="Y175" s="104"/>
      <c r="Z175" s="104"/>
      <c r="AA175" s="104"/>
      <c r="AB175" s="104"/>
      <c r="AC175" s="104"/>
      <c r="AD175" s="104"/>
    </row>
    <row r="176" spans="2:30" hidden="1" x14ac:dyDescent="0.25">
      <c r="B176" s="559"/>
      <c r="C176" s="559"/>
      <c r="D176" s="559"/>
      <c r="E176" s="559"/>
      <c r="F176" s="560"/>
      <c r="G176" s="561"/>
      <c r="H176" s="393"/>
      <c r="I176" s="562"/>
      <c r="J176" s="432"/>
      <c r="K176" s="432"/>
      <c r="L176" s="562"/>
      <c r="M176" s="562"/>
      <c r="N176" s="562"/>
      <c r="O176" s="593"/>
      <c r="P176" s="623"/>
      <c r="Q176" s="435"/>
      <c r="R176" s="435"/>
      <c r="S176" s="104"/>
      <c r="T176" s="104"/>
      <c r="U176" s="104"/>
      <c r="V176" s="104"/>
      <c r="W176" s="104"/>
      <c r="X176" s="104"/>
      <c r="Y176" s="104"/>
      <c r="Z176" s="104"/>
      <c r="AA176" s="104"/>
      <c r="AB176" s="104"/>
      <c r="AC176" s="104"/>
      <c r="AD176" s="104"/>
    </row>
    <row r="177" spans="2:30" hidden="1" x14ac:dyDescent="0.25">
      <c r="B177" s="66" t="s">
        <v>137</v>
      </c>
      <c r="C177" s="66"/>
      <c r="D177" s="66"/>
      <c r="E177" s="66"/>
      <c r="F177" s="66"/>
      <c r="G177" s="67" t="s">
        <v>135</v>
      </c>
      <c r="H177" s="563"/>
      <c r="I177" s="564"/>
      <c r="J177" s="78"/>
      <c r="K177" s="78"/>
      <c r="L177" s="564"/>
      <c r="M177" s="564"/>
      <c r="N177" s="569">
        <v>589099.01</v>
      </c>
      <c r="O177" s="569">
        <v>0</v>
      </c>
      <c r="P177" s="623"/>
      <c r="Q177" s="435"/>
      <c r="R177" s="435"/>
      <c r="S177" s="104"/>
      <c r="T177" s="104"/>
      <c r="U177" s="104"/>
      <c r="V177" s="104"/>
      <c r="W177" s="104"/>
      <c r="X177" s="104"/>
      <c r="Y177" s="104"/>
      <c r="Z177" s="104"/>
      <c r="AA177" s="104"/>
      <c r="AB177" s="104"/>
      <c r="AC177" s="104"/>
      <c r="AD177" s="104"/>
    </row>
    <row r="178" spans="2:30" ht="24" x14ac:dyDescent="0.25">
      <c r="B178" s="102" t="s">
        <v>139</v>
      </c>
      <c r="C178" s="102" t="s">
        <v>56</v>
      </c>
      <c r="D178" s="102" t="s">
        <v>58</v>
      </c>
      <c r="E178" s="102" t="s">
        <v>1001</v>
      </c>
      <c r="F178" s="42">
        <v>901000135</v>
      </c>
      <c r="G178" s="430" t="s">
        <v>2056</v>
      </c>
      <c r="H178" s="102" t="s">
        <v>228</v>
      </c>
      <c r="I178" s="37">
        <v>8268.3357919999999</v>
      </c>
      <c r="J178" s="431">
        <v>24.4</v>
      </c>
      <c r="K178" s="431"/>
      <c r="L178" s="551">
        <v>31.43</v>
      </c>
      <c r="M178" s="37">
        <v>0</v>
      </c>
      <c r="N178" s="37">
        <v>259873.79</v>
      </c>
      <c r="O178" s="37">
        <v>0</v>
      </c>
      <c r="P178" s="623"/>
      <c r="Q178" s="435"/>
      <c r="R178" s="435"/>
      <c r="S178" s="104"/>
      <c r="T178" s="104"/>
      <c r="U178" s="104"/>
      <c r="V178" s="104"/>
      <c r="W178" s="104"/>
      <c r="X178" s="104"/>
      <c r="Y178" s="104"/>
      <c r="Z178" s="104"/>
      <c r="AA178" s="104"/>
      <c r="AB178" s="104"/>
      <c r="AC178" s="104"/>
      <c r="AD178" s="104"/>
    </row>
    <row r="179" spans="2:30" ht="36" hidden="1" x14ac:dyDescent="0.25">
      <c r="B179" s="102" t="s">
        <v>140</v>
      </c>
      <c r="C179" s="102" t="s">
        <v>56</v>
      </c>
      <c r="D179" s="102" t="s">
        <v>57</v>
      </c>
      <c r="E179" s="102" t="s">
        <v>1002</v>
      </c>
      <c r="F179" s="42">
        <v>92580</v>
      </c>
      <c r="G179" s="430" t="s">
        <v>2057</v>
      </c>
      <c r="H179" s="102" t="s">
        <v>48</v>
      </c>
      <c r="I179" s="37">
        <v>1440.4</v>
      </c>
      <c r="J179" s="431" t="s">
        <v>2058</v>
      </c>
      <c r="K179" s="431"/>
      <c r="L179" s="551">
        <v>71.099999999999994</v>
      </c>
      <c r="M179" s="37">
        <v>0</v>
      </c>
      <c r="N179" s="37">
        <v>102412.44</v>
      </c>
      <c r="O179" s="37">
        <v>0</v>
      </c>
      <c r="P179" s="623"/>
      <c r="Q179" s="435"/>
      <c r="R179" s="435"/>
      <c r="S179" s="104"/>
      <c r="T179" s="104"/>
      <c r="U179" s="104"/>
      <c r="V179" s="104"/>
      <c r="W179" s="104"/>
      <c r="X179" s="104"/>
      <c r="Y179" s="104"/>
      <c r="Z179" s="104"/>
      <c r="AA179" s="104"/>
      <c r="AB179" s="104"/>
      <c r="AC179" s="104"/>
      <c r="AD179" s="104"/>
    </row>
    <row r="180" spans="2:30" ht="24" hidden="1" x14ac:dyDescent="0.25">
      <c r="B180" s="102" t="s">
        <v>1334</v>
      </c>
      <c r="C180" s="38" t="s">
        <v>56</v>
      </c>
      <c r="D180" s="38" t="s">
        <v>57</v>
      </c>
      <c r="E180" s="102" t="s">
        <v>1003</v>
      </c>
      <c r="F180" s="43">
        <v>94213</v>
      </c>
      <c r="G180" s="430" t="s">
        <v>2059</v>
      </c>
      <c r="H180" s="102" t="s">
        <v>48</v>
      </c>
      <c r="I180" s="37">
        <v>168.65</v>
      </c>
      <c r="J180" s="431" t="s">
        <v>2060</v>
      </c>
      <c r="K180" s="431"/>
      <c r="L180" s="551">
        <v>98.57</v>
      </c>
      <c r="M180" s="37">
        <v>0</v>
      </c>
      <c r="N180" s="37">
        <v>16623.830000000002</v>
      </c>
      <c r="O180" s="37">
        <v>0</v>
      </c>
      <c r="P180" s="623"/>
      <c r="Q180" s="435"/>
      <c r="R180" s="435"/>
      <c r="S180" s="104"/>
      <c r="T180" s="104"/>
      <c r="U180" s="104"/>
      <c r="V180" s="104"/>
      <c r="W180" s="104"/>
      <c r="X180" s="104"/>
      <c r="Y180" s="104"/>
      <c r="Z180" s="104"/>
      <c r="AA180" s="104"/>
      <c r="AB180" s="104"/>
      <c r="AC180" s="104"/>
      <c r="AD180" s="104"/>
    </row>
    <row r="181" spans="2:30" ht="24" x14ac:dyDescent="0.25">
      <c r="B181" s="102" t="s">
        <v>1527</v>
      </c>
      <c r="C181" s="38" t="s">
        <v>56</v>
      </c>
      <c r="D181" s="102" t="s">
        <v>59</v>
      </c>
      <c r="E181" s="102" t="s">
        <v>1004</v>
      </c>
      <c r="F181" s="43" t="s">
        <v>734</v>
      </c>
      <c r="G181" s="430" t="s">
        <v>1278</v>
      </c>
      <c r="H181" s="102" t="s">
        <v>48</v>
      </c>
      <c r="I181" s="37">
        <v>1271.75</v>
      </c>
      <c r="J181" s="431">
        <v>106.32</v>
      </c>
      <c r="K181" s="431"/>
      <c r="L181" s="551">
        <v>136.96</v>
      </c>
      <c r="M181" s="37">
        <v>0</v>
      </c>
      <c r="N181" s="37">
        <v>174178.88</v>
      </c>
      <c r="O181" s="37"/>
      <c r="P181" s="623"/>
      <c r="Q181" s="435"/>
      <c r="R181" s="435"/>
      <c r="S181" s="104"/>
      <c r="T181" s="104"/>
      <c r="U181" s="104"/>
      <c r="V181" s="104"/>
      <c r="W181" s="104"/>
      <c r="X181" s="104"/>
      <c r="Y181" s="104"/>
      <c r="Z181" s="104"/>
      <c r="AA181" s="104"/>
      <c r="AB181" s="104"/>
      <c r="AC181" s="104"/>
      <c r="AD181" s="104"/>
    </row>
    <row r="182" spans="2:30" hidden="1" x14ac:dyDescent="0.25">
      <c r="B182" s="102" t="s">
        <v>1528</v>
      </c>
      <c r="C182" s="102" t="s">
        <v>56</v>
      </c>
      <c r="D182" s="102" t="s">
        <v>58</v>
      </c>
      <c r="E182" s="102" t="s">
        <v>1005</v>
      </c>
      <c r="F182" s="42">
        <v>1001000135</v>
      </c>
      <c r="G182" s="430" t="s">
        <v>2061</v>
      </c>
      <c r="H182" s="102" t="s">
        <v>160</v>
      </c>
      <c r="I182" s="37">
        <v>109.19</v>
      </c>
      <c r="J182" s="431">
        <v>46.03</v>
      </c>
      <c r="K182" s="431"/>
      <c r="L182" s="551">
        <v>59.29</v>
      </c>
      <c r="M182" s="37">
        <v>0</v>
      </c>
      <c r="N182" s="37">
        <v>6473.87</v>
      </c>
      <c r="O182" s="37">
        <v>0</v>
      </c>
      <c r="P182" s="623"/>
      <c r="Q182" s="435"/>
      <c r="R182" s="435"/>
      <c r="S182" s="104"/>
      <c r="T182" s="104"/>
      <c r="U182" s="104"/>
      <c r="V182" s="104"/>
      <c r="W182" s="104"/>
      <c r="X182" s="104"/>
      <c r="Y182" s="104"/>
      <c r="Z182" s="104"/>
      <c r="AA182" s="104"/>
      <c r="AB182" s="104"/>
      <c r="AC182" s="104"/>
      <c r="AD182" s="104"/>
    </row>
    <row r="183" spans="2:30" ht="24" hidden="1" x14ac:dyDescent="0.25">
      <c r="B183" s="102" t="s">
        <v>1529</v>
      </c>
      <c r="C183" s="102" t="s">
        <v>56</v>
      </c>
      <c r="D183" s="102" t="s">
        <v>57</v>
      </c>
      <c r="E183" s="102" t="s">
        <v>1006</v>
      </c>
      <c r="F183" s="42">
        <v>94231</v>
      </c>
      <c r="G183" s="430" t="s">
        <v>2062</v>
      </c>
      <c r="H183" s="102" t="s">
        <v>160</v>
      </c>
      <c r="I183" s="37">
        <v>196.57</v>
      </c>
      <c r="J183" s="431" t="s">
        <v>2063</v>
      </c>
      <c r="K183" s="431"/>
      <c r="L183" s="551">
        <v>66.83</v>
      </c>
      <c r="M183" s="37">
        <v>0</v>
      </c>
      <c r="N183" s="37">
        <v>13136.77</v>
      </c>
      <c r="O183" s="37">
        <v>0</v>
      </c>
      <c r="P183" s="623"/>
      <c r="Q183" s="435"/>
      <c r="R183" s="435"/>
      <c r="S183" s="104"/>
      <c r="T183" s="104"/>
      <c r="U183" s="104"/>
      <c r="V183" s="104"/>
      <c r="W183" s="104"/>
      <c r="X183" s="104"/>
      <c r="Y183" s="104"/>
      <c r="Z183" s="104"/>
      <c r="AA183" s="104"/>
      <c r="AB183" s="104"/>
      <c r="AC183" s="104"/>
      <c r="AD183" s="104"/>
    </row>
    <row r="184" spans="2:30" hidden="1" x14ac:dyDescent="0.25">
      <c r="B184" s="102" t="s">
        <v>1530</v>
      </c>
      <c r="C184" s="102" t="s">
        <v>56</v>
      </c>
      <c r="D184" s="102" t="s">
        <v>57</v>
      </c>
      <c r="E184" s="102" t="s">
        <v>1007</v>
      </c>
      <c r="F184" s="42">
        <v>101979</v>
      </c>
      <c r="G184" s="430" t="s">
        <v>2064</v>
      </c>
      <c r="H184" s="102" t="s">
        <v>160</v>
      </c>
      <c r="I184" s="37">
        <v>308.26</v>
      </c>
      <c r="J184" s="431" t="s">
        <v>2065</v>
      </c>
      <c r="K184" s="431"/>
      <c r="L184" s="551">
        <v>53.2</v>
      </c>
      <c r="M184" s="37">
        <v>0</v>
      </c>
      <c r="N184" s="37">
        <v>16399.43</v>
      </c>
      <c r="O184" s="37">
        <v>0</v>
      </c>
      <c r="P184" s="623"/>
      <c r="Q184" s="435"/>
      <c r="R184" s="435"/>
      <c r="S184" s="104"/>
      <c r="T184" s="104"/>
      <c r="U184" s="104"/>
      <c r="V184" s="104"/>
      <c r="W184" s="104"/>
      <c r="X184" s="104"/>
      <c r="Y184" s="104"/>
      <c r="Z184" s="104"/>
      <c r="AA184" s="104"/>
      <c r="AB184" s="104"/>
      <c r="AC184" s="104"/>
      <c r="AD184" s="104"/>
    </row>
    <row r="185" spans="2:30" hidden="1" x14ac:dyDescent="0.25">
      <c r="B185" s="559"/>
      <c r="C185" s="559"/>
      <c r="D185" s="559"/>
      <c r="E185" s="559"/>
      <c r="F185" s="560"/>
      <c r="G185" s="561"/>
      <c r="H185" s="393"/>
      <c r="I185" s="562"/>
      <c r="J185" s="432"/>
      <c r="K185" s="432"/>
      <c r="L185" s="562"/>
      <c r="M185" s="562"/>
      <c r="N185" s="562"/>
      <c r="O185" s="593"/>
      <c r="P185" s="629"/>
      <c r="Q185" s="437"/>
      <c r="R185" s="435"/>
      <c r="S185" s="104"/>
      <c r="T185" s="104"/>
      <c r="U185" s="104"/>
      <c r="V185" s="104"/>
      <c r="W185" s="104"/>
      <c r="X185" s="104"/>
      <c r="Y185" s="104"/>
      <c r="Z185" s="104"/>
      <c r="AA185" s="104"/>
      <c r="AB185" s="104"/>
      <c r="AC185" s="104"/>
      <c r="AD185" s="104"/>
    </row>
    <row r="186" spans="2:30" hidden="1" x14ac:dyDescent="0.25">
      <c r="B186" s="66" t="s">
        <v>63</v>
      </c>
      <c r="C186" s="66"/>
      <c r="D186" s="66"/>
      <c r="E186" s="66"/>
      <c r="F186" s="66"/>
      <c r="G186" s="67" t="s">
        <v>138</v>
      </c>
      <c r="H186" s="563"/>
      <c r="I186" s="564"/>
      <c r="J186" s="78"/>
      <c r="K186" s="78"/>
      <c r="L186" s="564"/>
      <c r="M186" s="564"/>
      <c r="N186" s="569">
        <v>370414.64</v>
      </c>
      <c r="O186" s="569">
        <v>0</v>
      </c>
      <c r="P186" s="629"/>
      <c r="Q186" s="437"/>
      <c r="R186" s="435"/>
      <c r="S186" s="104"/>
      <c r="T186" s="104"/>
      <c r="U186" s="104"/>
      <c r="V186" s="104"/>
      <c r="W186" s="104"/>
      <c r="X186" s="104"/>
      <c r="Y186" s="104"/>
      <c r="Z186" s="104"/>
      <c r="AA186" s="104"/>
      <c r="AB186" s="104"/>
      <c r="AC186" s="104"/>
      <c r="AD186" s="104"/>
    </row>
    <row r="187" spans="2:30" hidden="1" x14ac:dyDescent="0.25">
      <c r="B187" s="74" t="s">
        <v>64</v>
      </c>
      <c r="C187" s="74"/>
      <c r="D187" s="74"/>
      <c r="E187" s="74"/>
      <c r="F187" s="74"/>
      <c r="G187" s="75" t="s">
        <v>142</v>
      </c>
      <c r="H187" s="578"/>
      <c r="I187" s="579"/>
      <c r="J187" s="80"/>
      <c r="K187" s="80"/>
      <c r="L187" s="579"/>
      <c r="M187" s="579"/>
      <c r="N187" s="582">
        <v>289750.21000000002</v>
      </c>
      <c r="O187" s="582">
        <v>0</v>
      </c>
      <c r="P187" s="629"/>
      <c r="Q187" s="437"/>
      <c r="R187" s="435"/>
      <c r="S187" s="104"/>
      <c r="T187" s="104"/>
      <c r="U187" s="104"/>
      <c r="V187" s="104"/>
      <c r="W187" s="104"/>
      <c r="X187" s="104"/>
      <c r="Y187" s="104"/>
      <c r="Z187" s="104"/>
      <c r="AA187" s="104"/>
      <c r="AB187" s="104"/>
      <c r="AC187" s="104"/>
      <c r="AD187" s="104"/>
    </row>
    <row r="188" spans="2:30" ht="24" hidden="1" x14ac:dyDescent="0.25">
      <c r="B188" s="102" t="s">
        <v>146</v>
      </c>
      <c r="C188" s="102" t="s">
        <v>56</v>
      </c>
      <c r="D188" s="102" t="s">
        <v>58</v>
      </c>
      <c r="E188" s="102" t="s">
        <v>146</v>
      </c>
      <c r="F188" s="42">
        <v>1501000100</v>
      </c>
      <c r="G188" s="430" t="s">
        <v>2066</v>
      </c>
      <c r="H188" s="102" t="s">
        <v>48</v>
      </c>
      <c r="I188" s="37">
        <v>3710.9680000000008</v>
      </c>
      <c r="J188" s="431">
        <v>6.54</v>
      </c>
      <c r="K188" s="431"/>
      <c r="L188" s="551">
        <v>8.42</v>
      </c>
      <c r="M188" s="37">
        <v>0</v>
      </c>
      <c r="N188" s="37">
        <v>31246.35</v>
      </c>
      <c r="O188" s="37">
        <v>0</v>
      </c>
      <c r="P188" s="629"/>
      <c r="Q188" s="437"/>
      <c r="R188" s="435"/>
      <c r="S188" s="104"/>
      <c r="T188" s="104"/>
      <c r="U188" s="104"/>
      <c r="V188" s="104"/>
      <c r="W188" s="104"/>
      <c r="X188" s="104"/>
      <c r="Y188" s="104"/>
      <c r="Z188" s="104"/>
      <c r="AA188" s="104"/>
      <c r="AB188" s="104"/>
      <c r="AC188" s="104"/>
      <c r="AD188" s="104"/>
    </row>
    <row r="189" spans="2:30" ht="48" hidden="1" x14ac:dyDescent="0.25">
      <c r="B189" s="102" t="s">
        <v>147</v>
      </c>
      <c r="C189" s="102" t="s">
        <v>56</v>
      </c>
      <c r="D189" s="102" t="s">
        <v>57</v>
      </c>
      <c r="E189" s="102" t="s">
        <v>147</v>
      </c>
      <c r="F189" s="42">
        <v>87529</v>
      </c>
      <c r="G189" s="430" t="s">
        <v>2067</v>
      </c>
      <c r="H189" s="102" t="s">
        <v>48</v>
      </c>
      <c r="I189" s="37">
        <v>901.03960000000097</v>
      </c>
      <c r="J189" s="431" t="s">
        <v>2068</v>
      </c>
      <c r="K189" s="431"/>
      <c r="L189" s="551">
        <v>43.68</v>
      </c>
      <c r="M189" s="37">
        <v>0</v>
      </c>
      <c r="N189" s="37">
        <v>39357.4</v>
      </c>
      <c r="O189" s="37">
        <v>0</v>
      </c>
      <c r="P189" s="629"/>
      <c r="Q189" s="437"/>
      <c r="R189" s="435"/>
      <c r="S189" s="104"/>
      <c r="T189" s="104"/>
      <c r="U189" s="104"/>
      <c r="V189" s="104"/>
      <c r="W189" s="104"/>
      <c r="X189" s="104"/>
      <c r="Y189" s="104"/>
      <c r="Z189" s="104"/>
      <c r="AA189" s="104"/>
      <c r="AB189" s="104"/>
      <c r="AC189" s="104"/>
      <c r="AD189" s="104"/>
    </row>
    <row r="190" spans="2:30" ht="36" hidden="1" x14ac:dyDescent="0.25">
      <c r="B190" s="102" t="s">
        <v>1013</v>
      </c>
      <c r="C190" s="102" t="s">
        <v>56</v>
      </c>
      <c r="D190" s="102" t="s">
        <v>57</v>
      </c>
      <c r="E190" s="102" t="s">
        <v>1013</v>
      </c>
      <c r="F190" s="42">
        <v>87775</v>
      </c>
      <c r="G190" s="430" t="s">
        <v>2069</v>
      </c>
      <c r="H190" s="102" t="s">
        <v>48</v>
      </c>
      <c r="I190" s="37">
        <v>2194.9083999999998</v>
      </c>
      <c r="J190" s="431" t="s">
        <v>2070</v>
      </c>
      <c r="K190" s="431"/>
      <c r="L190" s="551">
        <v>59.65</v>
      </c>
      <c r="M190" s="37">
        <v>0</v>
      </c>
      <c r="N190" s="37">
        <v>130926.28</v>
      </c>
      <c r="O190" s="37">
        <v>0</v>
      </c>
      <c r="P190" s="629"/>
      <c r="Q190" s="437"/>
      <c r="R190" s="435"/>
      <c r="S190" s="104"/>
      <c r="T190" s="104"/>
      <c r="U190" s="104"/>
      <c r="V190" s="104"/>
      <c r="W190" s="104"/>
      <c r="X190" s="104"/>
      <c r="Y190" s="104"/>
      <c r="Z190" s="104"/>
      <c r="AA190" s="104"/>
      <c r="AB190" s="104"/>
      <c r="AC190" s="104"/>
      <c r="AD190" s="104"/>
    </row>
    <row r="191" spans="2:30" ht="48" hidden="1" x14ac:dyDescent="0.25">
      <c r="B191" s="102" t="s">
        <v>1531</v>
      </c>
      <c r="C191" s="102" t="s">
        <v>56</v>
      </c>
      <c r="D191" s="102" t="s">
        <v>57</v>
      </c>
      <c r="E191" s="102" t="s">
        <v>1531</v>
      </c>
      <c r="F191" s="42">
        <v>87527</v>
      </c>
      <c r="G191" s="430" t="s">
        <v>2071</v>
      </c>
      <c r="H191" s="102" t="s">
        <v>48</v>
      </c>
      <c r="I191" s="37">
        <v>104.35</v>
      </c>
      <c r="J191" s="431" t="s">
        <v>2072</v>
      </c>
      <c r="K191" s="431"/>
      <c r="L191" s="551">
        <v>47.54</v>
      </c>
      <c r="M191" s="37">
        <v>0</v>
      </c>
      <c r="N191" s="37">
        <v>4960.79</v>
      </c>
      <c r="O191" s="37">
        <v>0</v>
      </c>
      <c r="P191" s="629"/>
      <c r="Q191" s="437"/>
      <c r="R191" s="435"/>
      <c r="S191" s="104"/>
      <c r="T191" s="104"/>
      <c r="U191" s="104"/>
      <c r="V191" s="104"/>
      <c r="W191" s="104"/>
      <c r="X191" s="104"/>
      <c r="Y191" s="104"/>
      <c r="Z191" s="104"/>
      <c r="AA191" s="104"/>
      <c r="AB191" s="104"/>
      <c r="AC191" s="104"/>
      <c r="AD191" s="104"/>
    </row>
    <row r="192" spans="2:30" ht="48" hidden="1" x14ac:dyDescent="0.25">
      <c r="B192" s="102" t="s">
        <v>1532</v>
      </c>
      <c r="C192" s="102" t="s">
        <v>56</v>
      </c>
      <c r="D192" s="102" t="s">
        <v>57</v>
      </c>
      <c r="E192" s="102" t="s">
        <v>1532</v>
      </c>
      <c r="F192" s="42">
        <v>87531</v>
      </c>
      <c r="G192" s="430" t="s">
        <v>2073</v>
      </c>
      <c r="H192" s="102" t="s">
        <v>48</v>
      </c>
      <c r="I192" s="37">
        <v>235.21</v>
      </c>
      <c r="J192" s="431" t="s">
        <v>2074</v>
      </c>
      <c r="K192" s="431"/>
      <c r="L192" s="551">
        <v>42.3</v>
      </c>
      <c r="M192" s="37">
        <v>0</v>
      </c>
      <c r="N192" s="37">
        <v>9949.3799999999992</v>
      </c>
      <c r="O192" s="37">
        <v>0</v>
      </c>
      <c r="P192" s="629"/>
      <c r="Q192" s="437"/>
      <c r="R192" s="435"/>
      <c r="S192" s="104"/>
      <c r="T192" s="104"/>
      <c r="U192" s="104"/>
      <c r="V192" s="104"/>
      <c r="W192" s="104"/>
      <c r="X192" s="104"/>
      <c r="Y192" s="104"/>
      <c r="Z192" s="104"/>
      <c r="AA192" s="104"/>
      <c r="AB192" s="104"/>
      <c r="AC192" s="104"/>
      <c r="AD192" s="104"/>
    </row>
    <row r="193" spans="2:30" ht="48" hidden="1" x14ac:dyDescent="0.25">
      <c r="B193" s="102" t="s">
        <v>1533</v>
      </c>
      <c r="C193" s="102" t="s">
        <v>56</v>
      </c>
      <c r="D193" s="102" t="s">
        <v>57</v>
      </c>
      <c r="E193" s="102" t="s">
        <v>1533</v>
      </c>
      <c r="F193" s="42">
        <v>87535</v>
      </c>
      <c r="G193" s="430" t="s">
        <v>2075</v>
      </c>
      <c r="H193" s="102" t="s">
        <v>48</v>
      </c>
      <c r="I193" s="37">
        <v>275.46000000000004</v>
      </c>
      <c r="J193" s="431" t="s">
        <v>2076</v>
      </c>
      <c r="K193" s="431"/>
      <c r="L193" s="551">
        <v>38.42</v>
      </c>
      <c r="M193" s="37">
        <v>0</v>
      </c>
      <c r="N193" s="37">
        <v>10583.17</v>
      </c>
      <c r="O193" s="37"/>
      <c r="P193" s="629"/>
      <c r="Q193" s="437"/>
      <c r="R193" s="435"/>
      <c r="S193" s="104"/>
      <c r="T193" s="104"/>
      <c r="U193" s="104"/>
      <c r="V193" s="104"/>
      <c r="W193" s="104"/>
      <c r="X193" s="104"/>
      <c r="Y193" s="104"/>
      <c r="Z193" s="104"/>
      <c r="AA193" s="104"/>
      <c r="AB193" s="104"/>
      <c r="AC193" s="104"/>
      <c r="AD193" s="104"/>
    </row>
    <row r="194" spans="2:30" ht="36" hidden="1" x14ac:dyDescent="0.25">
      <c r="B194" s="102" t="s">
        <v>1534</v>
      </c>
      <c r="C194" s="102" t="s">
        <v>56</v>
      </c>
      <c r="D194" s="102" t="s">
        <v>57</v>
      </c>
      <c r="E194" s="102" t="s">
        <v>1534</v>
      </c>
      <c r="F194" s="42">
        <v>87273</v>
      </c>
      <c r="G194" s="430" t="s">
        <v>2077</v>
      </c>
      <c r="H194" s="102" t="s">
        <v>48</v>
      </c>
      <c r="I194" s="37">
        <v>615.02</v>
      </c>
      <c r="J194" s="431" t="s">
        <v>2078</v>
      </c>
      <c r="K194" s="431"/>
      <c r="L194" s="551">
        <v>80.3</v>
      </c>
      <c r="M194" s="37">
        <v>0</v>
      </c>
      <c r="N194" s="37">
        <v>49386.1</v>
      </c>
      <c r="O194" s="37">
        <v>0</v>
      </c>
      <c r="P194" s="629"/>
      <c r="Q194" s="437"/>
      <c r="R194" s="435"/>
      <c r="S194" s="104"/>
      <c r="T194" s="104"/>
      <c r="U194" s="104"/>
      <c r="V194" s="104"/>
      <c r="W194" s="104"/>
      <c r="X194" s="104"/>
      <c r="Y194" s="104"/>
      <c r="Z194" s="104"/>
      <c r="AA194" s="104"/>
      <c r="AB194" s="104"/>
      <c r="AC194" s="104"/>
      <c r="AD194" s="104"/>
    </row>
    <row r="195" spans="2:30" ht="24" hidden="1" x14ac:dyDescent="0.25">
      <c r="B195" s="102" t="s">
        <v>1535</v>
      </c>
      <c r="C195" s="102" t="s">
        <v>56</v>
      </c>
      <c r="D195" s="102" t="s">
        <v>57</v>
      </c>
      <c r="E195" s="102" t="s">
        <v>1535</v>
      </c>
      <c r="F195" s="42">
        <v>101739</v>
      </c>
      <c r="G195" s="430" t="s">
        <v>2079</v>
      </c>
      <c r="H195" s="102" t="s">
        <v>160</v>
      </c>
      <c r="I195" s="37">
        <v>320.45999999999998</v>
      </c>
      <c r="J195" s="431" t="s">
        <v>2080</v>
      </c>
      <c r="K195" s="431"/>
      <c r="L195" s="551">
        <v>41.63</v>
      </c>
      <c r="M195" s="37">
        <v>0</v>
      </c>
      <c r="N195" s="37">
        <v>13340.74</v>
      </c>
      <c r="O195" s="73"/>
      <c r="P195" s="629"/>
      <c r="Q195" s="437"/>
      <c r="R195" s="435"/>
      <c r="S195" s="104"/>
      <c r="T195" s="104"/>
      <c r="U195" s="104"/>
      <c r="V195" s="104"/>
      <c r="W195" s="104"/>
      <c r="X195" s="104"/>
      <c r="Y195" s="104"/>
      <c r="Z195" s="104"/>
      <c r="AA195" s="104"/>
      <c r="AB195" s="104"/>
      <c r="AC195" s="104"/>
      <c r="AD195" s="104"/>
    </row>
    <row r="196" spans="2:30" hidden="1" x14ac:dyDescent="0.25">
      <c r="B196" s="74" t="s">
        <v>65</v>
      </c>
      <c r="C196" s="74"/>
      <c r="D196" s="74"/>
      <c r="E196" s="74"/>
      <c r="F196" s="74"/>
      <c r="G196" s="75" t="s">
        <v>143</v>
      </c>
      <c r="H196" s="578"/>
      <c r="I196" s="579"/>
      <c r="J196" s="80"/>
      <c r="K196" s="80"/>
      <c r="L196" s="579"/>
      <c r="M196" s="579"/>
      <c r="N196" s="582">
        <v>80664.429999999993</v>
      </c>
      <c r="O196" s="582">
        <v>0</v>
      </c>
      <c r="P196" s="629"/>
      <c r="Q196" s="437"/>
      <c r="R196" s="435"/>
      <c r="S196" s="104"/>
      <c r="T196" s="104"/>
      <c r="U196" s="104"/>
      <c r="V196" s="104"/>
      <c r="W196" s="104"/>
      <c r="X196" s="104"/>
      <c r="Y196" s="104"/>
      <c r="Z196" s="104"/>
      <c r="AA196" s="104"/>
      <c r="AB196" s="104"/>
      <c r="AC196" s="104"/>
      <c r="AD196" s="104"/>
    </row>
    <row r="197" spans="2:30" ht="36" hidden="1" x14ac:dyDescent="0.25">
      <c r="B197" s="102" t="s">
        <v>149</v>
      </c>
      <c r="C197" s="102" t="s">
        <v>56</v>
      </c>
      <c r="D197" s="102" t="s">
        <v>57</v>
      </c>
      <c r="E197" s="102" t="s">
        <v>979</v>
      </c>
      <c r="F197" s="42">
        <v>87882</v>
      </c>
      <c r="G197" s="430" t="s">
        <v>2081</v>
      </c>
      <c r="H197" s="102" t="s">
        <v>48</v>
      </c>
      <c r="I197" s="37">
        <v>1034.03</v>
      </c>
      <c r="J197" s="431" t="s">
        <v>2082</v>
      </c>
      <c r="K197" s="431"/>
      <c r="L197" s="551">
        <v>8.99</v>
      </c>
      <c r="M197" s="37">
        <v>0</v>
      </c>
      <c r="N197" s="37">
        <v>9295.92</v>
      </c>
      <c r="O197" s="37">
        <v>0</v>
      </c>
      <c r="P197" s="629"/>
      <c r="Q197" s="437"/>
      <c r="R197" s="435"/>
      <c r="S197" s="104"/>
      <c r="T197" s="104"/>
      <c r="U197" s="104"/>
      <c r="V197" s="104"/>
      <c r="W197" s="104"/>
      <c r="X197" s="104"/>
      <c r="Y197" s="104"/>
      <c r="Z197" s="104"/>
      <c r="AA197" s="104"/>
      <c r="AB197" s="104"/>
      <c r="AC197" s="104"/>
      <c r="AD197" s="104"/>
    </row>
    <row r="198" spans="2:30" ht="36" hidden="1" x14ac:dyDescent="0.25">
      <c r="B198" s="102" t="s">
        <v>150</v>
      </c>
      <c r="C198" s="102" t="s">
        <v>56</v>
      </c>
      <c r="D198" s="102" t="s">
        <v>57</v>
      </c>
      <c r="E198" s="102" t="s">
        <v>1008</v>
      </c>
      <c r="F198" s="42">
        <v>90408</v>
      </c>
      <c r="G198" s="430" t="s">
        <v>2083</v>
      </c>
      <c r="H198" s="102" t="s">
        <v>48</v>
      </c>
      <c r="I198" s="37">
        <v>1034.03</v>
      </c>
      <c r="J198" s="431" t="s">
        <v>2084</v>
      </c>
      <c r="K198" s="431"/>
      <c r="L198" s="551">
        <v>38.67</v>
      </c>
      <c r="M198" s="37">
        <v>0</v>
      </c>
      <c r="N198" s="37">
        <v>39985.94</v>
      </c>
      <c r="O198" s="37">
        <v>0</v>
      </c>
      <c r="P198" s="629"/>
      <c r="Q198" s="437"/>
      <c r="R198" s="435"/>
      <c r="S198" s="104"/>
      <c r="T198" s="104"/>
      <c r="U198" s="104"/>
      <c r="V198" s="104"/>
      <c r="W198" s="104"/>
      <c r="X198" s="104"/>
      <c r="Y198" s="104"/>
      <c r="Z198" s="104"/>
      <c r="AA198" s="104"/>
      <c r="AB198" s="104"/>
      <c r="AC198" s="104"/>
      <c r="AD198" s="104"/>
    </row>
    <row r="199" spans="2:30" ht="24" hidden="1" x14ac:dyDescent="0.25">
      <c r="B199" s="102" t="s">
        <v>151</v>
      </c>
      <c r="C199" s="102" t="s">
        <v>56</v>
      </c>
      <c r="D199" s="102" t="s">
        <v>57</v>
      </c>
      <c r="E199" s="102" t="s">
        <v>1009</v>
      </c>
      <c r="F199" s="42">
        <v>96114</v>
      </c>
      <c r="G199" s="430" t="s">
        <v>2085</v>
      </c>
      <c r="H199" s="102" t="s">
        <v>48</v>
      </c>
      <c r="I199" s="37">
        <v>296.5</v>
      </c>
      <c r="J199" s="431" t="s">
        <v>2086</v>
      </c>
      <c r="K199" s="431"/>
      <c r="L199" s="551">
        <v>95.41</v>
      </c>
      <c r="M199" s="37">
        <v>0</v>
      </c>
      <c r="N199" s="37">
        <v>28289.06</v>
      </c>
      <c r="O199" s="37">
        <v>0</v>
      </c>
      <c r="P199" s="629"/>
      <c r="Q199" s="437"/>
      <c r="R199" s="435"/>
      <c r="S199" s="104"/>
      <c r="T199" s="104"/>
      <c r="U199" s="104"/>
      <c r="V199" s="104"/>
      <c r="W199" s="104"/>
      <c r="X199" s="104"/>
      <c r="Y199" s="104"/>
      <c r="Z199" s="104"/>
      <c r="AA199" s="104"/>
      <c r="AB199" s="104"/>
      <c r="AC199" s="104"/>
      <c r="AD199" s="104"/>
    </row>
    <row r="200" spans="2:30" ht="24" hidden="1" x14ac:dyDescent="0.25">
      <c r="B200" s="102" t="s">
        <v>186</v>
      </c>
      <c r="C200" s="102" t="s">
        <v>56</v>
      </c>
      <c r="D200" s="102" t="s">
        <v>57</v>
      </c>
      <c r="E200" s="102" t="s">
        <v>977</v>
      </c>
      <c r="F200" s="42">
        <v>96123</v>
      </c>
      <c r="G200" s="430" t="s">
        <v>2087</v>
      </c>
      <c r="H200" s="102" t="s">
        <v>160</v>
      </c>
      <c r="I200" s="37">
        <v>70.099999999999994</v>
      </c>
      <c r="J200" s="431" t="s">
        <v>2088</v>
      </c>
      <c r="K200" s="431"/>
      <c r="L200" s="551">
        <v>44.13</v>
      </c>
      <c r="M200" s="37">
        <v>0</v>
      </c>
      <c r="N200" s="37">
        <v>3093.51</v>
      </c>
      <c r="O200" s="37">
        <v>0</v>
      </c>
      <c r="P200" s="629"/>
      <c r="Q200" s="437"/>
      <c r="R200" s="435"/>
      <c r="S200" s="104"/>
      <c r="T200" s="104"/>
      <c r="U200" s="104"/>
      <c r="V200" s="104"/>
      <c r="W200" s="104"/>
      <c r="X200" s="104"/>
      <c r="Y200" s="104"/>
      <c r="Z200" s="104"/>
      <c r="AA200" s="104"/>
      <c r="AB200" s="104"/>
      <c r="AC200" s="104"/>
      <c r="AD200" s="104"/>
    </row>
    <row r="201" spans="2:30" hidden="1" x14ac:dyDescent="0.25">
      <c r="B201" s="559"/>
      <c r="C201" s="559"/>
      <c r="D201" s="559"/>
      <c r="E201" s="559"/>
      <c r="F201" s="560"/>
      <c r="G201" s="561"/>
      <c r="H201" s="393"/>
      <c r="I201" s="562"/>
      <c r="J201" s="432"/>
      <c r="K201" s="432"/>
      <c r="L201" s="562"/>
      <c r="M201" s="562"/>
      <c r="N201" s="562"/>
      <c r="O201" s="593"/>
      <c r="P201" s="629"/>
      <c r="Q201" s="437"/>
      <c r="R201" s="435"/>
      <c r="S201" s="104"/>
      <c r="T201" s="104"/>
      <c r="U201" s="104"/>
      <c r="V201" s="104"/>
      <c r="W201" s="104"/>
      <c r="X201" s="104"/>
      <c r="Y201" s="104"/>
      <c r="Z201" s="104"/>
      <c r="AA201" s="104"/>
      <c r="AB201" s="104"/>
      <c r="AC201" s="104"/>
      <c r="AD201" s="104"/>
    </row>
    <row r="202" spans="2:30" hidden="1" x14ac:dyDescent="0.25">
      <c r="B202" s="66" t="s">
        <v>66</v>
      </c>
      <c r="C202" s="66"/>
      <c r="D202" s="66"/>
      <c r="E202" s="66"/>
      <c r="F202" s="66"/>
      <c r="G202" s="67" t="s">
        <v>144</v>
      </c>
      <c r="H202" s="563"/>
      <c r="I202" s="564"/>
      <c r="J202" s="78"/>
      <c r="K202" s="78"/>
      <c r="L202" s="564"/>
      <c r="M202" s="564"/>
      <c r="N202" s="569">
        <v>289245.46999999997</v>
      </c>
      <c r="O202" s="569">
        <v>0</v>
      </c>
      <c r="P202" s="629"/>
      <c r="Q202" s="437"/>
      <c r="R202" s="435"/>
      <c r="S202" s="104"/>
      <c r="T202" s="104"/>
      <c r="U202" s="104"/>
      <c r="V202" s="104"/>
      <c r="W202" s="104"/>
      <c r="X202" s="104"/>
      <c r="Y202" s="104"/>
      <c r="Z202" s="104"/>
      <c r="AA202" s="104"/>
      <c r="AB202" s="104"/>
      <c r="AC202" s="104"/>
      <c r="AD202" s="104"/>
    </row>
    <row r="203" spans="2:30" hidden="1" x14ac:dyDescent="0.25">
      <c r="B203" s="76" t="s">
        <v>67</v>
      </c>
      <c r="C203" s="76"/>
      <c r="D203" s="76"/>
      <c r="E203" s="76"/>
      <c r="F203" s="76"/>
      <c r="G203" s="77" t="s">
        <v>145</v>
      </c>
      <c r="H203" s="567"/>
      <c r="I203" s="568"/>
      <c r="J203" s="81"/>
      <c r="K203" s="81"/>
      <c r="L203" s="568"/>
      <c r="M203" s="568"/>
      <c r="N203" s="571">
        <v>77887.289999999994</v>
      </c>
      <c r="O203" s="571">
        <v>0</v>
      </c>
      <c r="P203" s="629"/>
      <c r="Q203" s="437"/>
      <c r="R203" s="435"/>
      <c r="S203" s="104"/>
      <c r="T203" s="104"/>
      <c r="U203" s="104"/>
      <c r="V203" s="104"/>
      <c r="W203" s="104"/>
      <c r="X203" s="104"/>
      <c r="Y203" s="104"/>
      <c r="Z203" s="104"/>
      <c r="AA203" s="104"/>
      <c r="AB203" s="104"/>
      <c r="AC203" s="104"/>
      <c r="AD203" s="104"/>
    </row>
    <row r="204" spans="2:30" ht="36" hidden="1" x14ac:dyDescent="0.25">
      <c r="B204" s="102" t="s">
        <v>187</v>
      </c>
      <c r="C204" s="102" t="s">
        <v>56</v>
      </c>
      <c r="D204" s="102" t="s">
        <v>57</v>
      </c>
      <c r="E204" s="102" t="s">
        <v>1010</v>
      </c>
      <c r="F204" s="42">
        <v>94569</v>
      </c>
      <c r="G204" s="430" t="s">
        <v>2089</v>
      </c>
      <c r="H204" s="102" t="s">
        <v>48</v>
      </c>
      <c r="I204" s="37">
        <v>34.200000000000003</v>
      </c>
      <c r="J204" s="431" t="s">
        <v>2090</v>
      </c>
      <c r="K204" s="431"/>
      <c r="L204" s="551">
        <v>1096.72</v>
      </c>
      <c r="M204" s="37">
        <v>0</v>
      </c>
      <c r="N204" s="37">
        <v>37507.82</v>
      </c>
      <c r="O204" s="37">
        <v>0</v>
      </c>
      <c r="P204" s="630"/>
      <c r="Q204" s="435"/>
      <c r="R204" s="435"/>
      <c r="S204" s="104"/>
      <c r="T204" s="104"/>
      <c r="U204" s="104"/>
      <c r="V204" s="104"/>
      <c r="W204" s="104"/>
      <c r="X204" s="104"/>
      <c r="Y204" s="104"/>
      <c r="Z204" s="104"/>
      <c r="AA204" s="104"/>
      <c r="AB204" s="104"/>
      <c r="AC204" s="104"/>
      <c r="AD204" s="104"/>
    </row>
    <row r="205" spans="2:30" ht="48" hidden="1" x14ac:dyDescent="0.25">
      <c r="B205" s="102" t="s">
        <v>188</v>
      </c>
      <c r="C205" s="102" t="s">
        <v>56</v>
      </c>
      <c r="D205" s="102" t="s">
        <v>57</v>
      </c>
      <c r="E205" s="102" t="s">
        <v>1011</v>
      </c>
      <c r="F205" s="42">
        <v>94570</v>
      </c>
      <c r="G205" s="430" t="s">
        <v>2091</v>
      </c>
      <c r="H205" s="102" t="s">
        <v>48</v>
      </c>
      <c r="I205" s="37">
        <v>66.81</v>
      </c>
      <c r="J205" s="431" t="s">
        <v>2092</v>
      </c>
      <c r="K205" s="431"/>
      <c r="L205" s="551">
        <v>577.29</v>
      </c>
      <c r="M205" s="37">
        <v>0</v>
      </c>
      <c r="N205" s="37">
        <v>38568.74</v>
      </c>
      <c r="O205" s="37">
        <v>0</v>
      </c>
      <c r="P205" s="620"/>
      <c r="Q205" s="438"/>
      <c r="R205" s="435"/>
      <c r="S205" s="104"/>
      <c r="T205" s="104"/>
      <c r="U205" s="104"/>
      <c r="V205" s="104"/>
      <c r="W205" s="104"/>
      <c r="X205" s="104"/>
      <c r="Y205" s="104"/>
      <c r="Z205" s="104"/>
      <c r="AA205" s="104"/>
      <c r="AB205" s="104"/>
      <c r="AC205" s="104"/>
      <c r="AD205" s="104"/>
    </row>
    <row r="206" spans="2:30" hidden="1" x14ac:dyDescent="0.25">
      <c r="B206" s="102" t="s">
        <v>1536</v>
      </c>
      <c r="C206" s="102" t="s">
        <v>56</v>
      </c>
      <c r="D206" s="102" t="s">
        <v>59</v>
      </c>
      <c r="E206" s="102" t="s">
        <v>1012</v>
      </c>
      <c r="F206" s="42" t="s">
        <v>735</v>
      </c>
      <c r="G206" s="496" t="s">
        <v>1014</v>
      </c>
      <c r="H206" s="102" t="s">
        <v>121</v>
      </c>
      <c r="I206" s="37">
        <v>3.24</v>
      </c>
      <c r="J206" s="431">
        <v>433.84</v>
      </c>
      <c r="K206" s="431"/>
      <c r="L206" s="551">
        <v>558.87</v>
      </c>
      <c r="M206" s="37">
        <v>0</v>
      </c>
      <c r="N206" s="37">
        <v>1810.73</v>
      </c>
      <c r="O206" s="37"/>
      <c r="P206" s="620"/>
      <c r="Q206" s="438"/>
      <c r="R206" s="435"/>
      <c r="S206" s="104"/>
      <c r="T206" s="104"/>
      <c r="U206" s="104"/>
      <c r="V206" s="104"/>
      <c r="W206" s="104"/>
      <c r="X206" s="104"/>
      <c r="Y206" s="104"/>
      <c r="Z206" s="104"/>
      <c r="AA206" s="104"/>
      <c r="AB206" s="104"/>
      <c r="AC206" s="104"/>
      <c r="AD206" s="104"/>
    </row>
    <row r="207" spans="2:30" hidden="1" x14ac:dyDescent="0.25">
      <c r="B207" s="76" t="s">
        <v>68</v>
      </c>
      <c r="C207" s="76"/>
      <c r="D207" s="76"/>
      <c r="E207" s="76"/>
      <c r="F207" s="76"/>
      <c r="G207" s="77" t="s">
        <v>1018</v>
      </c>
      <c r="H207" s="567"/>
      <c r="I207" s="568"/>
      <c r="J207" s="81"/>
      <c r="K207" s="81"/>
      <c r="L207" s="568"/>
      <c r="M207" s="568"/>
      <c r="N207" s="571">
        <v>104688.87</v>
      </c>
      <c r="O207" s="571">
        <v>0</v>
      </c>
      <c r="P207" s="630"/>
      <c r="Q207" s="435"/>
      <c r="R207" s="435"/>
      <c r="S207" s="104"/>
      <c r="T207" s="104"/>
      <c r="U207" s="104"/>
      <c r="V207" s="104"/>
      <c r="W207" s="104"/>
      <c r="X207" s="104"/>
      <c r="Y207" s="104"/>
      <c r="Z207" s="104"/>
      <c r="AA207" s="104"/>
      <c r="AB207" s="104"/>
      <c r="AC207" s="104"/>
      <c r="AD207" s="104"/>
    </row>
    <row r="208" spans="2:30" ht="24" hidden="1" x14ac:dyDescent="0.25">
      <c r="B208" s="102" t="s">
        <v>172</v>
      </c>
      <c r="C208" s="102" t="s">
        <v>56</v>
      </c>
      <c r="D208" s="102" t="s">
        <v>57</v>
      </c>
      <c r="E208" s="102" t="s">
        <v>947</v>
      </c>
      <c r="F208" s="42">
        <v>91341</v>
      </c>
      <c r="G208" s="430" t="s">
        <v>2093</v>
      </c>
      <c r="H208" s="102" t="s">
        <v>48</v>
      </c>
      <c r="I208" s="37">
        <v>24.4</v>
      </c>
      <c r="J208" s="431" t="s">
        <v>2094</v>
      </c>
      <c r="K208" s="431"/>
      <c r="L208" s="551">
        <v>910.75</v>
      </c>
      <c r="M208" s="37">
        <v>0</v>
      </c>
      <c r="N208" s="37">
        <v>22222.3</v>
      </c>
      <c r="O208" s="37">
        <v>0</v>
      </c>
      <c r="P208" s="630"/>
      <c r="Q208" s="435"/>
      <c r="R208" s="435"/>
      <c r="S208" s="104"/>
      <c r="T208" s="104"/>
      <c r="U208" s="104"/>
      <c r="V208" s="104"/>
      <c r="W208" s="104"/>
      <c r="X208" s="104"/>
      <c r="Y208" s="104"/>
      <c r="Z208" s="104"/>
      <c r="AA208" s="104"/>
      <c r="AB208" s="104"/>
      <c r="AC208" s="104"/>
      <c r="AD208" s="104"/>
    </row>
    <row r="209" spans="2:30" ht="24" hidden="1" x14ac:dyDescent="0.25">
      <c r="B209" s="102" t="s">
        <v>775</v>
      </c>
      <c r="C209" s="102" t="s">
        <v>56</v>
      </c>
      <c r="D209" s="102" t="s">
        <v>58</v>
      </c>
      <c r="E209" s="102" t="s">
        <v>948</v>
      </c>
      <c r="F209" s="42">
        <v>1101002010</v>
      </c>
      <c r="G209" s="430" t="s">
        <v>2095</v>
      </c>
      <c r="H209" s="102" t="s">
        <v>48</v>
      </c>
      <c r="I209" s="37">
        <v>54.480000000000004</v>
      </c>
      <c r="J209" s="431">
        <v>952.49</v>
      </c>
      <c r="K209" s="431"/>
      <c r="L209" s="551">
        <v>1226.99</v>
      </c>
      <c r="M209" s="37">
        <v>0</v>
      </c>
      <c r="N209" s="37">
        <v>66846.41</v>
      </c>
      <c r="O209" s="37">
        <v>0</v>
      </c>
      <c r="P209" s="630"/>
      <c r="Q209" s="435"/>
      <c r="R209" s="435"/>
      <c r="S209" s="104"/>
      <c r="T209" s="104"/>
      <c r="U209" s="104"/>
      <c r="V209" s="104"/>
      <c r="W209" s="104"/>
      <c r="X209" s="104"/>
      <c r="Y209" s="104"/>
      <c r="Z209" s="104"/>
      <c r="AA209" s="104"/>
      <c r="AB209" s="104"/>
      <c r="AC209" s="104"/>
      <c r="AD209" s="104"/>
    </row>
    <row r="210" spans="2:30" ht="36" hidden="1" x14ac:dyDescent="0.25">
      <c r="B210" s="102" t="s">
        <v>173</v>
      </c>
      <c r="C210" s="102" t="s">
        <v>56</v>
      </c>
      <c r="D210" s="102" t="s">
        <v>59</v>
      </c>
      <c r="E210" s="102" t="s">
        <v>1019</v>
      </c>
      <c r="F210" s="42" t="s">
        <v>736</v>
      </c>
      <c r="G210" s="430" t="s">
        <v>1168</v>
      </c>
      <c r="H210" s="102" t="s">
        <v>48</v>
      </c>
      <c r="I210" s="37">
        <v>7.56</v>
      </c>
      <c r="J210" s="431">
        <v>1206.0900000000001</v>
      </c>
      <c r="K210" s="431"/>
      <c r="L210" s="551">
        <v>1553.68</v>
      </c>
      <c r="M210" s="37">
        <v>0</v>
      </c>
      <c r="N210" s="37">
        <v>11745.82</v>
      </c>
      <c r="O210" s="37">
        <v>0</v>
      </c>
      <c r="P210" s="630"/>
      <c r="Q210" s="435"/>
      <c r="R210" s="435"/>
      <c r="S210" s="104"/>
      <c r="T210" s="104"/>
      <c r="U210" s="104"/>
      <c r="V210" s="104"/>
      <c r="W210" s="104"/>
      <c r="X210" s="104"/>
      <c r="Y210" s="104"/>
      <c r="Z210" s="104"/>
      <c r="AA210" s="104"/>
      <c r="AB210" s="104"/>
      <c r="AC210" s="104"/>
      <c r="AD210" s="104"/>
    </row>
    <row r="211" spans="2:30" ht="36" hidden="1" x14ac:dyDescent="0.25">
      <c r="B211" s="102" t="s">
        <v>189</v>
      </c>
      <c r="C211" s="102" t="s">
        <v>56</v>
      </c>
      <c r="D211" s="102" t="s">
        <v>57</v>
      </c>
      <c r="E211" s="102" t="s">
        <v>1022</v>
      </c>
      <c r="F211" s="42">
        <v>90831</v>
      </c>
      <c r="G211" s="430" t="s">
        <v>2096</v>
      </c>
      <c r="H211" s="102" t="s">
        <v>121</v>
      </c>
      <c r="I211" s="37">
        <v>17</v>
      </c>
      <c r="J211" s="431" t="s">
        <v>2097</v>
      </c>
      <c r="K211" s="431"/>
      <c r="L211" s="551">
        <v>201.12</v>
      </c>
      <c r="M211" s="37">
        <v>0</v>
      </c>
      <c r="N211" s="37">
        <v>3419.04</v>
      </c>
      <c r="O211" s="37">
        <v>0</v>
      </c>
      <c r="P211" s="630"/>
      <c r="Q211" s="435"/>
      <c r="R211" s="435"/>
      <c r="S211" s="104"/>
      <c r="T211" s="104"/>
      <c r="U211" s="104"/>
      <c r="V211" s="104"/>
      <c r="W211" s="104"/>
      <c r="X211" s="104"/>
      <c r="Y211" s="104"/>
      <c r="Z211" s="104"/>
      <c r="AA211" s="104"/>
      <c r="AB211" s="104"/>
      <c r="AC211" s="104"/>
      <c r="AD211" s="104"/>
    </row>
    <row r="212" spans="2:30" ht="36" hidden="1" x14ac:dyDescent="0.25">
      <c r="B212" s="102" t="s">
        <v>776</v>
      </c>
      <c r="C212" s="102" t="s">
        <v>56</v>
      </c>
      <c r="D212" s="102" t="s">
        <v>57</v>
      </c>
      <c r="E212" s="102" t="s">
        <v>1023</v>
      </c>
      <c r="F212" s="42">
        <v>90830</v>
      </c>
      <c r="G212" s="430" t="s">
        <v>2098</v>
      </c>
      <c r="H212" s="102" t="s">
        <v>121</v>
      </c>
      <c r="I212" s="37">
        <v>2</v>
      </c>
      <c r="J212" s="431" t="s">
        <v>2099</v>
      </c>
      <c r="K212" s="431"/>
      <c r="L212" s="551">
        <v>227.65</v>
      </c>
      <c r="M212" s="37">
        <v>0</v>
      </c>
      <c r="N212" s="37">
        <v>455.3</v>
      </c>
      <c r="O212" s="37">
        <v>0</v>
      </c>
      <c r="P212" s="630"/>
      <c r="Q212" s="435"/>
      <c r="R212" s="435"/>
      <c r="S212" s="104"/>
      <c r="T212" s="104"/>
      <c r="U212" s="104"/>
      <c r="V212" s="104"/>
      <c r="W212" s="104"/>
      <c r="X212" s="104"/>
      <c r="Y212" s="104"/>
      <c r="Z212" s="104"/>
      <c r="AA212" s="104"/>
      <c r="AB212" s="104"/>
      <c r="AC212" s="104"/>
      <c r="AD212" s="104"/>
    </row>
    <row r="213" spans="2:30" hidden="1" x14ac:dyDescent="0.25">
      <c r="B213" s="76" t="s">
        <v>1537</v>
      </c>
      <c r="C213" s="76"/>
      <c r="D213" s="76"/>
      <c r="E213" s="76"/>
      <c r="F213" s="76"/>
      <c r="G213" s="77" t="s">
        <v>714</v>
      </c>
      <c r="H213" s="567"/>
      <c r="I213" s="568"/>
      <c r="J213" s="81"/>
      <c r="K213" s="81"/>
      <c r="L213" s="568"/>
      <c r="M213" s="568"/>
      <c r="N213" s="571">
        <v>35725.32</v>
      </c>
      <c r="O213" s="571">
        <v>0</v>
      </c>
      <c r="P213" s="630"/>
      <c r="Q213" s="435"/>
      <c r="R213" s="435"/>
      <c r="S213" s="104"/>
      <c r="T213" s="104"/>
      <c r="U213" s="104"/>
      <c r="V213" s="104"/>
      <c r="W213" s="104"/>
      <c r="X213" s="104"/>
      <c r="Y213" s="104"/>
      <c r="Z213" s="104"/>
      <c r="AA213" s="104"/>
      <c r="AB213" s="104"/>
      <c r="AC213" s="104"/>
      <c r="AD213" s="104"/>
    </row>
    <row r="214" spans="2:30" ht="48" hidden="1" x14ac:dyDescent="0.25">
      <c r="B214" s="102" t="s">
        <v>1538</v>
      </c>
      <c r="C214" s="102" t="s">
        <v>56</v>
      </c>
      <c r="D214" s="102" t="s">
        <v>57</v>
      </c>
      <c r="E214" s="102" t="s">
        <v>1015</v>
      </c>
      <c r="F214" s="42">
        <v>90842</v>
      </c>
      <c r="G214" s="430" t="s">
        <v>2100</v>
      </c>
      <c r="H214" s="102" t="s">
        <v>121</v>
      </c>
      <c r="I214" s="37">
        <v>3</v>
      </c>
      <c r="J214" s="431" t="s">
        <v>2101</v>
      </c>
      <c r="K214" s="431"/>
      <c r="L214" s="551">
        <v>1351.14</v>
      </c>
      <c r="M214" s="37">
        <v>0</v>
      </c>
      <c r="N214" s="37">
        <v>4053.42</v>
      </c>
      <c r="O214" s="37">
        <v>0</v>
      </c>
      <c r="P214" s="631"/>
      <c r="Q214" s="435"/>
      <c r="R214" s="435"/>
      <c r="S214" s="104"/>
      <c r="T214" s="104"/>
      <c r="U214" s="104"/>
      <c r="V214" s="104"/>
      <c r="W214" s="104"/>
      <c r="X214" s="104"/>
      <c r="Y214" s="104"/>
      <c r="Z214" s="104"/>
      <c r="AA214" s="104"/>
      <c r="AB214" s="104"/>
      <c r="AC214" s="104"/>
      <c r="AD214" s="104"/>
    </row>
    <row r="215" spans="2:30" ht="48" hidden="1" x14ac:dyDescent="0.25">
      <c r="B215" s="102" t="s">
        <v>1539</v>
      </c>
      <c r="C215" s="102" t="s">
        <v>56</v>
      </c>
      <c r="D215" s="102" t="s">
        <v>57</v>
      </c>
      <c r="E215" s="102" t="s">
        <v>1016</v>
      </c>
      <c r="F215" s="42">
        <v>100689</v>
      </c>
      <c r="G215" s="430" t="s">
        <v>2102</v>
      </c>
      <c r="H215" s="102" t="s">
        <v>121</v>
      </c>
      <c r="I215" s="37">
        <v>15</v>
      </c>
      <c r="J215" s="431" t="s">
        <v>2103</v>
      </c>
      <c r="K215" s="431"/>
      <c r="L215" s="551">
        <v>1495.72</v>
      </c>
      <c r="M215" s="37">
        <v>0</v>
      </c>
      <c r="N215" s="37">
        <v>22435.8</v>
      </c>
      <c r="O215" s="37">
        <v>0</v>
      </c>
      <c r="P215" s="631"/>
      <c r="Q215" s="435"/>
      <c r="R215" s="435"/>
      <c r="S215" s="104"/>
      <c r="T215" s="104"/>
      <c r="U215" s="104"/>
      <c r="V215" s="104"/>
      <c r="W215" s="104"/>
      <c r="X215" s="104"/>
      <c r="Y215" s="104"/>
      <c r="Z215" s="104"/>
      <c r="AA215" s="104"/>
      <c r="AB215" s="104"/>
      <c r="AC215" s="104"/>
      <c r="AD215" s="104"/>
    </row>
    <row r="216" spans="2:30" ht="48" hidden="1" x14ac:dyDescent="0.25">
      <c r="B216" s="102" t="s">
        <v>1540</v>
      </c>
      <c r="C216" s="102" t="s">
        <v>56</v>
      </c>
      <c r="D216" s="102" t="s">
        <v>57</v>
      </c>
      <c r="E216" s="102" t="s">
        <v>1017</v>
      </c>
      <c r="F216" s="42">
        <v>90844</v>
      </c>
      <c r="G216" s="430" t="s">
        <v>2104</v>
      </c>
      <c r="H216" s="102" t="s">
        <v>121</v>
      </c>
      <c r="I216" s="37">
        <v>6</v>
      </c>
      <c r="J216" s="431" t="s">
        <v>2105</v>
      </c>
      <c r="K216" s="431"/>
      <c r="L216" s="551">
        <v>1539.35</v>
      </c>
      <c r="M216" s="37">
        <v>0</v>
      </c>
      <c r="N216" s="37">
        <v>9236.1</v>
      </c>
      <c r="O216" s="37">
        <v>0</v>
      </c>
      <c r="P216" s="631"/>
      <c r="Q216" s="435"/>
      <c r="R216" s="435"/>
      <c r="S216" s="104"/>
      <c r="T216" s="104"/>
      <c r="U216" s="104"/>
      <c r="V216" s="104"/>
      <c r="W216" s="104"/>
      <c r="X216" s="104"/>
      <c r="Y216" s="104"/>
      <c r="Z216" s="104"/>
      <c r="AA216" s="104"/>
      <c r="AB216" s="104"/>
      <c r="AC216" s="104"/>
      <c r="AD216" s="104"/>
    </row>
    <row r="217" spans="2:30" hidden="1" x14ac:dyDescent="0.25">
      <c r="B217" s="76" t="s">
        <v>1541</v>
      </c>
      <c r="C217" s="76"/>
      <c r="D217" s="76"/>
      <c r="E217" s="76"/>
      <c r="F217" s="76"/>
      <c r="G217" s="77" t="s">
        <v>1021</v>
      </c>
      <c r="H217" s="567"/>
      <c r="I217" s="568"/>
      <c r="J217" s="81"/>
      <c r="K217" s="81"/>
      <c r="L217" s="568"/>
      <c r="M217" s="568"/>
      <c r="N217" s="571">
        <v>27632.46</v>
      </c>
      <c r="O217" s="571">
        <v>0</v>
      </c>
      <c r="P217" s="630"/>
      <c r="Q217" s="435"/>
      <c r="R217" s="435"/>
      <c r="S217" s="104"/>
      <c r="T217" s="104"/>
      <c r="U217" s="104"/>
      <c r="V217" s="104"/>
      <c r="W217" s="104"/>
      <c r="X217" s="104"/>
      <c r="Y217" s="104"/>
      <c r="Z217" s="104"/>
      <c r="AA217" s="104"/>
      <c r="AB217" s="104"/>
      <c r="AC217" s="104"/>
      <c r="AD217" s="104"/>
    </row>
    <row r="218" spans="2:30" ht="36" hidden="1" x14ac:dyDescent="0.25">
      <c r="B218" s="102" t="s">
        <v>1542</v>
      </c>
      <c r="C218" s="102" t="s">
        <v>56</v>
      </c>
      <c r="D218" s="102" t="s">
        <v>58</v>
      </c>
      <c r="E218" s="102" t="s">
        <v>1083</v>
      </c>
      <c r="F218" s="42">
        <v>2001004046</v>
      </c>
      <c r="G218" s="430" t="s">
        <v>2106</v>
      </c>
      <c r="H218" s="102" t="s">
        <v>48</v>
      </c>
      <c r="I218" s="37">
        <v>11.5</v>
      </c>
      <c r="J218" s="431">
        <v>440.22</v>
      </c>
      <c r="K218" s="431"/>
      <c r="L218" s="551">
        <v>567.09</v>
      </c>
      <c r="M218" s="37">
        <v>0</v>
      </c>
      <c r="N218" s="37">
        <v>6521.53</v>
      </c>
      <c r="O218" s="37"/>
      <c r="P218" s="630"/>
      <c r="Q218" s="435"/>
      <c r="R218" s="435"/>
      <c r="S218" s="104"/>
      <c r="T218" s="104"/>
      <c r="U218" s="104"/>
      <c r="V218" s="104"/>
      <c r="W218" s="104"/>
      <c r="X218" s="104"/>
      <c r="Y218" s="104"/>
      <c r="Z218" s="104"/>
      <c r="AA218" s="104"/>
      <c r="AB218" s="104"/>
      <c r="AC218" s="104"/>
      <c r="AD218" s="104"/>
    </row>
    <row r="219" spans="2:30" ht="36" hidden="1" x14ac:dyDescent="0.25">
      <c r="B219" s="102" t="s">
        <v>1543</v>
      </c>
      <c r="C219" s="102" t="s">
        <v>56</v>
      </c>
      <c r="D219" s="102" t="s">
        <v>58</v>
      </c>
      <c r="E219" s="102" t="s">
        <v>1084</v>
      </c>
      <c r="F219" s="42">
        <v>2001004045</v>
      </c>
      <c r="G219" s="430" t="s">
        <v>2107</v>
      </c>
      <c r="H219" s="102" t="s">
        <v>48</v>
      </c>
      <c r="I219" s="37">
        <v>3.75</v>
      </c>
      <c r="J219" s="431">
        <v>692.15</v>
      </c>
      <c r="K219" s="431"/>
      <c r="L219" s="551">
        <v>891.62</v>
      </c>
      <c r="M219" s="37">
        <v>0</v>
      </c>
      <c r="N219" s="37">
        <v>3343.57</v>
      </c>
      <c r="O219" s="37"/>
      <c r="P219" s="630"/>
      <c r="Q219" s="435"/>
      <c r="R219" s="435"/>
      <c r="S219" s="104"/>
      <c r="T219" s="104"/>
      <c r="U219" s="104"/>
      <c r="V219" s="104"/>
      <c r="W219" s="104"/>
      <c r="X219" s="104"/>
      <c r="Y219" s="104"/>
      <c r="Z219" s="104"/>
      <c r="AA219" s="104"/>
      <c r="AB219" s="104"/>
      <c r="AC219" s="104"/>
      <c r="AD219" s="104"/>
    </row>
    <row r="220" spans="2:30" hidden="1" x14ac:dyDescent="0.25">
      <c r="B220" s="102" t="s">
        <v>1544</v>
      </c>
      <c r="C220" s="102" t="s">
        <v>56</v>
      </c>
      <c r="D220" s="102" t="s">
        <v>105</v>
      </c>
      <c r="E220" s="102" t="s">
        <v>1163</v>
      </c>
      <c r="F220" s="42">
        <v>112618</v>
      </c>
      <c r="G220" s="430" t="s">
        <v>1164</v>
      </c>
      <c r="H220" s="102" t="s">
        <v>48</v>
      </c>
      <c r="I220" s="37">
        <v>16</v>
      </c>
      <c r="J220" s="431">
        <v>862.03</v>
      </c>
      <c r="K220" s="431"/>
      <c r="L220" s="551">
        <v>1110.46</v>
      </c>
      <c r="M220" s="37">
        <v>0</v>
      </c>
      <c r="N220" s="37">
        <v>17767.36</v>
      </c>
      <c r="O220" s="37"/>
      <c r="P220" s="630"/>
      <c r="Q220" s="435"/>
      <c r="R220" s="435"/>
      <c r="S220" s="104"/>
      <c r="T220" s="104"/>
      <c r="U220" s="104"/>
      <c r="V220" s="104"/>
      <c r="W220" s="104"/>
      <c r="X220" s="104"/>
      <c r="Y220" s="104"/>
      <c r="Z220" s="104"/>
      <c r="AA220" s="104"/>
      <c r="AB220" s="104"/>
      <c r="AC220" s="104"/>
      <c r="AD220" s="104"/>
    </row>
    <row r="221" spans="2:30" hidden="1" x14ac:dyDescent="0.25">
      <c r="B221" s="76" t="s">
        <v>1545</v>
      </c>
      <c r="C221" s="76"/>
      <c r="D221" s="76"/>
      <c r="E221" s="76"/>
      <c r="F221" s="76"/>
      <c r="G221" s="77" t="s">
        <v>1243</v>
      </c>
      <c r="H221" s="567"/>
      <c r="I221" s="568"/>
      <c r="J221" s="81"/>
      <c r="K221" s="81"/>
      <c r="L221" s="568"/>
      <c r="M221" s="568"/>
      <c r="N221" s="571">
        <v>43311.53</v>
      </c>
      <c r="O221" s="37"/>
      <c r="P221" s="630"/>
      <c r="Q221" s="435"/>
      <c r="R221" s="435"/>
      <c r="S221" s="104"/>
      <c r="T221" s="104"/>
      <c r="U221" s="104"/>
      <c r="V221" s="104"/>
      <c r="W221" s="104"/>
      <c r="X221" s="104"/>
      <c r="Y221" s="104"/>
      <c r="Z221" s="104"/>
      <c r="AA221" s="104"/>
      <c r="AB221" s="104"/>
      <c r="AC221" s="104"/>
      <c r="AD221" s="104"/>
    </row>
    <row r="222" spans="2:30" ht="36" hidden="1" x14ac:dyDescent="0.25">
      <c r="B222" s="102" t="s">
        <v>1546</v>
      </c>
      <c r="C222" s="102" t="s">
        <v>56</v>
      </c>
      <c r="D222" s="102" t="s">
        <v>58</v>
      </c>
      <c r="E222" s="102" t="s">
        <v>1546</v>
      </c>
      <c r="F222" s="42">
        <v>2001004044</v>
      </c>
      <c r="G222" s="430" t="s">
        <v>2108</v>
      </c>
      <c r="H222" s="102" t="s">
        <v>160</v>
      </c>
      <c r="I222" s="37">
        <v>29.13</v>
      </c>
      <c r="J222" s="431">
        <v>1019.05</v>
      </c>
      <c r="K222" s="431"/>
      <c r="L222" s="551">
        <v>1312.73</v>
      </c>
      <c r="M222" s="37">
        <v>0</v>
      </c>
      <c r="N222" s="37">
        <v>38239.82</v>
      </c>
      <c r="O222" s="37"/>
      <c r="P222" s="630"/>
      <c r="Q222" s="435"/>
      <c r="R222" s="435"/>
      <c r="S222" s="104"/>
      <c r="T222" s="104"/>
      <c r="U222" s="104"/>
      <c r="V222" s="104"/>
      <c r="W222" s="104"/>
      <c r="X222" s="104"/>
      <c r="Y222" s="104"/>
      <c r="Z222" s="104"/>
      <c r="AA222" s="104"/>
      <c r="AB222" s="104"/>
      <c r="AC222" s="104"/>
      <c r="AD222" s="104"/>
    </row>
    <row r="223" spans="2:30" ht="48" hidden="1" x14ac:dyDescent="0.25">
      <c r="B223" s="102" t="s">
        <v>1547</v>
      </c>
      <c r="C223" s="102" t="s">
        <v>56</v>
      </c>
      <c r="D223" s="102" t="s">
        <v>57</v>
      </c>
      <c r="E223" s="102" t="s">
        <v>1547</v>
      </c>
      <c r="F223" s="42">
        <v>102362</v>
      </c>
      <c r="G223" s="430" t="s">
        <v>2109</v>
      </c>
      <c r="H223" s="102" t="s">
        <v>48</v>
      </c>
      <c r="I223" s="37">
        <v>24.12</v>
      </c>
      <c r="J223" s="431" t="s">
        <v>2110</v>
      </c>
      <c r="K223" s="431"/>
      <c r="L223" s="551">
        <v>210.27</v>
      </c>
      <c r="M223" s="37">
        <v>0</v>
      </c>
      <c r="N223" s="37">
        <v>5071.71</v>
      </c>
      <c r="O223" s="37"/>
      <c r="P223" s="630"/>
      <c r="Q223" s="435"/>
      <c r="R223" s="435"/>
      <c r="S223" s="104"/>
      <c r="T223" s="104"/>
      <c r="U223" s="104"/>
      <c r="V223" s="104"/>
      <c r="W223" s="104"/>
      <c r="X223" s="104"/>
      <c r="Y223" s="104"/>
      <c r="Z223" s="104"/>
      <c r="AA223" s="104"/>
      <c r="AB223" s="104"/>
      <c r="AC223" s="104"/>
      <c r="AD223" s="104"/>
    </row>
    <row r="224" spans="2:30" hidden="1" x14ac:dyDescent="0.25">
      <c r="B224" s="559"/>
      <c r="C224" s="559"/>
      <c r="D224" s="559"/>
      <c r="E224" s="559"/>
      <c r="F224" s="560"/>
      <c r="G224" s="561"/>
      <c r="H224" s="393"/>
      <c r="I224" s="562"/>
      <c r="J224" s="432"/>
      <c r="K224" s="432"/>
      <c r="L224" s="562"/>
      <c r="M224" s="562"/>
      <c r="N224" s="562"/>
      <c r="O224" s="593"/>
      <c r="P224" s="630"/>
      <c r="Q224" s="435"/>
      <c r="R224" s="435"/>
      <c r="S224" s="104"/>
      <c r="T224" s="104"/>
      <c r="U224" s="104"/>
      <c r="V224" s="104"/>
      <c r="W224" s="104"/>
      <c r="X224" s="104"/>
      <c r="Y224" s="104"/>
      <c r="Z224" s="104"/>
      <c r="AA224" s="104"/>
      <c r="AB224" s="104"/>
      <c r="AC224" s="104"/>
      <c r="AD224" s="104"/>
    </row>
    <row r="225" spans="2:30" hidden="1" x14ac:dyDescent="0.25">
      <c r="B225" s="66" t="s">
        <v>153</v>
      </c>
      <c r="C225" s="66"/>
      <c r="D225" s="66"/>
      <c r="E225" s="66"/>
      <c r="F225" s="66"/>
      <c r="G225" s="67" t="s">
        <v>136</v>
      </c>
      <c r="H225" s="563"/>
      <c r="I225" s="564"/>
      <c r="J225" s="78"/>
      <c r="K225" s="78"/>
      <c r="L225" s="564"/>
      <c r="M225" s="564"/>
      <c r="N225" s="569">
        <v>254982.28</v>
      </c>
      <c r="O225" s="569">
        <v>0</v>
      </c>
      <c r="P225" s="630"/>
      <c r="Q225" s="435"/>
      <c r="R225" s="435"/>
      <c r="S225" s="104"/>
      <c r="T225" s="104"/>
      <c r="U225" s="104"/>
      <c r="V225" s="104"/>
      <c r="W225" s="104"/>
      <c r="X225" s="104"/>
      <c r="Y225" s="104"/>
      <c r="Z225" s="104"/>
      <c r="AA225" s="104"/>
      <c r="AB225" s="104"/>
      <c r="AC225" s="104"/>
      <c r="AD225" s="104"/>
    </row>
    <row r="226" spans="2:30" hidden="1" x14ac:dyDescent="0.25">
      <c r="B226" s="76" t="s">
        <v>155</v>
      </c>
      <c r="C226" s="76"/>
      <c r="D226" s="76"/>
      <c r="E226" s="76"/>
      <c r="F226" s="76"/>
      <c r="G226" s="77" t="s">
        <v>170</v>
      </c>
      <c r="H226" s="567"/>
      <c r="I226" s="568"/>
      <c r="J226" s="81"/>
      <c r="K226" s="81"/>
      <c r="L226" s="568"/>
      <c r="M226" s="568"/>
      <c r="N226" s="571">
        <v>93774.07</v>
      </c>
      <c r="O226" s="571">
        <v>0</v>
      </c>
      <c r="P226" s="630"/>
      <c r="Q226" s="435"/>
      <c r="R226" s="435"/>
      <c r="S226" s="104"/>
      <c r="T226" s="104"/>
      <c r="U226" s="104"/>
      <c r="V226" s="104"/>
      <c r="W226" s="104"/>
      <c r="X226" s="104"/>
      <c r="Y226" s="104"/>
      <c r="Z226" s="104"/>
      <c r="AA226" s="104"/>
      <c r="AB226" s="104"/>
      <c r="AC226" s="104"/>
      <c r="AD226" s="104"/>
    </row>
    <row r="227" spans="2:30" ht="24" hidden="1" x14ac:dyDescent="0.25">
      <c r="B227" s="102" t="s">
        <v>357</v>
      </c>
      <c r="C227" s="102" t="s">
        <v>56</v>
      </c>
      <c r="D227" s="102" t="s">
        <v>57</v>
      </c>
      <c r="E227" s="102" t="s">
        <v>1024</v>
      </c>
      <c r="F227" s="42">
        <v>95241</v>
      </c>
      <c r="G227" s="430" t="s">
        <v>1989</v>
      </c>
      <c r="H227" s="102" t="s">
        <v>48</v>
      </c>
      <c r="I227" s="37">
        <v>1349.85</v>
      </c>
      <c r="J227" s="431" t="s">
        <v>1990</v>
      </c>
      <c r="K227" s="431"/>
      <c r="L227" s="551">
        <v>36.450000000000003</v>
      </c>
      <c r="M227" s="37">
        <v>0</v>
      </c>
      <c r="N227" s="37">
        <v>49202.03</v>
      </c>
      <c r="O227" s="37">
        <v>0</v>
      </c>
      <c r="P227" s="630"/>
      <c r="Q227" s="435"/>
      <c r="R227" s="435"/>
      <c r="S227" s="104"/>
      <c r="T227" s="104"/>
      <c r="U227" s="104"/>
      <c r="V227" s="104"/>
      <c r="W227" s="104"/>
      <c r="X227" s="104"/>
      <c r="Y227" s="104"/>
      <c r="Z227" s="104"/>
      <c r="AA227" s="104"/>
      <c r="AB227" s="104"/>
      <c r="AC227" s="104"/>
      <c r="AD227" s="104"/>
    </row>
    <row r="228" spans="2:30" ht="24" hidden="1" x14ac:dyDescent="0.25">
      <c r="B228" s="102" t="s">
        <v>358</v>
      </c>
      <c r="C228" s="102" t="s">
        <v>56</v>
      </c>
      <c r="D228" s="102" t="s">
        <v>58</v>
      </c>
      <c r="E228" s="102" t="s">
        <v>1025</v>
      </c>
      <c r="F228" s="42">
        <v>1701000116</v>
      </c>
      <c r="G228" s="430" t="s">
        <v>2111</v>
      </c>
      <c r="H228" s="102" t="s">
        <v>48</v>
      </c>
      <c r="I228" s="37">
        <v>1349.85</v>
      </c>
      <c r="J228" s="431">
        <v>25.64</v>
      </c>
      <c r="K228" s="431"/>
      <c r="L228" s="551">
        <v>33.020000000000003</v>
      </c>
      <c r="M228" s="37">
        <v>0</v>
      </c>
      <c r="N228" s="37">
        <v>44572.04</v>
      </c>
      <c r="O228" s="37">
        <v>0</v>
      </c>
      <c r="P228" s="630"/>
      <c r="Q228" s="435"/>
      <c r="R228" s="435"/>
      <c r="S228" s="104"/>
      <c r="T228" s="104"/>
      <c r="U228" s="104"/>
      <c r="V228" s="104"/>
      <c r="W228" s="104"/>
      <c r="X228" s="104"/>
      <c r="Y228" s="104"/>
      <c r="Z228" s="104"/>
      <c r="AA228" s="104"/>
      <c r="AB228" s="104"/>
      <c r="AC228" s="104"/>
      <c r="AD228" s="104"/>
    </row>
    <row r="229" spans="2:30" hidden="1" x14ac:dyDescent="0.25">
      <c r="B229" s="76" t="s">
        <v>229</v>
      </c>
      <c r="C229" s="76"/>
      <c r="D229" s="76"/>
      <c r="E229" s="76"/>
      <c r="F229" s="76"/>
      <c r="G229" s="77" t="s">
        <v>347</v>
      </c>
      <c r="H229" s="567"/>
      <c r="I229" s="568"/>
      <c r="J229" s="81"/>
      <c r="K229" s="81"/>
      <c r="L229" s="568"/>
      <c r="M229" s="568"/>
      <c r="N229" s="571">
        <v>161208.21</v>
      </c>
      <c r="O229" s="571">
        <v>0</v>
      </c>
      <c r="P229" s="630"/>
      <c r="Q229" s="435"/>
      <c r="R229" s="435"/>
      <c r="S229" s="104"/>
      <c r="T229" s="104"/>
      <c r="U229" s="104"/>
      <c r="V229" s="104"/>
      <c r="W229" s="104"/>
      <c r="X229" s="104"/>
      <c r="Y229" s="104"/>
      <c r="Z229" s="104"/>
      <c r="AA229" s="104"/>
      <c r="AB229" s="104"/>
      <c r="AC229" s="104"/>
      <c r="AD229" s="104"/>
    </row>
    <row r="230" spans="2:30" ht="48" hidden="1" x14ac:dyDescent="0.25">
      <c r="B230" s="102" t="s">
        <v>467</v>
      </c>
      <c r="C230" s="102" t="s">
        <v>56</v>
      </c>
      <c r="D230" s="102" t="s">
        <v>57</v>
      </c>
      <c r="E230" s="102" t="s">
        <v>985</v>
      </c>
      <c r="F230" s="42">
        <v>104162</v>
      </c>
      <c r="G230" s="430" t="s">
        <v>2112</v>
      </c>
      <c r="H230" s="102" t="s">
        <v>48</v>
      </c>
      <c r="I230" s="37">
        <v>1175</v>
      </c>
      <c r="J230" s="431" t="s">
        <v>2113</v>
      </c>
      <c r="K230" s="431"/>
      <c r="L230" s="551">
        <v>125.23</v>
      </c>
      <c r="M230" s="37">
        <v>0</v>
      </c>
      <c r="N230" s="37">
        <v>147145.25</v>
      </c>
      <c r="O230" s="37">
        <v>0</v>
      </c>
      <c r="P230" s="630"/>
      <c r="Q230" s="437"/>
      <c r="R230" s="435"/>
      <c r="S230" s="104"/>
      <c r="T230" s="104"/>
      <c r="U230" s="104"/>
      <c r="V230" s="104"/>
      <c r="W230" s="104"/>
      <c r="X230" s="104"/>
      <c r="Y230" s="104"/>
      <c r="Z230" s="104"/>
      <c r="AA230" s="104"/>
      <c r="AB230" s="104"/>
      <c r="AC230" s="104"/>
      <c r="AD230" s="104"/>
    </row>
    <row r="231" spans="2:30" hidden="1" x14ac:dyDescent="0.25">
      <c r="B231" s="102" t="s">
        <v>468</v>
      </c>
      <c r="C231" s="102" t="s">
        <v>56</v>
      </c>
      <c r="D231" s="102" t="s">
        <v>57</v>
      </c>
      <c r="E231" s="102" t="s">
        <v>986</v>
      </c>
      <c r="F231" s="42">
        <v>101741</v>
      </c>
      <c r="G231" s="430" t="s">
        <v>2114</v>
      </c>
      <c r="H231" s="102" t="s">
        <v>160</v>
      </c>
      <c r="I231" s="37">
        <v>555.18999999999994</v>
      </c>
      <c r="J231" s="431" t="s">
        <v>2115</v>
      </c>
      <c r="K231" s="431"/>
      <c r="L231" s="551">
        <v>25.33</v>
      </c>
      <c r="M231" s="37">
        <v>0</v>
      </c>
      <c r="N231" s="37">
        <v>14062.96</v>
      </c>
      <c r="O231" s="37">
        <v>0</v>
      </c>
      <c r="P231" s="630"/>
      <c r="Q231" s="436"/>
      <c r="R231" s="435"/>
      <c r="S231" s="104"/>
      <c r="T231" s="104"/>
      <c r="U231" s="104"/>
      <c r="V231" s="104"/>
      <c r="W231" s="104"/>
      <c r="X231" s="104"/>
      <c r="Y231" s="104"/>
      <c r="Z231" s="104"/>
      <c r="AA231" s="104"/>
      <c r="AB231" s="104"/>
      <c r="AC231" s="104"/>
      <c r="AD231" s="104"/>
    </row>
    <row r="232" spans="2:30" hidden="1" x14ac:dyDescent="0.25">
      <c r="B232" s="559"/>
      <c r="C232" s="559"/>
      <c r="D232" s="559"/>
      <c r="E232" s="559"/>
      <c r="F232" s="560"/>
      <c r="G232" s="561"/>
      <c r="H232" s="393"/>
      <c r="I232" s="562"/>
      <c r="J232" s="432"/>
      <c r="K232" s="432"/>
      <c r="L232" s="562"/>
      <c r="M232" s="562"/>
      <c r="N232" s="562"/>
      <c r="O232" s="593"/>
      <c r="P232" s="630"/>
      <c r="Q232" s="435"/>
      <c r="R232" s="435"/>
      <c r="S232" s="104"/>
      <c r="T232" s="104"/>
      <c r="U232" s="104"/>
      <c r="V232" s="104"/>
      <c r="W232" s="104"/>
      <c r="X232" s="104"/>
      <c r="Y232" s="104"/>
      <c r="Z232" s="104"/>
      <c r="AA232" s="104"/>
      <c r="AB232" s="104"/>
      <c r="AC232" s="104"/>
      <c r="AD232" s="104"/>
    </row>
    <row r="233" spans="2:30" hidden="1" x14ac:dyDescent="0.25">
      <c r="B233" s="66" t="s">
        <v>157</v>
      </c>
      <c r="C233" s="66"/>
      <c r="D233" s="66"/>
      <c r="E233" s="66"/>
      <c r="F233" s="66"/>
      <c r="G233" s="67" t="s">
        <v>152</v>
      </c>
      <c r="H233" s="563"/>
      <c r="I233" s="564"/>
      <c r="J233" s="78"/>
      <c r="K233" s="78"/>
      <c r="L233" s="564"/>
      <c r="M233" s="564"/>
      <c r="N233" s="569">
        <v>472098.54</v>
      </c>
      <c r="O233" s="569">
        <v>0</v>
      </c>
      <c r="P233" s="630"/>
      <c r="Q233" s="435"/>
      <c r="R233" s="435"/>
      <c r="S233" s="104"/>
      <c r="T233" s="104"/>
      <c r="U233" s="104"/>
      <c r="V233" s="104"/>
      <c r="W233" s="104"/>
      <c r="X233" s="104"/>
      <c r="Y233" s="104"/>
      <c r="Z233" s="104"/>
      <c r="AA233" s="104"/>
      <c r="AB233" s="104"/>
      <c r="AC233" s="104"/>
      <c r="AD233" s="104"/>
    </row>
    <row r="234" spans="2:30" hidden="1" x14ac:dyDescent="0.25">
      <c r="B234" s="76" t="s">
        <v>190</v>
      </c>
      <c r="C234" s="76"/>
      <c r="D234" s="76"/>
      <c r="E234" s="76"/>
      <c r="F234" s="76"/>
      <c r="G234" s="77" t="s">
        <v>796</v>
      </c>
      <c r="H234" s="567"/>
      <c r="I234" s="568"/>
      <c r="J234" s="81"/>
      <c r="K234" s="81"/>
      <c r="L234" s="568"/>
      <c r="M234" s="568"/>
      <c r="N234" s="571">
        <v>61765.12000000001</v>
      </c>
      <c r="O234" s="571">
        <v>0</v>
      </c>
      <c r="P234" s="630"/>
      <c r="Q234" s="435"/>
      <c r="R234" s="435"/>
      <c r="S234" s="104"/>
      <c r="T234" s="104"/>
      <c r="U234" s="104"/>
      <c r="V234" s="104"/>
      <c r="W234" s="104"/>
      <c r="X234" s="104"/>
      <c r="Y234" s="104"/>
      <c r="Z234" s="104"/>
      <c r="AA234" s="104"/>
      <c r="AB234" s="104"/>
      <c r="AC234" s="104"/>
      <c r="AD234" s="104"/>
    </row>
    <row r="235" spans="2:30" ht="36" hidden="1" x14ac:dyDescent="0.25">
      <c r="B235" s="102" t="s">
        <v>1169</v>
      </c>
      <c r="C235" s="102" t="s">
        <v>56</v>
      </c>
      <c r="D235" s="102" t="s">
        <v>57</v>
      </c>
      <c r="E235" s="102">
        <v>3240</v>
      </c>
      <c r="F235" s="42">
        <v>97902</v>
      </c>
      <c r="G235" s="430" t="s">
        <v>2116</v>
      </c>
      <c r="H235" s="102" t="s">
        <v>121</v>
      </c>
      <c r="I235" s="37">
        <v>10</v>
      </c>
      <c r="J235" s="431" t="s">
        <v>2117</v>
      </c>
      <c r="K235" s="431"/>
      <c r="L235" s="551">
        <v>672.52</v>
      </c>
      <c r="M235" s="37">
        <v>0</v>
      </c>
      <c r="N235" s="37">
        <v>6725.2</v>
      </c>
      <c r="O235" s="37">
        <v>0</v>
      </c>
      <c r="P235" s="620"/>
      <c r="Q235" s="104"/>
      <c r="R235" s="104"/>
      <c r="S235" s="104"/>
      <c r="T235" s="104"/>
      <c r="U235" s="104"/>
      <c r="V235" s="104"/>
      <c r="W235" s="104"/>
      <c r="X235" s="104"/>
      <c r="Y235" s="104"/>
      <c r="Z235" s="104"/>
      <c r="AA235" s="104"/>
      <c r="AB235" s="104"/>
      <c r="AC235" s="104"/>
      <c r="AD235" s="104"/>
    </row>
    <row r="236" spans="2:30" ht="36" hidden="1" x14ac:dyDescent="0.25">
      <c r="B236" s="102" t="s">
        <v>1170</v>
      </c>
      <c r="C236" s="102" t="s">
        <v>56</v>
      </c>
      <c r="D236" s="102" t="s">
        <v>57</v>
      </c>
      <c r="E236" s="102">
        <v>3241</v>
      </c>
      <c r="F236" s="42">
        <v>89707</v>
      </c>
      <c r="G236" s="430" t="s">
        <v>2118</v>
      </c>
      <c r="H236" s="102" t="s">
        <v>121</v>
      </c>
      <c r="I236" s="37">
        <v>15</v>
      </c>
      <c r="J236" s="431" t="s">
        <v>2119</v>
      </c>
      <c r="K236" s="431"/>
      <c r="L236" s="551">
        <v>60.09</v>
      </c>
      <c r="M236" s="37">
        <v>0</v>
      </c>
      <c r="N236" s="37">
        <v>901.35</v>
      </c>
      <c r="O236" s="37">
        <v>0</v>
      </c>
      <c r="P236" s="620"/>
      <c r="Q236" s="104"/>
      <c r="R236" s="104"/>
      <c r="S236" s="104"/>
      <c r="T236" s="104"/>
      <c r="U236" s="104"/>
      <c r="V236" s="104"/>
      <c r="W236" s="104"/>
      <c r="X236" s="104"/>
      <c r="Y236" s="104"/>
      <c r="Z236" s="104"/>
      <c r="AA236" s="104"/>
      <c r="AB236" s="104"/>
      <c r="AC236" s="104"/>
      <c r="AD236" s="104"/>
    </row>
    <row r="237" spans="2:30" ht="36" hidden="1" x14ac:dyDescent="0.25">
      <c r="B237" s="102" t="s">
        <v>1171</v>
      </c>
      <c r="C237" s="102" t="s">
        <v>56</v>
      </c>
      <c r="D237" s="102" t="s">
        <v>57</v>
      </c>
      <c r="E237" s="102">
        <v>3242</v>
      </c>
      <c r="F237" s="42">
        <v>97903</v>
      </c>
      <c r="G237" s="430" t="s">
        <v>2120</v>
      </c>
      <c r="H237" s="102" t="s">
        <v>121</v>
      </c>
      <c r="I237" s="37">
        <v>4</v>
      </c>
      <c r="J237" s="431" t="s">
        <v>2121</v>
      </c>
      <c r="K237" s="431"/>
      <c r="L237" s="551">
        <v>933.17</v>
      </c>
      <c r="M237" s="37">
        <v>0</v>
      </c>
      <c r="N237" s="37">
        <v>3732.68</v>
      </c>
      <c r="O237" s="37">
        <v>0</v>
      </c>
      <c r="P237" s="620"/>
      <c r="Q237" s="104"/>
      <c r="R237" s="104"/>
      <c r="S237" s="104"/>
      <c r="T237" s="104"/>
      <c r="U237" s="104"/>
      <c r="V237" s="104"/>
      <c r="W237" s="104"/>
      <c r="X237" s="104"/>
      <c r="Y237" s="104"/>
      <c r="Z237" s="104"/>
      <c r="AA237" s="104"/>
      <c r="AB237" s="104"/>
      <c r="AC237" s="104"/>
      <c r="AD237" s="104"/>
    </row>
    <row r="238" spans="2:30" ht="36" hidden="1" x14ac:dyDescent="0.25">
      <c r="B238" s="102" t="s">
        <v>1172</v>
      </c>
      <c r="C238" s="102" t="s">
        <v>56</v>
      </c>
      <c r="D238" s="102" t="s">
        <v>57</v>
      </c>
      <c r="E238" s="102">
        <v>3243</v>
      </c>
      <c r="F238" s="42">
        <v>89708</v>
      </c>
      <c r="G238" s="430" t="s">
        <v>2122</v>
      </c>
      <c r="H238" s="102" t="s">
        <v>121</v>
      </c>
      <c r="I238" s="37">
        <v>37</v>
      </c>
      <c r="J238" s="431" t="s">
        <v>2123</v>
      </c>
      <c r="K238" s="431"/>
      <c r="L238" s="551">
        <v>136.27000000000001</v>
      </c>
      <c r="M238" s="37">
        <v>0</v>
      </c>
      <c r="N238" s="37">
        <v>5041.99</v>
      </c>
      <c r="O238" s="37">
        <v>0</v>
      </c>
      <c r="P238" s="620"/>
      <c r="Q238" s="104"/>
      <c r="R238" s="104"/>
      <c r="S238" s="104"/>
      <c r="T238" s="104"/>
      <c r="U238" s="104"/>
      <c r="V238" s="104"/>
      <c r="W238" s="104"/>
      <c r="X238" s="104"/>
      <c r="Y238" s="104"/>
      <c r="Z238" s="104"/>
      <c r="AA238" s="104"/>
      <c r="AB238" s="104"/>
      <c r="AC238" s="104"/>
      <c r="AD238" s="104"/>
    </row>
    <row r="239" spans="2:30" ht="36" hidden="1" x14ac:dyDescent="0.25">
      <c r="B239" s="102" t="s">
        <v>1173</v>
      </c>
      <c r="C239" s="102" t="s">
        <v>56</v>
      </c>
      <c r="D239" s="102" t="s">
        <v>57</v>
      </c>
      <c r="E239" s="102">
        <v>3244</v>
      </c>
      <c r="F239" s="42">
        <v>89728</v>
      </c>
      <c r="G239" s="430" t="s">
        <v>2124</v>
      </c>
      <c r="H239" s="102" t="s">
        <v>121</v>
      </c>
      <c r="I239" s="37">
        <v>33</v>
      </c>
      <c r="J239" s="431" t="s">
        <v>2125</v>
      </c>
      <c r="K239" s="431"/>
      <c r="L239" s="551">
        <v>16.48</v>
      </c>
      <c r="M239" s="37">
        <v>0</v>
      </c>
      <c r="N239" s="37">
        <v>543.84</v>
      </c>
      <c r="O239" s="37">
        <v>0</v>
      </c>
      <c r="P239" s="620"/>
      <c r="Q239" s="104"/>
      <c r="R239" s="104"/>
      <c r="S239" s="104"/>
      <c r="T239" s="104"/>
      <c r="U239" s="104"/>
      <c r="V239" s="104"/>
      <c r="W239" s="104"/>
      <c r="X239" s="104"/>
      <c r="Y239" s="104"/>
      <c r="Z239" s="104"/>
      <c r="AA239" s="104"/>
      <c r="AB239" s="104"/>
      <c r="AC239" s="104"/>
      <c r="AD239" s="104"/>
    </row>
    <row r="240" spans="2:30" ht="36" hidden="1" x14ac:dyDescent="0.25">
      <c r="B240" s="102" t="s">
        <v>1174</v>
      </c>
      <c r="C240" s="102" t="s">
        <v>56</v>
      </c>
      <c r="D240" s="102" t="s">
        <v>57</v>
      </c>
      <c r="E240" s="102">
        <v>3245</v>
      </c>
      <c r="F240" s="42">
        <v>89746</v>
      </c>
      <c r="G240" s="430" t="s">
        <v>2126</v>
      </c>
      <c r="H240" s="102" t="s">
        <v>121</v>
      </c>
      <c r="I240" s="37">
        <v>16</v>
      </c>
      <c r="J240" s="431" t="s">
        <v>2127</v>
      </c>
      <c r="K240" s="431"/>
      <c r="L240" s="551">
        <v>36.14</v>
      </c>
      <c r="M240" s="37">
        <v>0</v>
      </c>
      <c r="N240" s="37">
        <v>578.24</v>
      </c>
      <c r="O240" s="37">
        <v>0</v>
      </c>
      <c r="P240" s="620"/>
      <c r="Q240" s="104"/>
      <c r="R240" s="104"/>
      <c r="S240" s="104"/>
      <c r="T240" s="104"/>
      <c r="U240" s="104"/>
      <c r="V240" s="104"/>
      <c r="W240" s="104"/>
      <c r="X240" s="104"/>
      <c r="Y240" s="104"/>
      <c r="Z240" s="104"/>
      <c r="AA240" s="104"/>
      <c r="AB240" s="104"/>
      <c r="AC240" s="104"/>
      <c r="AD240" s="104"/>
    </row>
    <row r="241" spans="2:30" ht="36" hidden="1" x14ac:dyDescent="0.25">
      <c r="B241" s="102" t="s">
        <v>1175</v>
      </c>
      <c r="C241" s="102" t="s">
        <v>56</v>
      </c>
      <c r="D241" s="102" t="s">
        <v>57</v>
      </c>
      <c r="E241" s="102">
        <v>3246</v>
      </c>
      <c r="F241" s="42">
        <v>89726</v>
      </c>
      <c r="G241" s="430" t="s">
        <v>2128</v>
      </c>
      <c r="H241" s="102" t="s">
        <v>121</v>
      </c>
      <c r="I241" s="37">
        <v>18</v>
      </c>
      <c r="J241" s="431" t="s">
        <v>2129</v>
      </c>
      <c r="K241" s="431"/>
      <c r="L241" s="551">
        <v>12.18</v>
      </c>
      <c r="M241" s="37">
        <v>0</v>
      </c>
      <c r="N241" s="37">
        <v>219.24</v>
      </c>
      <c r="O241" s="37">
        <v>0</v>
      </c>
      <c r="P241" s="620"/>
      <c r="Q241" s="104"/>
      <c r="R241" s="104"/>
      <c r="S241" s="104"/>
      <c r="T241" s="104"/>
      <c r="U241" s="104"/>
      <c r="V241" s="104"/>
      <c r="W241" s="104"/>
      <c r="X241" s="104"/>
      <c r="Y241" s="104"/>
      <c r="Z241" s="104"/>
      <c r="AA241" s="104"/>
      <c r="AB241" s="104"/>
      <c r="AC241" s="104"/>
      <c r="AD241" s="104"/>
    </row>
    <row r="242" spans="2:30" ht="36" hidden="1" x14ac:dyDescent="0.25">
      <c r="B242" s="102" t="s">
        <v>1548</v>
      </c>
      <c r="C242" s="102" t="s">
        <v>56</v>
      </c>
      <c r="D242" s="102" t="s">
        <v>57</v>
      </c>
      <c r="E242" s="102">
        <v>3247</v>
      </c>
      <c r="F242" s="42">
        <v>89802</v>
      </c>
      <c r="G242" s="430" t="s">
        <v>2130</v>
      </c>
      <c r="H242" s="102" t="s">
        <v>121</v>
      </c>
      <c r="I242" s="37">
        <v>5</v>
      </c>
      <c r="J242" s="431" t="s">
        <v>2131</v>
      </c>
      <c r="K242" s="431"/>
      <c r="L242" s="551">
        <v>14.05</v>
      </c>
      <c r="M242" s="37">
        <v>0</v>
      </c>
      <c r="N242" s="37">
        <v>70.25</v>
      </c>
      <c r="O242" s="37">
        <v>0</v>
      </c>
      <c r="P242" s="620"/>
      <c r="Q242" s="104"/>
      <c r="R242" s="104"/>
      <c r="S242" s="104"/>
      <c r="T242" s="104"/>
      <c r="U242" s="104"/>
      <c r="V242" s="104"/>
      <c r="W242" s="104"/>
      <c r="X242" s="104"/>
      <c r="Y242" s="104"/>
      <c r="Z242" s="104"/>
      <c r="AA242" s="104"/>
      <c r="AB242" s="104"/>
      <c r="AC242" s="104"/>
      <c r="AD242" s="104"/>
    </row>
    <row r="243" spans="2:30" ht="36" hidden="1" x14ac:dyDescent="0.25">
      <c r="B243" s="102" t="s">
        <v>1549</v>
      </c>
      <c r="C243" s="102" t="s">
        <v>56</v>
      </c>
      <c r="D243" s="102" t="s">
        <v>57</v>
      </c>
      <c r="E243" s="102">
        <v>3248</v>
      </c>
      <c r="F243" s="42">
        <v>89739</v>
      </c>
      <c r="G243" s="430" t="s">
        <v>2132</v>
      </c>
      <c r="H243" s="102" t="s">
        <v>121</v>
      </c>
      <c r="I243" s="37">
        <v>27</v>
      </c>
      <c r="J243" s="431" t="s">
        <v>2133</v>
      </c>
      <c r="K243" s="431"/>
      <c r="L243" s="551">
        <v>30.11</v>
      </c>
      <c r="M243" s="37">
        <v>0</v>
      </c>
      <c r="N243" s="37">
        <v>812.97</v>
      </c>
      <c r="O243" s="37">
        <v>0</v>
      </c>
      <c r="P243" s="620"/>
      <c r="Q243" s="104"/>
      <c r="R243" s="104"/>
      <c r="S243" s="104"/>
      <c r="T243" s="104"/>
      <c r="U243" s="104"/>
      <c r="V243" s="104"/>
      <c r="W243" s="104"/>
      <c r="X243" s="104"/>
      <c r="Y243" s="104"/>
      <c r="Z243" s="104"/>
      <c r="AA243" s="104"/>
      <c r="AB243" s="104"/>
      <c r="AC243" s="104"/>
      <c r="AD243" s="104"/>
    </row>
    <row r="244" spans="2:30" ht="36" hidden="1" x14ac:dyDescent="0.25">
      <c r="B244" s="102" t="s">
        <v>1550</v>
      </c>
      <c r="C244" s="102" t="s">
        <v>56</v>
      </c>
      <c r="D244" s="102" t="s">
        <v>57</v>
      </c>
      <c r="E244" s="102">
        <v>3249</v>
      </c>
      <c r="F244" s="42">
        <v>89744</v>
      </c>
      <c r="G244" s="430" t="s">
        <v>2134</v>
      </c>
      <c r="H244" s="102" t="s">
        <v>121</v>
      </c>
      <c r="I244" s="37">
        <v>20</v>
      </c>
      <c r="J244" s="431" t="s">
        <v>2135</v>
      </c>
      <c r="K244" s="431"/>
      <c r="L244" s="551">
        <v>34.799999999999997</v>
      </c>
      <c r="M244" s="37">
        <v>0</v>
      </c>
      <c r="N244" s="37">
        <v>696</v>
      </c>
      <c r="O244" s="37">
        <v>0</v>
      </c>
      <c r="P244" s="620"/>
      <c r="Q244" s="104"/>
      <c r="R244" s="104"/>
      <c r="S244" s="104"/>
      <c r="T244" s="104"/>
      <c r="U244" s="104"/>
      <c r="V244" s="104"/>
      <c r="W244" s="104"/>
      <c r="X244" s="104"/>
      <c r="Y244" s="104"/>
      <c r="Z244" s="104"/>
      <c r="AA244" s="104"/>
      <c r="AB244" s="104"/>
      <c r="AC244" s="104"/>
      <c r="AD244" s="104"/>
    </row>
    <row r="245" spans="2:30" ht="36" hidden="1" x14ac:dyDescent="0.25">
      <c r="B245" s="102" t="s">
        <v>1551</v>
      </c>
      <c r="C245" s="102" t="s">
        <v>56</v>
      </c>
      <c r="D245" s="102" t="s">
        <v>57</v>
      </c>
      <c r="E245" s="102">
        <v>3250</v>
      </c>
      <c r="F245" s="42">
        <v>89731</v>
      </c>
      <c r="G245" s="430" t="s">
        <v>2136</v>
      </c>
      <c r="H245" s="102" t="s">
        <v>121</v>
      </c>
      <c r="I245" s="37">
        <v>45</v>
      </c>
      <c r="J245" s="431" t="s">
        <v>2137</v>
      </c>
      <c r="K245" s="431"/>
      <c r="L245" s="551">
        <v>17.93</v>
      </c>
      <c r="M245" s="37">
        <v>0</v>
      </c>
      <c r="N245" s="37">
        <v>806.85</v>
      </c>
      <c r="O245" s="37">
        <v>0</v>
      </c>
      <c r="P245" s="620"/>
      <c r="Q245" s="104"/>
      <c r="R245" s="104"/>
      <c r="S245" s="104"/>
      <c r="T245" s="104"/>
      <c r="U245" s="104"/>
      <c r="V245" s="104"/>
      <c r="W245" s="104"/>
      <c r="X245" s="104"/>
      <c r="Y245" s="104"/>
      <c r="Z245" s="104"/>
      <c r="AA245" s="104"/>
      <c r="AB245" s="104"/>
      <c r="AC245" s="104"/>
      <c r="AD245" s="104"/>
    </row>
    <row r="246" spans="2:30" ht="36" hidden="1" x14ac:dyDescent="0.25">
      <c r="B246" s="102" t="s">
        <v>1552</v>
      </c>
      <c r="C246" s="102" t="s">
        <v>56</v>
      </c>
      <c r="D246" s="102" t="s">
        <v>57</v>
      </c>
      <c r="E246" s="102">
        <v>3251</v>
      </c>
      <c r="F246" s="42">
        <v>89724</v>
      </c>
      <c r="G246" s="430" t="s">
        <v>2138</v>
      </c>
      <c r="H246" s="102" t="s">
        <v>121</v>
      </c>
      <c r="I246" s="37">
        <v>33</v>
      </c>
      <c r="J246" s="431" t="s">
        <v>2139</v>
      </c>
      <c r="K246" s="431"/>
      <c r="L246" s="551">
        <v>11.81</v>
      </c>
      <c r="M246" s="37">
        <v>0</v>
      </c>
      <c r="N246" s="37">
        <v>389.73</v>
      </c>
      <c r="O246" s="37">
        <v>0</v>
      </c>
      <c r="P246" s="620"/>
      <c r="Q246" s="104"/>
      <c r="R246" s="104"/>
      <c r="S246" s="104"/>
      <c r="T246" s="104"/>
      <c r="U246" s="104"/>
      <c r="V246" s="104"/>
      <c r="W246" s="104"/>
      <c r="X246" s="104"/>
      <c r="Y246" s="104"/>
      <c r="Z246" s="104"/>
      <c r="AA246" s="104"/>
      <c r="AB246" s="104"/>
      <c r="AC246" s="104"/>
      <c r="AD246" s="104"/>
    </row>
    <row r="247" spans="2:30" hidden="1" x14ac:dyDescent="0.25">
      <c r="B247" s="102" t="s">
        <v>1553</v>
      </c>
      <c r="C247" s="102" t="s">
        <v>56</v>
      </c>
      <c r="D247" s="102" t="s">
        <v>58</v>
      </c>
      <c r="E247" s="102">
        <v>3252</v>
      </c>
      <c r="F247" s="42">
        <v>1301005094</v>
      </c>
      <c r="G247" s="430" t="s">
        <v>2140</v>
      </c>
      <c r="H247" s="102" t="s">
        <v>121</v>
      </c>
      <c r="I247" s="37">
        <v>10</v>
      </c>
      <c r="J247" s="431">
        <v>40.07</v>
      </c>
      <c r="K247" s="431"/>
      <c r="L247" s="551">
        <v>51.61</v>
      </c>
      <c r="M247" s="37">
        <v>0</v>
      </c>
      <c r="N247" s="37">
        <v>516.1</v>
      </c>
      <c r="O247" s="37">
        <v>0</v>
      </c>
      <c r="P247" s="620"/>
      <c r="Q247" s="104"/>
      <c r="R247" s="104"/>
      <c r="S247" s="104"/>
      <c r="T247" s="104"/>
      <c r="U247" s="104"/>
      <c r="V247" s="104"/>
      <c r="W247" s="104"/>
      <c r="X247" s="104"/>
      <c r="Y247" s="104"/>
      <c r="Z247" s="104"/>
      <c r="AA247" s="104"/>
      <c r="AB247" s="104"/>
      <c r="AC247" s="104"/>
      <c r="AD247" s="104"/>
    </row>
    <row r="248" spans="2:30" hidden="1" x14ac:dyDescent="0.25">
      <c r="B248" s="102" t="s">
        <v>1554</v>
      </c>
      <c r="C248" s="102" t="s">
        <v>56</v>
      </c>
      <c r="D248" s="102" t="s">
        <v>58</v>
      </c>
      <c r="E248" s="102">
        <v>3253</v>
      </c>
      <c r="F248" s="42">
        <v>1301005095</v>
      </c>
      <c r="G248" s="430" t="s">
        <v>2141</v>
      </c>
      <c r="H248" s="102" t="s">
        <v>121</v>
      </c>
      <c r="I248" s="37">
        <v>9</v>
      </c>
      <c r="J248" s="431">
        <v>47.43</v>
      </c>
      <c r="K248" s="431"/>
      <c r="L248" s="551">
        <v>61.09</v>
      </c>
      <c r="M248" s="37">
        <v>0</v>
      </c>
      <c r="N248" s="37">
        <v>549.80999999999995</v>
      </c>
      <c r="O248" s="37">
        <v>0</v>
      </c>
      <c r="P248" s="620"/>
      <c r="Q248" s="104"/>
      <c r="R248" s="104"/>
      <c r="S248" s="104"/>
      <c r="T248" s="104"/>
      <c r="U248" s="104"/>
      <c r="V248" s="104"/>
      <c r="W248" s="104"/>
      <c r="X248" s="104"/>
      <c r="Y248" s="104"/>
      <c r="Z248" s="104"/>
      <c r="AA248" s="104"/>
      <c r="AB248" s="104"/>
      <c r="AC248" s="104"/>
      <c r="AD248" s="104"/>
    </row>
    <row r="249" spans="2:30" ht="36" hidden="1" x14ac:dyDescent="0.25">
      <c r="B249" s="102" t="s">
        <v>1555</v>
      </c>
      <c r="C249" s="102" t="s">
        <v>56</v>
      </c>
      <c r="D249" s="102" t="s">
        <v>57</v>
      </c>
      <c r="E249" s="102">
        <v>3254</v>
      </c>
      <c r="F249" s="42">
        <v>89797</v>
      </c>
      <c r="G249" s="430" t="s">
        <v>2142</v>
      </c>
      <c r="H249" s="102" t="s">
        <v>121</v>
      </c>
      <c r="I249" s="37">
        <v>14</v>
      </c>
      <c r="J249" s="431" t="s">
        <v>2143</v>
      </c>
      <c r="K249" s="431"/>
      <c r="L249" s="551">
        <v>69.2</v>
      </c>
      <c r="M249" s="37">
        <v>0</v>
      </c>
      <c r="N249" s="37">
        <v>968.8</v>
      </c>
      <c r="O249" s="37">
        <v>0</v>
      </c>
      <c r="P249" s="620"/>
      <c r="Q249" s="104"/>
      <c r="R249" s="104"/>
      <c r="S249" s="104"/>
      <c r="T249" s="104"/>
      <c r="U249" s="104"/>
      <c r="V249" s="104"/>
      <c r="W249" s="104"/>
      <c r="X249" s="104"/>
      <c r="Y249" s="104"/>
      <c r="Z249" s="104"/>
      <c r="AA249" s="104"/>
      <c r="AB249" s="104"/>
      <c r="AC249" s="104"/>
      <c r="AD249" s="104"/>
    </row>
    <row r="250" spans="2:30" ht="36" hidden="1" x14ac:dyDescent="0.25">
      <c r="B250" s="102" t="s">
        <v>1556</v>
      </c>
      <c r="C250" s="102" t="s">
        <v>56</v>
      </c>
      <c r="D250" s="102" t="s">
        <v>57</v>
      </c>
      <c r="E250" s="102">
        <v>3255</v>
      </c>
      <c r="F250" s="42">
        <v>89783</v>
      </c>
      <c r="G250" s="430" t="s">
        <v>2144</v>
      </c>
      <c r="H250" s="102" t="s">
        <v>121</v>
      </c>
      <c r="I250" s="37">
        <v>2</v>
      </c>
      <c r="J250" s="431" t="s">
        <v>2145</v>
      </c>
      <c r="K250" s="431"/>
      <c r="L250" s="551">
        <v>17.670000000000002</v>
      </c>
      <c r="M250" s="37">
        <v>0</v>
      </c>
      <c r="N250" s="37">
        <v>35.340000000000003</v>
      </c>
      <c r="O250" s="37">
        <v>0</v>
      </c>
      <c r="P250" s="620"/>
      <c r="Q250" s="104"/>
      <c r="R250" s="104"/>
      <c r="S250" s="104"/>
      <c r="T250" s="104"/>
      <c r="U250" s="104"/>
      <c r="V250" s="104"/>
      <c r="W250" s="104"/>
      <c r="X250" s="104"/>
      <c r="Y250" s="104"/>
      <c r="Z250" s="104"/>
      <c r="AA250" s="104"/>
      <c r="AB250" s="104"/>
      <c r="AC250" s="104"/>
      <c r="AD250" s="104"/>
    </row>
    <row r="251" spans="2:30" ht="36" hidden="1" x14ac:dyDescent="0.25">
      <c r="B251" s="102" t="s">
        <v>1557</v>
      </c>
      <c r="C251" s="102" t="s">
        <v>56</v>
      </c>
      <c r="D251" s="102" t="s">
        <v>57</v>
      </c>
      <c r="E251" s="102">
        <v>3256</v>
      </c>
      <c r="F251" s="42">
        <v>89827</v>
      </c>
      <c r="G251" s="430" t="s">
        <v>2146</v>
      </c>
      <c r="H251" s="102" t="s">
        <v>121</v>
      </c>
      <c r="I251" s="37">
        <v>1</v>
      </c>
      <c r="J251" s="431" t="s">
        <v>2147</v>
      </c>
      <c r="K251" s="431"/>
      <c r="L251" s="551">
        <v>27.51</v>
      </c>
      <c r="M251" s="37">
        <v>0</v>
      </c>
      <c r="N251" s="37">
        <v>27.51</v>
      </c>
      <c r="O251" s="37">
        <v>0</v>
      </c>
      <c r="P251" s="620"/>
      <c r="Q251" s="104"/>
      <c r="R251" s="104"/>
      <c r="S251" s="104"/>
      <c r="T251" s="104"/>
      <c r="U251" s="104"/>
      <c r="V251" s="104"/>
      <c r="W251" s="104"/>
      <c r="X251" s="104"/>
      <c r="Y251" s="104"/>
      <c r="Z251" s="104"/>
      <c r="AA251" s="104"/>
      <c r="AB251" s="104"/>
      <c r="AC251" s="104"/>
      <c r="AD251" s="104"/>
    </row>
    <row r="252" spans="2:30" ht="36" hidden="1" x14ac:dyDescent="0.25">
      <c r="B252" s="102" t="s">
        <v>1558</v>
      </c>
      <c r="C252" s="102" t="s">
        <v>56</v>
      </c>
      <c r="D252" s="102" t="s">
        <v>59</v>
      </c>
      <c r="E252" s="102">
        <v>3257</v>
      </c>
      <c r="F252" s="42" t="s">
        <v>1377</v>
      </c>
      <c r="G252" s="430" t="s">
        <v>1384</v>
      </c>
      <c r="H252" s="102" t="s">
        <v>121</v>
      </c>
      <c r="I252" s="37">
        <v>1</v>
      </c>
      <c r="J252" s="431">
        <v>58.750000000000007</v>
      </c>
      <c r="K252" s="431"/>
      <c r="L252" s="551">
        <v>75.680000000000007</v>
      </c>
      <c r="M252" s="37">
        <v>0</v>
      </c>
      <c r="N252" s="37">
        <v>75.680000000000007</v>
      </c>
      <c r="O252" s="37">
        <v>0</v>
      </c>
      <c r="P252" s="620"/>
      <c r="Q252" s="104"/>
      <c r="R252" s="104"/>
      <c r="S252" s="104"/>
      <c r="T252" s="104"/>
      <c r="U252" s="104"/>
      <c r="V252" s="104"/>
      <c r="W252" s="104"/>
      <c r="X252" s="104"/>
      <c r="Y252" s="104"/>
      <c r="Z252" s="104"/>
      <c r="AA252" s="104"/>
      <c r="AB252" s="104"/>
      <c r="AC252" s="104"/>
      <c r="AD252" s="104"/>
    </row>
    <row r="253" spans="2:30" ht="36" hidden="1" x14ac:dyDescent="0.25">
      <c r="B253" s="102" t="s">
        <v>1559</v>
      </c>
      <c r="C253" s="102" t="s">
        <v>56</v>
      </c>
      <c r="D253" s="102" t="s">
        <v>57</v>
      </c>
      <c r="E253" s="102">
        <v>3258</v>
      </c>
      <c r="F253" s="42">
        <v>89795</v>
      </c>
      <c r="G253" s="430" t="s">
        <v>2148</v>
      </c>
      <c r="H253" s="102" t="s">
        <v>121</v>
      </c>
      <c r="I253" s="37">
        <v>6</v>
      </c>
      <c r="J253" s="431" t="s">
        <v>2149</v>
      </c>
      <c r="K253" s="431"/>
      <c r="L253" s="551">
        <v>54.7</v>
      </c>
      <c r="M253" s="37">
        <v>0</v>
      </c>
      <c r="N253" s="37">
        <v>328.2</v>
      </c>
      <c r="O253" s="37">
        <v>0</v>
      </c>
      <c r="P253" s="620"/>
      <c r="Q253" s="104"/>
      <c r="R253" s="104"/>
      <c r="S253" s="104"/>
      <c r="T253" s="104"/>
      <c r="U253" s="104"/>
      <c r="V253" s="104"/>
      <c r="W253" s="104"/>
      <c r="X253" s="104"/>
      <c r="Y253" s="104"/>
      <c r="Z253" s="104"/>
      <c r="AA253" s="104"/>
      <c r="AB253" s="104"/>
      <c r="AC253" s="104"/>
      <c r="AD253" s="104"/>
    </row>
    <row r="254" spans="2:30" ht="24" hidden="1" x14ac:dyDescent="0.25">
      <c r="B254" s="102" t="s">
        <v>1560</v>
      </c>
      <c r="C254" s="102" t="s">
        <v>56</v>
      </c>
      <c r="D254" s="102" t="s">
        <v>59</v>
      </c>
      <c r="E254" s="102">
        <v>3259</v>
      </c>
      <c r="F254" s="42" t="s">
        <v>1385</v>
      </c>
      <c r="G254" s="430" t="s">
        <v>1386</v>
      </c>
      <c r="H254" s="102" t="s">
        <v>121</v>
      </c>
      <c r="I254" s="37">
        <v>2</v>
      </c>
      <c r="J254" s="431">
        <v>37.450000000000003</v>
      </c>
      <c r="K254" s="431"/>
      <c r="L254" s="551">
        <v>48.24</v>
      </c>
      <c r="M254" s="37">
        <v>0</v>
      </c>
      <c r="N254" s="37">
        <v>96.48</v>
      </c>
      <c r="O254" s="37">
        <v>0</v>
      </c>
      <c r="P254" s="620"/>
      <c r="Q254" s="104"/>
      <c r="R254" s="104"/>
      <c r="S254" s="104"/>
      <c r="T254" s="104"/>
      <c r="U254" s="104"/>
      <c r="V254" s="104"/>
      <c r="W254" s="104"/>
      <c r="X254" s="104"/>
      <c r="Y254" s="104"/>
      <c r="Z254" s="104"/>
      <c r="AA254" s="104"/>
      <c r="AB254" s="104"/>
      <c r="AC254" s="104"/>
      <c r="AD254" s="104"/>
    </row>
    <row r="255" spans="2:30" ht="36" hidden="1" x14ac:dyDescent="0.25">
      <c r="B255" s="102" t="s">
        <v>1561</v>
      </c>
      <c r="C255" s="102" t="s">
        <v>56</v>
      </c>
      <c r="D255" s="102" t="s">
        <v>57</v>
      </c>
      <c r="E255" s="102">
        <v>3260</v>
      </c>
      <c r="F255" s="42">
        <v>89673</v>
      </c>
      <c r="G255" s="430" t="s">
        <v>2150</v>
      </c>
      <c r="H255" s="102" t="s">
        <v>121</v>
      </c>
      <c r="I255" s="37">
        <v>6</v>
      </c>
      <c r="J255" s="431" t="s">
        <v>2151</v>
      </c>
      <c r="K255" s="431"/>
      <c r="L255" s="551">
        <v>48.55</v>
      </c>
      <c r="M255" s="37">
        <v>0</v>
      </c>
      <c r="N255" s="37">
        <v>291.3</v>
      </c>
      <c r="O255" s="37">
        <v>0</v>
      </c>
      <c r="P255" s="620"/>
      <c r="Q255" s="104"/>
      <c r="R255" s="104"/>
      <c r="S255" s="104"/>
      <c r="T255" s="104"/>
      <c r="U255" s="104"/>
      <c r="V255" s="104"/>
      <c r="W255" s="104"/>
      <c r="X255" s="104"/>
      <c r="Y255" s="104"/>
      <c r="Z255" s="104"/>
      <c r="AA255" s="104"/>
      <c r="AB255" s="104"/>
      <c r="AC255" s="104"/>
      <c r="AD255" s="104"/>
    </row>
    <row r="256" spans="2:30" ht="36" hidden="1" x14ac:dyDescent="0.25">
      <c r="B256" s="102" t="s">
        <v>1562</v>
      </c>
      <c r="C256" s="102" t="s">
        <v>56</v>
      </c>
      <c r="D256" s="102" t="s">
        <v>57</v>
      </c>
      <c r="E256" s="102">
        <v>3261</v>
      </c>
      <c r="F256" s="42">
        <v>89714</v>
      </c>
      <c r="G256" s="430" t="s">
        <v>2152</v>
      </c>
      <c r="H256" s="102" t="s">
        <v>160</v>
      </c>
      <c r="I256" s="37">
        <v>215.46</v>
      </c>
      <c r="J256" s="431" t="s">
        <v>2153</v>
      </c>
      <c r="K256" s="431"/>
      <c r="L256" s="551">
        <v>46.98</v>
      </c>
      <c r="M256" s="37">
        <v>0</v>
      </c>
      <c r="N256" s="37">
        <v>10122.31</v>
      </c>
      <c r="O256" s="37">
        <v>0</v>
      </c>
      <c r="P256" s="620"/>
      <c r="Q256" s="104"/>
      <c r="R256" s="104"/>
      <c r="S256" s="104"/>
      <c r="T256" s="104"/>
      <c r="U256" s="104"/>
      <c r="V256" s="104"/>
      <c r="W256" s="104"/>
      <c r="X256" s="104"/>
      <c r="Y256" s="104"/>
      <c r="Z256" s="104"/>
      <c r="AA256" s="104"/>
      <c r="AB256" s="104"/>
      <c r="AC256" s="104"/>
      <c r="AD256" s="104"/>
    </row>
    <row r="257" spans="2:30" ht="36" hidden="1" x14ac:dyDescent="0.25">
      <c r="B257" s="102" t="s">
        <v>1563</v>
      </c>
      <c r="C257" s="102" t="s">
        <v>56</v>
      </c>
      <c r="D257" s="102" t="s">
        <v>57</v>
      </c>
      <c r="E257" s="102">
        <v>3262</v>
      </c>
      <c r="F257" s="42">
        <v>89712</v>
      </c>
      <c r="G257" s="430" t="s">
        <v>2154</v>
      </c>
      <c r="H257" s="102" t="s">
        <v>160</v>
      </c>
      <c r="I257" s="37">
        <v>40.380000000000003</v>
      </c>
      <c r="J257" s="431" t="s">
        <v>2155</v>
      </c>
      <c r="K257" s="431"/>
      <c r="L257" s="551">
        <v>33.76</v>
      </c>
      <c r="M257" s="37">
        <v>0</v>
      </c>
      <c r="N257" s="37">
        <v>1363.22</v>
      </c>
      <c r="O257" s="37">
        <v>0</v>
      </c>
      <c r="P257" s="620"/>
      <c r="Q257" s="104"/>
      <c r="R257" s="104"/>
      <c r="S257" s="104"/>
      <c r="T257" s="104"/>
      <c r="U257" s="104"/>
      <c r="V257" s="104"/>
      <c r="W257" s="104"/>
      <c r="X257" s="104"/>
      <c r="Y257" s="104"/>
      <c r="Z257" s="104"/>
      <c r="AA257" s="104"/>
      <c r="AB257" s="104"/>
      <c r="AC257" s="104"/>
      <c r="AD257" s="104"/>
    </row>
    <row r="258" spans="2:30" ht="36" hidden="1" x14ac:dyDescent="0.25">
      <c r="B258" s="102" t="s">
        <v>1564</v>
      </c>
      <c r="C258" s="102" t="s">
        <v>56</v>
      </c>
      <c r="D258" s="102" t="s">
        <v>57</v>
      </c>
      <c r="E258" s="102">
        <v>3263</v>
      </c>
      <c r="F258" s="42">
        <v>89713</v>
      </c>
      <c r="G258" s="430" t="s">
        <v>2156</v>
      </c>
      <c r="H258" s="102" t="s">
        <v>160</v>
      </c>
      <c r="I258" s="37">
        <v>59.96</v>
      </c>
      <c r="J258" s="431" t="s">
        <v>2157</v>
      </c>
      <c r="K258" s="431"/>
      <c r="L258" s="551">
        <v>42.53</v>
      </c>
      <c r="M258" s="37">
        <v>0</v>
      </c>
      <c r="N258" s="37">
        <v>2550.09</v>
      </c>
      <c r="O258" s="37">
        <v>0</v>
      </c>
      <c r="P258" s="620"/>
      <c r="Q258" s="104"/>
      <c r="R258" s="104"/>
      <c r="S258" s="104"/>
      <c r="T258" s="104"/>
      <c r="U258" s="104"/>
      <c r="V258" s="104"/>
      <c r="W258" s="104"/>
      <c r="X258" s="104"/>
      <c r="Y258" s="104"/>
      <c r="Z258" s="104"/>
      <c r="AA258" s="104"/>
      <c r="AB258" s="104"/>
      <c r="AC258" s="104"/>
      <c r="AD258" s="104"/>
    </row>
    <row r="259" spans="2:30" ht="36" hidden="1" x14ac:dyDescent="0.25">
      <c r="B259" s="102" t="s">
        <v>1565</v>
      </c>
      <c r="C259" s="102" t="s">
        <v>56</v>
      </c>
      <c r="D259" s="102" t="s">
        <v>57</v>
      </c>
      <c r="E259" s="102">
        <v>3264</v>
      </c>
      <c r="F259" s="42">
        <v>89711</v>
      </c>
      <c r="G259" s="430" t="s">
        <v>2158</v>
      </c>
      <c r="H259" s="102" t="s">
        <v>160</v>
      </c>
      <c r="I259" s="37">
        <v>40.43</v>
      </c>
      <c r="J259" s="431" t="s">
        <v>2159</v>
      </c>
      <c r="K259" s="431"/>
      <c r="L259" s="551">
        <v>25.35</v>
      </c>
      <c r="M259" s="37">
        <v>0</v>
      </c>
      <c r="N259" s="37">
        <v>1024.9000000000001</v>
      </c>
      <c r="O259" s="37">
        <v>0</v>
      </c>
      <c r="P259" s="620"/>
      <c r="Q259" s="104"/>
      <c r="R259" s="104"/>
      <c r="S259" s="104"/>
      <c r="T259" s="104"/>
      <c r="U259" s="104"/>
      <c r="V259" s="104"/>
      <c r="W259" s="104"/>
      <c r="X259" s="104"/>
      <c r="Y259" s="104"/>
      <c r="Z259" s="104"/>
      <c r="AA259" s="104"/>
      <c r="AB259" s="104"/>
      <c r="AC259" s="104"/>
      <c r="AD259" s="104"/>
    </row>
    <row r="260" spans="2:30" ht="36" hidden="1" x14ac:dyDescent="0.25">
      <c r="B260" s="102" t="s">
        <v>1566</v>
      </c>
      <c r="C260" s="102" t="s">
        <v>56</v>
      </c>
      <c r="D260" s="102" t="s">
        <v>57</v>
      </c>
      <c r="E260" s="102">
        <v>3265</v>
      </c>
      <c r="F260" s="42">
        <v>89712</v>
      </c>
      <c r="G260" s="430" t="s">
        <v>2154</v>
      </c>
      <c r="H260" s="102" t="s">
        <v>160</v>
      </c>
      <c r="I260" s="37">
        <v>1.8</v>
      </c>
      <c r="J260" s="431" t="s">
        <v>2155</v>
      </c>
      <c r="K260" s="431"/>
      <c r="L260" s="551">
        <v>33.76</v>
      </c>
      <c r="M260" s="37">
        <v>0</v>
      </c>
      <c r="N260" s="37">
        <v>60.76</v>
      </c>
      <c r="O260" s="37">
        <v>0</v>
      </c>
      <c r="P260" s="620"/>
      <c r="Q260" s="104"/>
      <c r="R260" s="104"/>
      <c r="S260" s="104"/>
      <c r="T260" s="104"/>
      <c r="U260" s="104"/>
      <c r="V260" s="104"/>
      <c r="W260" s="104"/>
      <c r="X260" s="104"/>
      <c r="Y260" s="104"/>
      <c r="Z260" s="104"/>
      <c r="AA260" s="104"/>
      <c r="AB260" s="104"/>
      <c r="AC260" s="104"/>
      <c r="AD260" s="104"/>
    </row>
    <row r="261" spans="2:30" ht="36" hidden="1" x14ac:dyDescent="0.25">
      <c r="B261" s="102" t="s">
        <v>1567</v>
      </c>
      <c r="C261" s="102" t="s">
        <v>56</v>
      </c>
      <c r="D261" s="102" t="s">
        <v>57</v>
      </c>
      <c r="E261" s="102">
        <v>3266</v>
      </c>
      <c r="F261" s="42">
        <v>89784</v>
      </c>
      <c r="G261" s="430" t="s">
        <v>2160</v>
      </c>
      <c r="H261" s="102" t="s">
        <v>121</v>
      </c>
      <c r="I261" s="37">
        <v>15</v>
      </c>
      <c r="J261" s="431" t="s">
        <v>2161</v>
      </c>
      <c r="K261" s="431"/>
      <c r="L261" s="551">
        <v>30.49</v>
      </c>
      <c r="M261" s="37">
        <v>0</v>
      </c>
      <c r="N261" s="37">
        <v>457.35</v>
      </c>
      <c r="O261" s="37">
        <v>0</v>
      </c>
      <c r="P261" s="620"/>
      <c r="Q261" s="104"/>
      <c r="R261" s="104"/>
      <c r="S261" s="104"/>
      <c r="T261" s="104"/>
      <c r="U261" s="104"/>
      <c r="V261" s="104"/>
      <c r="W261" s="104"/>
      <c r="X261" s="104"/>
      <c r="Y261" s="104"/>
      <c r="Z261" s="104"/>
      <c r="AA261" s="104"/>
      <c r="AB261" s="104"/>
      <c r="AC261" s="104"/>
      <c r="AD261" s="104"/>
    </row>
    <row r="262" spans="2:30" ht="36" hidden="1" x14ac:dyDescent="0.25">
      <c r="B262" s="102" t="s">
        <v>1568</v>
      </c>
      <c r="C262" s="102" t="s">
        <v>56</v>
      </c>
      <c r="D262" s="102" t="s">
        <v>57</v>
      </c>
      <c r="E262" s="102">
        <v>3267</v>
      </c>
      <c r="F262" s="42">
        <v>89802</v>
      </c>
      <c r="G262" s="430" t="s">
        <v>2130</v>
      </c>
      <c r="H262" s="102" t="s">
        <v>121</v>
      </c>
      <c r="I262" s="37">
        <v>34</v>
      </c>
      <c r="J262" s="431" t="s">
        <v>2131</v>
      </c>
      <c r="K262" s="431"/>
      <c r="L262" s="551">
        <v>14.05</v>
      </c>
      <c r="M262" s="37">
        <v>0</v>
      </c>
      <c r="N262" s="37">
        <v>477.7</v>
      </c>
      <c r="O262" s="37">
        <v>0</v>
      </c>
      <c r="P262" s="620"/>
      <c r="Q262" s="104"/>
      <c r="R262" s="104"/>
      <c r="S262" s="104"/>
      <c r="T262" s="104"/>
      <c r="U262" s="104"/>
      <c r="V262" s="104"/>
      <c r="W262" s="104"/>
      <c r="X262" s="104"/>
      <c r="Y262" s="104"/>
      <c r="Z262" s="104"/>
      <c r="AA262" s="104"/>
      <c r="AB262" s="104"/>
      <c r="AC262" s="104"/>
      <c r="AD262" s="104"/>
    </row>
    <row r="263" spans="2:30" s="104" customFormat="1" ht="36" hidden="1" x14ac:dyDescent="0.25">
      <c r="B263" s="102" t="s">
        <v>1569</v>
      </c>
      <c r="C263" s="102" t="s">
        <v>56</v>
      </c>
      <c r="D263" s="102" t="s">
        <v>57</v>
      </c>
      <c r="E263" s="102">
        <v>3268</v>
      </c>
      <c r="F263" s="42">
        <v>89731</v>
      </c>
      <c r="G263" s="430" t="s">
        <v>2136</v>
      </c>
      <c r="H263" s="102" t="s">
        <v>121</v>
      </c>
      <c r="I263" s="37">
        <v>161</v>
      </c>
      <c r="J263" s="431" t="s">
        <v>2137</v>
      </c>
      <c r="K263" s="431"/>
      <c r="L263" s="551">
        <v>17.93</v>
      </c>
      <c r="M263" s="37">
        <v>0</v>
      </c>
      <c r="N263" s="37">
        <v>2886.73</v>
      </c>
      <c r="O263" s="37">
        <v>0</v>
      </c>
      <c r="P263" s="620"/>
    </row>
    <row r="264" spans="2:30" ht="36" hidden="1" x14ac:dyDescent="0.25">
      <c r="B264" s="102" t="s">
        <v>1570</v>
      </c>
      <c r="C264" s="102" t="s">
        <v>56</v>
      </c>
      <c r="D264" s="102" t="s">
        <v>57</v>
      </c>
      <c r="E264" s="102">
        <v>3269</v>
      </c>
      <c r="F264" s="42">
        <v>89805</v>
      </c>
      <c r="G264" s="430" t="s">
        <v>2162</v>
      </c>
      <c r="H264" s="102" t="s">
        <v>121</v>
      </c>
      <c r="I264" s="37">
        <v>5</v>
      </c>
      <c r="J264" s="431" t="s">
        <v>2163</v>
      </c>
      <c r="K264" s="431"/>
      <c r="L264" s="551">
        <v>26.62</v>
      </c>
      <c r="M264" s="37">
        <v>0</v>
      </c>
      <c r="N264" s="37">
        <v>133.1</v>
      </c>
      <c r="O264" s="37">
        <v>0</v>
      </c>
      <c r="P264" s="620"/>
      <c r="Q264" s="104"/>
      <c r="R264" s="104"/>
      <c r="S264" s="104"/>
      <c r="T264" s="104"/>
      <c r="U264" s="104"/>
      <c r="V264" s="104"/>
      <c r="W264" s="104"/>
      <c r="X264" s="104"/>
      <c r="Y264" s="104"/>
      <c r="Z264" s="104"/>
      <c r="AA264" s="104"/>
      <c r="AB264" s="104"/>
      <c r="AC264" s="104"/>
      <c r="AD264" s="104"/>
    </row>
    <row r="265" spans="2:30" ht="36" hidden="1" x14ac:dyDescent="0.25">
      <c r="B265" s="102" t="s">
        <v>1571</v>
      </c>
      <c r="C265" s="102" t="s">
        <v>56</v>
      </c>
      <c r="D265" s="102" t="s">
        <v>57</v>
      </c>
      <c r="E265" s="102">
        <v>3270</v>
      </c>
      <c r="F265" s="42">
        <v>89827</v>
      </c>
      <c r="G265" s="430" t="s">
        <v>2146</v>
      </c>
      <c r="H265" s="102" t="s">
        <v>121</v>
      </c>
      <c r="I265" s="37">
        <v>3</v>
      </c>
      <c r="J265" s="431" t="s">
        <v>2147</v>
      </c>
      <c r="K265" s="431"/>
      <c r="L265" s="551">
        <v>27.51</v>
      </c>
      <c r="M265" s="37">
        <v>0</v>
      </c>
      <c r="N265" s="37">
        <v>82.53</v>
      </c>
      <c r="O265" s="37">
        <v>0</v>
      </c>
      <c r="P265" s="620"/>
      <c r="Q265" s="104"/>
      <c r="R265" s="104"/>
      <c r="S265" s="104"/>
      <c r="T265" s="104"/>
      <c r="U265" s="104"/>
      <c r="V265" s="104"/>
      <c r="W265" s="104"/>
      <c r="X265" s="104"/>
      <c r="Y265" s="104"/>
      <c r="Z265" s="104"/>
      <c r="AA265" s="104"/>
      <c r="AB265" s="104"/>
      <c r="AC265" s="104"/>
      <c r="AD265" s="104"/>
    </row>
    <row r="266" spans="2:30" ht="36" hidden="1" x14ac:dyDescent="0.25">
      <c r="B266" s="102" t="s">
        <v>1572</v>
      </c>
      <c r="C266" s="102" t="s">
        <v>56</v>
      </c>
      <c r="D266" s="102" t="s">
        <v>59</v>
      </c>
      <c r="E266" s="102">
        <v>3271</v>
      </c>
      <c r="F266" s="42" t="s">
        <v>1377</v>
      </c>
      <c r="G266" s="430" t="s">
        <v>1384</v>
      </c>
      <c r="H266" s="102" t="s">
        <v>121</v>
      </c>
      <c r="I266" s="37">
        <v>11</v>
      </c>
      <c r="J266" s="431">
        <v>58.750000000000007</v>
      </c>
      <c r="K266" s="431"/>
      <c r="L266" s="551">
        <v>75.680000000000007</v>
      </c>
      <c r="M266" s="37">
        <v>0</v>
      </c>
      <c r="N266" s="37">
        <v>832.48</v>
      </c>
      <c r="O266" s="37">
        <v>0</v>
      </c>
      <c r="P266" s="620"/>
      <c r="Q266" s="104"/>
      <c r="R266" s="104"/>
      <c r="S266" s="104"/>
      <c r="T266" s="104"/>
      <c r="U266" s="104"/>
      <c r="V266" s="104"/>
      <c r="W266" s="104"/>
      <c r="X266" s="104"/>
      <c r="Y266" s="104"/>
      <c r="Z266" s="104"/>
      <c r="AA266" s="104"/>
      <c r="AB266" s="104"/>
      <c r="AC266" s="104"/>
      <c r="AD266" s="104"/>
    </row>
    <row r="267" spans="2:30" ht="36" hidden="1" x14ac:dyDescent="0.25">
      <c r="B267" s="102" t="s">
        <v>1573</v>
      </c>
      <c r="C267" s="102" t="s">
        <v>56</v>
      </c>
      <c r="D267" s="102" t="s">
        <v>57</v>
      </c>
      <c r="E267" s="102">
        <v>3272</v>
      </c>
      <c r="F267" s="42">
        <v>89753</v>
      </c>
      <c r="G267" s="430" t="s">
        <v>2164</v>
      </c>
      <c r="H267" s="102" t="s">
        <v>121</v>
      </c>
      <c r="I267" s="37">
        <v>15</v>
      </c>
      <c r="J267" s="431" t="s">
        <v>2165</v>
      </c>
      <c r="K267" s="431"/>
      <c r="L267" s="551">
        <v>11.55</v>
      </c>
      <c r="M267" s="37">
        <v>0</v>
      </c>
      <c r="N267" s="37">
        <v>173.25</v>
      </c>
      <c r="O267" s="37">
        <v>0</v>
      </c>
      <c r="P267" s="620"/>
      <c r="Q267" s="104"/>
      <c r="R267" s="104"/>
      <c r="S267" s="104"/>
      <c r="T267" s="104"/>
      <c r="U267" s="104"/>
      <c r="V267" s="104"/>
      <c r="W267" s="104"/>
      <c r="X267" s="104"/>
      <c r="Y267" s="104"/>
      <c r="Z267" s="104"/>
      <c r="AA267" s="104"/>
      <c r="AB267" s="104"/>
      <c r="AC267" s="104"/>
      <c r="AD267" s="104"/>
    </row>
    <row r="268" spans="2:30" ht="24" hidden="1" x14ac:dyDescent="0.25">
      <c r="B268" s="102" t="s">
        <v>1574</v>
      </c>
      <c r="C268" s="102" t="s">
        <v>56</v>
      </c>
      <c r="D268" s="102" t="s">
        <v>57</v>
      </c>
      <c r="E268" s="102">
        <v>3273</v>
      </c>
      <c r="F268" s="42">
        <v>821</v>
      </c>
      <c r="G268" s="430" t="s">
        <v>2166</v>
      </c>
      <c r="H268" s="102" t="s">
        <v>2167</v>
      </c>
      <c r="I268" s="37">
        <v>4</v>
      </c>
      <c r="J268" s="431" t="s">
        <v>2168</v>
      </c>
      <c r="K268" s="431"/>
      <c r="L268" s="551">
        <v>31.54</v>
      </c>
      <c r="M268" s="37">
        <v>0</v>
      </c>
      <c r="N268" s="37">
        <v>126.16</v>
      </c>
      <c r="O268" s="37">
        <v>0</v>
      </c>
      <c r="P268" s="620"/>
      <c r="Q268" s="104"/>
      <c r="R268" s="104"/>
      <c r="S268" s="104"/>
      <c r="T268" s="104"/>
      <c r="U268" s="104"/>
      <c r="V268" s="104"/>
      <c r="W268" s="104"/>
      <c r="X268" s="104"/>
      <c r="Y268" s="104"/>
      <c r="Z268" s="104"/>
      <c r="AA268" s="104"/>
      <c r="AB268" s="104"/>
      <c r="AC268" s="104"/>
      <c r="AD268" s="104"/>
    </row>
    <row r="269" spans="2:30" ht="36" hidden="1" x14ac:dyDescent="0.25">
      <c r="B269" s="102" t="s">
        <v>1575</v>
      </c>
      <c r="C269" s="102" t="s">
        <v>56</v>
      </c>
      <c r="D269" s="102" t="s">
        <v>57</v>
      </c>
      <c r="E269" s="102">
        <v>3274</v>
      </c>
      <c r="F269" s="42">
        <v>104348</v>
      </c>
      <c r="G269" s="430" t="s">
        <v>2169</v>
      </c>
      <c r="H269" s="102" t="s">
        <v>121</v>
      </c>
      <c r="I269" s="37">
        <v>2</v>
      </c>
      <c r="J269" s="431" t="s">
        <v>2170</v>
      </c>
      <c r="K269" s="431"/>
      <c r="L269" s="551">
        <v>16.829999999999998</v>
      </c>
      <c r="M269" s="37">
        <v>0</v>
      </c>
      <c r="N269" s="37">
        <v>33.659999999999997</v>
      </c>
      <c r="O269" s="37">
        <v>0</v>
      </c>
      <c r="P269" s="620"/>
      <c r="Q269" s="104"/>
      <c r="R269" s="104"/>
      <c r="S269" s="104"/>
      <c r="T269" s="104"/>
      <c r="U269" s="104"/>
      <c r="V269" s="104"/>
      <c r="W269" s="104"/>
      <c r="X269" s="104"/>
      <c r="Y269" s="104"/>
      <c r="Z269" s="104"/>
      <c r="AA269" s="104"/>
      <c r="AB269" s="104"/>
      <c r="AC269" s="104"/>
      <c r="AD269" s="104"/>
    </row>
    <row r="270" spans="2:30" hidden="1" x14ac:dyDescent="0.25">
      <c r="B270" s="102" t="s">
        <v>1576</v>
      </c>
      <c r="C270" s="102" t="s">
        <v>56</v>
      </c>
      <c r="D270" s="102" t="s">
        <v>105</v>
      </c>
      <c r="E270" s="102">
        <v>3275</v>
      </c>
      <c r="F270" s="42">
        <v>53099</v>
      </c>
      <c r="G270" s="430" t="s">
        <v>1379</v>
      </c>
      <c r="H270" s="102" t="s">
        <v>121</v>
      </c>
      <c r="I270" s="37">
        <v>4</v>
      </c>
      <c r="J270" s="431">
        <v>58.72</v>
      </c>
      <c r="K270" s="431"/>
      <c r="L270" s="551">
        <v>75.64</v>
      </c>
      <c r="M270" s="37">
        <v>0</v>
      </c>
      <c r="N270" s="37">
        <v>302.56</v>
      </c>
      <c r="O270" s="37">
        <v>0</v>
      </c>
      <c r="P270" s="620"/>
      <c r="Q270" s="104"/>
      <c r="R270" s="104"/>
      <c r="S270" s="104"/>
      <c r="T270" s="104"/>
      <c r="U270" s="104"/>
      <c r="V270" s="104"/>
      <c r="W270" s="104"/>
      <c r="X270" s="104"/>
      <c r="Y270" s="104"/>
      <c r="Z270" s="104"/>
      <c r="AA270" s="104"/>
      <c r="AB270" s="104"/>
      <c r="AC270" s="104"/>
      <c r="AD270" s="104"/>
    </row>
    <row r="271" spans="2:30" ht="36" hidden="1" x14ac:dyDescent="0.25">
      <c r="B271" s="102" t="s">
        <v>1577</v>
      </c>
      <c r="C271" s="102" t="s">
        <v>56</v>
      </c>
      <c r="D271" s="102" t="s">
        <v>57</v>
      </c>
      <c r="E271" s="102">
        <v>3276</v>
      </c>
      <c r="F271" s="42">
        <v>89712</v>
      </c>
      <c r="G271" s="430" t="s">
        <v>2154</v>
      </c>
      <c r="H271" s="102" t="s">
        <v>160</v>
      </c>
      <c r="I271" s="37">
        <v>302.97000000000003</v>
      </c>
      <c r="J271" s="431" t="s">
        <v>2155</v>
      </c>
      <c r="K271" s="431"/>
      <c r="L271" s="551">
        <v>33.76</v>
      </c>
      <c r="M271" s="37">
        <v>0</v>
      </c>
      <c r="N271" s="37">
        <v>10228.26</v>
      </c>
      <c r="O271" s="37">
        <v>0</v>
      </c>
      <c r="P271" s="620"/>
      <c r="Q271" s="104"/>
      <c r="R271" s="104"/>
      <c r="S271" s="104"/>
      <c r="T271" s="104"/>
      <c r="U271" s="104"/>
      <c r="V271" s="104"/>
      <c r="W271" s="104"/>
      <c r="X271" s="104"/>
      <c r="Y271" s="104"/>
      <c r="Z271" s="104"/>
      <c r="AA271" s="104"/>
      <c r="AB271" s="104"/>
      <c r="AC271" s="104"/>
      <c r="AD271" s="104"/>
    </row>
    <row r="272" spans="2:30" ht="36" hidden="1" x14ac:dyDescent="0.25">
      <c r="B272" s="102" t="s">
        <v>1578</v>
      </c>
      <c r="C272" s="102" t="s">
        <v>56</v>
      </c>
      <c r="D272" s="102" t="s">
        <v>57</v>
      </c>
      <c r="E272" s="102">
        <v>3277</v>
      </c>
      <c r="F272" s="42">
        <v>89713</v>
      </c>
      <c r="G272" s="430" t="s">
        <v>2156</v>
      </c>
      <c r="H272" s="102" t="s">
        <v>160</v>
      </c>
      <c r="I272" s="37">
        <v>30.75</v>
      </c>
      <c r="J272" s="431" t="s">
        <v>2157</v>
      </c>
      <c r="K272" s="431"/>
      <c r="L272" s="551">
        <v>42.53</v>
      </c>
      <c r="M272" s="37">
        <v>0</v>
      </c>
      <c r="N272" s="37">
        <v>1307.79</v>
      </c>
      <c r="O272" s="37">
        <v>0</v>
      </c>
      <c r="P272" s="620"/>
      <c r="Q272" s="104"/>
      <c r="R272" s="104"/>
      <c r="S272" s="104"/>
      <c r="T272" s="104"/>
      <c r="U272" s="104"/>
      <c r="V272" s="104"/>
      <c r="W272" s="104"/>
      <c r="X272" s="104"/>
      <c r="Y272" s="104"/>
      <c r="Z272" s="104"/>
      <c r="AA272" s="104"/>
      <c r="AB272" s="104"/>
      <c r="AC272" s="104"/>
      <c r="AD272" s="104"/>
    </row>
    <row r="273" spans="2:30" ht="36" hidden="1" x14ac:dyDescent="0.25">
      <c r="B273" s="102" t="s">
        <v>1579</v>
      </c>
      <c r="C273" s="102" t="s">
        <v>56</v>
      </c>
      <c r="D273" s="102" t="s">
        <v>57</v>
      </c>
      <c r="E273" s="102">
        <v>3278</v>
      </c>
      <c r="F273" s="42">
        <v>104352</v>
      </c>
      <c r="G273" s="430" t="s">
        <v>2171</v>
      </c>
      <c r="H273" s="102" t="s">
        <v>121</v>
      </c>
      <c r="I273" s="37">
        <v>15</v>
      </c>
      <c r="J273" s="431" t="s">
        <v>2172</v>
      </c>
      <c r="K273" s="431"/>
      <c r="L273" s="551">
        <v>52.7</v>
      </c>
      <c r="M273" s="37">
        <v>0</v>
      </c>
      <c r="N273" s="37">
        <v>790.5</v>
      </c>
      <c r="O273" s="37">
        <v>0</v>
      </c>
      <c r="P273" s="620"/>
      <c r="Q273" s="104"/>
      <c r="R273" s="104"/>
      <c r="S273" s="104"/>
      <c r="T273" s="104"/>
      <c r="U273" s="104"/>
      <c r="V273" s="104"/>
      <c r="W273" s="104"/>
      <c r="X273" s="104"/>
      <c r="Y273" s="104"/>
      <c r="Z273" s="104"/>
      <c r="AA273" s="104"/>
      <c r="AB273" s="104"/>
      <c r="AC273" s="104"/>
      <c r="AD273" s="104"/>
    </row>
    <row r="274" spans="2:30" ht="36" hidden="1" x14ac:dyDescent="0.25">
      <c r="B274" s="102" t="s">
        <v>1580</v>
      </c>
      <c r="C274" s="102" t="s">
        <v>56</v>
      </c>
      <c r="D274" s="102" t="s">
        <v>57</v>
      </c>
      <c r="E274" s="102">
        <v>3279</v>
      </c>
      <c r="F274" s="42">
        <v>89784</v>
      </c>
      <c r="G274" s="430" t="s">
        <v>2160</v>
      </c>
      <c r="H274" s="102" t="s">
        <v>121</v>
      </c>
      <c r="I274" s="37">
        <v>23</v>
      </c>
      <c r="J274" s="431" t="s">
        <v>2161</v>
      </c>
      <c r="K274" s="431"/>
      <c r="L274" s="551">
        <v>30.49</v>
      </c>
      <c r="M274" s="37">
        <v>0</v>
      </c>
      <c r="N274" s="37">
        <v>701.27</v>
      </c>
      <c r="O274" s="37">
        <v>0</v>
      </c>
      <c r="P274" s="620"/>
      <c r="Q274" s="104"/>
      <c r="R274" s="104"/>
      <c r="S274" s="104"/>
      <c r="T274" s="104"/>
      <c r="U274" s="104"/>
      <c r="V274" s="104"/>
      <c r="W274" s="104"/>
      <c r="X274" s="104"/>
      <c r="Y274" s="104"/>
      <c r="Z274" s="104"/>
      <c r="AA274" s="104"/>
      <c r="AB274" s="104"/>
      <c r="AC274" s="104"/>
      <c r="AD274" s="104"/>
    </row>
    <row r="275" spans="2:30" hidden="1" x14ac:dyDescent="0.25">
      <c r="B275" s="102" t="s">
        <v>1581</v>
      </c>
      <c r="C275" s="102" t="s">
        <v>56</v>
      </c>
      <c r="D275" s="102" t="s">
        <v>57</v>
      </c>
      <c r="E275" s="102">
        <v>3280</v>
      </c>
      <c r="F275" s="42">
        <v>54170</v>
      </c>
      <c r="G275" s="430" t="s">
        <v>1378</v>
      </c>
      <c r="H275" s="102" t="s">
        <v>121</v>
      </c>
      <c r="I275" s="37">
        <v>39</v>
      </c>
      <c r="J275" s="431">
        <v>50.39</v>
      </c>
      <c r="K275" s="431"/>
      <c r="L275" s="551">
        <v>64.91</v>
      </c>
      <c r="M275" s="37">
        <v>0</v>
      </c>
      <c r="N275" s="37">
        <v>2531.4899999999998</v>
      </c>
      <c r="O275" s="37">
        <v>0</v>
      </c>
      <c r="P275" s="620"/>
      <c r="Q275" s="104"/>
      <c r="R275" s="104"/>
      <c r="S275" s="104"/>
      <c r="T275" s="104"/>
      <c r="U275" s="104"/>
      <c r="V275" s="104"/>
      <c r="W275" s="104"/>
      <c r="X275" s="104"/>
      <c r="Y275" s="104"/>
      <c r="Z275" s="104"/>
      <c r="AA275" s="104"/>
      <c r="AB275" s="104"/>
      <c r="AC275" s="104"/>
      <c r="AD275" s="104"/>
    </row>
    <row r="276" spans="2:30" ht="24" hidden="1" x14ac:dyDescent="0.25">
      <c r="B276" s="102" t="s">
        <v>1582</v>
      </c>
      <c r="C276" s="102" t="s">
        <v>56</v>
      </c>
      <c r="D276" s="102" t="s">
        <v>59</v>
      </c>
      <c r="E276" s="102">
        <v>3279</v>
      </c>
      <c r="F276" s="42" t="s">
        <v>1405</v>
      </c>
      <c r="G276" s="430" t="s">
        <v>1404</v>
      </c>
      <c r="H276" s="102" t="s">
        <v>121</v>
      </c>
      <c r="I276" s="37">
        <v>1</v>
      </c>
      <c r="J276" s="431">
        <v>1685.65</v>
      </c>
      <c r="K276" s="431"/>
      <c r="L276" s="551">
        <v>2171.4499999999998</v>
      </c>
      <c r="M276" s="37">
        <v>0</v>
      </c>
      <c r="N276" s="37">
        <v>2171.4499999999998</v>
      </c>
      <c r="O276" s="37"/>
      <c r="P276" s="620"/>
      <c r="Q276" s="104"/>
      <c r="R276" s="104"/>
      <c r="S276" s="104"/>
      <c r="T276" s="104"/>
      <c r="U276" s="104"/>
      <c r="V276" s="104"/>
      <c r="W276" s="104"/>
      <c r="X276" s="104"/>
      <c r="Y276" s="104"/>
      <c r="Z276" s="104"/>
      <c r="AA276" s="104"/>
      <c r="AB276" s="104"/>
      <c r="AC276" s="104"/>
      <c r="AD276" s="104"/>
    </row>
    <row r="277" spans="2:30" hidden="1" x14ac:dyDescent="0.25">
      <c r="B277" s="76" t="s">
        <v>705</v>
      </c>
      <c r="C277" s="76"/>
      <c r="D277" s="76"/>
      <c r="E277" s="76"/>
      <c r="F277" s="76"/>
      <c r="G277" s="77" t="s">
        <v>795</v>
      </c>
      <c r="H277" s="567"/>
      <c r="I277" s="568"/>
      <c r="J277" s="81"/>
      <c r="K277" s="81"/>
      <c r="L277" s="568"/>
      <c r="M277" s="568"/>
      <c r="N277" s="571">
        <v>242236.50999999998</v>
      </c>
      <c r="O277" s="571">
        <v>0</v>
      </c>
      <c r="P277" s="620"/>
      <c r="Q277" s="104"/>
      <c r="R277" s="104"/>
      <c r="S277" s="104"/>
      <c r="T277" s="104"/>
      <c r="U277" s="104"/>
      <c r="V277" s="104"/>
      <c r="W277" s="104"/>
      <c r="X277" s="104"/>
      <c r="Y277" s="104"/>
      <c r="Z277" s="104"/>
      <c r="AA277" s="104"/>
      <c r="AB277" s="104"/>
      <c r="AC277" s="104"/>
      <c r="AD277" s="104"/>
    </row>
    <row r="278" spans="2:30" ht="24" hidden="1" x14ac:dyDescent="0.25">
      <c r="B278" s="102" t="s">
        <v>1183</v>
      </c>
      <c r="C278" s="102" t="s">
        <v>56</v>
      </c>
      <c r="D278" s="102" t="s">
        <v>57</v>
      </c>
      <c r="E278" s="102">
        <v>2661</v>
      </c>
      <c r="F278" s="42">
        <v>94489</v>
      </c>
      <c r="G278" s="430" t="s">
        <v>2173</v>
      </c>
      <c r="H278" s="102" t="s">
        <v>121</v>
      </c>
      <c r="I278" s="37">
        <v>1</v>
      </c>
      <c r="J278" s="431" t="s">
        <v>2174</v>
      </c>
      <c r="K278" s="431"/>
      <c r="L278" s="551">
        <v>37.74</v>
      </c>
      <c r="M278" s="37">
        <v>0</v>
      </c>
      <c r="N278" s="37">
        <v>37.74</v>
      </c>
      <c r="O278" s="37">
        <v>0</v>
      </c>
      <c r="P278" s="620"/>
      <c r="Q278" s="104"/>
      <c r="R278" s="104"/>
      <c r="S278" s="104"/>
      <c r="T278" s="104"/>
      <c r="U278" s="104"/>
      <c r="V278" s="104"/>
      <c r="W278" s="104"/>
      <c r="X278" s="104"/>
      <c r="Y278" s="104"/>
      <c r="Z278" s="104"/>
      <c r="AA278" s="104"/>
      <c r="AB278" s="104"/>
      <c r="AC278" s="104"/>
      <c r="AD278" s="104"/>
    </row>
    <row r="279" spans="2:30" hidden="1" x14ac:dyDescent="0.25">
      <c r="B279" s="102" t="s">
        <v>1184</v>
      </c>
      <c r="C279" s="102" t="s">
        <v>56</v>
      </c>
      <c r="D279" s="102" t="s">
        <v>105</v>
      </c>
      <c r="E279" s="102">
        <v>2662</v>
      </c>
      <c r="F279" s="42">
        <v>52115</v>
      </c>
      <c r="G279" s="430" t="s">
        <v>1371</v>
      </c>
      <c r="H279" s="102" t="s">
        <v>121</v>
      </c>
      <c r="I279" s="37">
        <v>3</v>
      </c>
      <c r="J279" s="431">
        <v>11.11</v>
      </c>
      <c r="K279" s="431"/>
      <c r="L279" s="551">
        <v>14.31</v>
      </c>
      <c r="M279" s="37">
        <v>0</v>
      </c>
      <c r="N279" s="37">
        <v>42.93</v>
      </c>
      <c r="O279" s="37">
        <v>0</v>
      </c>
      <c r="P279" s="620"/>
      <c r="Q279" s="104"/>
      <c r="R279" s="104"/>
      <c r="S279" s="104"/>
      <c r="T279" s="104"/>
      <c r="U279" s="104"/>
      <c r="V279" s="104"/>
      <c r="W279" s="104"/>
      <c r="X279" s="104"/>
      <c r="Y279" s="104"/>
      <c r="Z279" s="104"/>
      <c r="AA279" s="104"/>
      <c r="AB279" s="104"/>
      <c r="AC279" s="104"/>
      <c r="AD279" s="104"/>
    </row>
    <row r="280" spans="2:30" ht="24" hidden="1" x14ac:dyDescent="0.25">
      <c r="B280" s="102" t="s">
        <v>1185</v>
      </c>
      <c r="C280" s="102" t="s">
        <v>56</v>
      </c>
      <c r="D280" s="102" t="s">
        <v>57</v>
      </c>
      <c r="E280" s="102">
        <v>2663</v>
      </c>
      <c r="F280" s="42">
        <v>89402</v>
      </c>
      <c r="G280" s="430" t="s">
        <v>2175</v>
      </c>
      <c r="H280" s="102" t="s">
        <v>160</v>
      </c>
      <c r="I280" s="37">
        <v>0.28000000000000003</v>
      </c>
      <c r="J280" s="431" t="s">
        <v>2176</v>
      </c>
      <c r="K280" s="431"/>
      <c r="L280" s="551">
        <v>15.13</v>
      </c>
      <c r="M280" s="37">
        <v>0</v>
      </c>
      <c r="N280" s="37">
        <v>4.2300000000000004</v>
      </c>
      <c r="O280" s="37">
        <v>0</v>
      </c>
      <c r="P280" s="620"/>
      <c r="Q280" s="104"/>
      <c r="R280" s="104"/>
      <c r="S280" s="104"/>
      <c r="T280" s="104"/>
      <c r="U280" s="104"/>
      <c r="V280" s="104"/>
      <c r="W280" s="104"/>
      <c r="X280" s="104"/>
      <c r="Y280" s="104"/>
      <c r="Z280" s="104"/>
      <c r="AA280" s="104"/>
      <c r="AB280" s="104"/>
      <c r="AC280" s="104"/>
      <c r="AD280" s="104"/>
    </row>
    <row r="281" spans="2:30" ht="36" hidden="1" x14ac:dyDescent="0.25">
      <c r="B281" s="102" t="s">
        <v>1186</v>
      </c>
      <c r="C281" s="102" t="s">
        <v>56</v>
      </c>
      <c r="D281" s="102" t="s">
        <v>57</v>
      </c>
      <c r="E281" s="102">
        <v>2664</v>
      </c>
      <c r="F281" s="42">
        <v>89383</v>
      </c>
      <c r="G281" s="430" t="s">
        <v>2177</v>
      </c>
      <c r="H281" s="102" t="s">
        <v>121</v>
      </c>
      <c r="I281" s="37">
        <v>1</v>
      </c>
      <c r="J281" s="431" t="s">
        <v>2178</v>
      </c>
      <c r="K281" s="431"/>
      <c r="L281" s="551">
        <v>7.32</v>
      </c>
      <c r="M281" s="37">
        <v>0</v>
      </c>
      <c r="N281" s="37">
        <v>7.32</v>
      </c>
      <c r="O281" s="37">
        <v>0</v>
      </c>
      <c r="P281" s="620"/>
      <c r="Q281" s="104"/>
      <c r="R281" s="104"/>
      <c r="S281" s="104"/>
      <c r="T281" s="104"/>
      <c r="U281" s="104"/>
      <c r="V281" s="104"/>
      <c r="W281" s="104"/>
      <c r="X281" s="104"/>
      <c r="Y281" s="104"/>
      <c r="Z281" s="104"/>
      <c r="AA281" s="104"/>
      <c r="AB281" s="104"/>
      <c r="AC281" s="104"/>
      <c r="AD281" s="104"/>
    </row>
    <row r="282" spans="2:30" ht="24" hidden="1" x14ac:dyDescent="0.25">
      <c r="B282" s="102" t="s">
        <v>1187</v>
      </c>
      <c r="C282" s="102" t="s">
        <v>56</v>
      </c>
      <c r="D282" s="102" t="s">
        <v>57</v>
      </c>
      <c r="E282" s="102">
        <v>2665</v>
      </c>
      <c r="F282" s="42">
        <v>89408</v>
      </c>
      <c r="G282" s="430" t="s">
        <v>2179</v>
      </c>
      <c r="H282" s="102" t="s">
        <v>121</v>
      </c>
      <c r="I282" s="37">
        <v>18</v>
      </c>
      <c r="J282" s="431" t="s">
        <v>2180</v>
      </c>
      <c r="K282" s="431"/>
      <c r="L282" s="551">
        <v>9.27</v>
      </c>
      <c r="M282" s="37">
        <v>0</v>
      </c>
      <c r="N282" s="37">
        <v>166.86</v>
      </c>
      <c r="O282" s="37">
        <v>0</v>
      </c>
      <c r="P282" s="620"/>
      <c r="Q282" s="104"/>
      <c r="R282" s="104"/>
      <c r="S282" s="104"/>
      <c r="T282" s="104"/>
      <c r="U282" s="104"/>
      <c r="V282" s="104"/>
      <c r="W282" s="104"/>
      <c r="X282" s="104"/>
      <c r="Y282" s="104"/>
      <c r="Z282" s="104"/>
      <c r="AA282" s="104"/>
      <c r="AB282" s="104"/>
      <c r="AC282" s="104"/>
      <c r="AD282" s="104"/>
    </row>
    <row r="283" spans="2:30" ht="24" hidden="1" x14ac:dyDescent="0.25">
      <c r="B283" s="102" t="s">
        <v>1583</v>
      </c>
      <c r="C283" s="102" t="s">
        <v>56</v>
      </c>
      <c r="D283" s="102" t="s">
        <v>57</v>
      </c>
      <c r="E283" s="102">
        <v>2666</v>
      </c>
      <c r="F283" s="42">
        <v>89402</v>
      </c>
      <c r="G283" s="430" t="s">
        <v>2175</v>
      </c>
      <c r="H283" s="102" t="s">
        <v>160</v>
      </c>
      <c r="I283" s="37">
        <v>204</v>
      </c>
      <c r="J283" s="431" t="s">
        <v>2176</v>
      </c>
      <c r="K283" s="431"/>
      <c r="L283" s="551">
        <v>15.13</v>
      </c>
      <c r="M283" s="37">
        <v>0</v>
      </c>
      <c r="N283" s="37">
        <v>3086.52</v>
      </c>
      <c r="O283" s="37">
        <v>0</v>
      </c>
      <c r="P283" s="620"/>
      <c r="Q283" s="104"/>
      <c r="R283" s="104"/>
      <c r="S283" s="104"/>
      <c r="T283" s="104"/>
      <c r="U283" s="104"/>
      <c r="V283" s="104"/>
      <c r="W283" s="104"/>
      <c r="X283" s="104"/>
      <c r="Y283" s="104"/>
      <c r="Z283" s="104"/>
      <c r="AA283" s="104"/>
      <c r="AB283" s="104"/>
      <c r="AC283" s="104"/>
      <c r="AD283" s="104"/>
    </row>
    <row r="284" spans="2:30" ht="24" hidden="1" x14ac:dyDescent="0.25">
      <c r="B284" s="102" t="s">
        <v>1584</v>
      </c>
      <c r="C284" s="102" t="s">
        <v>56</v>
      </c>
      <c r="D284" s="102" t="s">
        <v>57</v>
      </c>
      <c r="E284" s="102">
        <v>2667</v>
      </c>
      <c r="F284" s="42">
        <v>89440</v>
      </c>
      <c r="G284" s="430" t="s">
        <v>2181</v>
      </c>
      <c r="H284" s="102" t="s">
        <v>121</v>
      </c>
      <c r="I284" s="37">
        <v>8</v>
      </c>
      <c r="J284" s="431" t="s">
        <v>2182</v>
      </c>
      <c r="K284" s="431"/>
      <c r="L284" s="551">
        <v>13.01</v>
      </c>
      <c r="M284" s="37">
        <v>0</v>
      </c>
      <c r="N284" s="37">
        <v>104.08</v>
      </c>
      <c r="O284" s="37">
        <v>0</v>
      </c>
      <c r="P284" s="620"/>
      <c r="Q284" s="104"/>
      <c r="R284" s="104"/>
      <c r="S284" s="104"/>
      <c r="T284" s="104"/>
      <c r="U284" s="104"/>
      <c r="V284" s="104"/>
      <c r="W284" s="104"/>
      <c r="X284" s="104"/>
      <c r="Y284" s="104"/>
      <c r="Z284" s="104"/>
      <c r="AA284" s="104"/>
      <c r="AB284" s="104"/>
      <c r="AC284" s="104"/>
      <c r="AD284" s="104"/>
    </row>
    <row r="285" spans="2:30" ht="24" hidden="1" x14ac:dyDescent="0.25">
      <c r="B285" s="102" t="s">
        <v>1585</v>
      </c>
      <c r="C285" s="102" t="s">
        <v>56</v>
      </c>
      <c r="D285" s="102" t="s">
        <v>57</v>
      </c>
      <c r="E285" s="102">
        <v>2668</v>
      </c>
      <c r="F285" s="42">
        <v>94794</v>
      </c>
      <c r="G285" s="430" t="s">
        <v>2183</v>
      </c>
      <c r="H285" s="102" t="s">
        <v>121</v>
      </c>
      <c r="I285" s="37">
        <v>1</v>
      </c>
      <c r="J285" s="431" t="s">
        <v>2184</v>
      </c>
      <c r="K285" s="431"/>
      <c r="L285" s="551">
        <v>147.03</v>
      </c>
      <c r="M285" s="37">
        <v>0</v>
      </c>
      <c r="N285" s="37">
        <v>147.03</v>
      </c>
      <c r="O285" s="37">
        <v>0</v>
      </c>
      <c r="P285" s="620"/>
      <c r="Q285" s="104"/>
      <c r="R285" s="104"/>
      <c r="S285" s="104"/>
      <c r="T285" s="104"/>
      <c r="U285" s="104"/>
      <c r="V285" s="104"/>
      <c r="W285" s="104"/>
      <c r="X285" s="104"/>
      <c r="Y285" s="104"/>
      <c r="Z285" s="104"/>
      <c r="AA285" s="104"/>
      <c r="AB285" s="104"/>
      <c r="AC285" s="104"/>
      <c r="AD285" s="104"/>
    </row>
    <row r="286" spans="2:30" ht="24" hidden="1" x14ac:dyDescent="0.25">
      <c r="B286" s="102" t="s">
        <v>1586</v>
      </c>
      <c r="C286" s="102" t="s">
        <v>56</v>
      </c>
      <c r="D286" s="102" t="s">
        <v>57</v>
      </c>
      <c r="E286" s="102">
        <v>2669</v>
      </c>
      <c r="F286" s="42">
        <v>94496</v>
      </c>
      <c r="G286" s="430" t="s">
        <v>2185</v>
      </c>
      <c r="H286" s="102" t="s">
        <v>121</v>
      </c>
      <c r="I286" s="37">
        <v>1</v>
      </c>
      <c r="J286" s="431" t="s">
        <v>2186</v>
      </c>
      <c r="K286" s="431"/>
      <c r="L286" s="551">
        <v>73.78</v>
      </c>
      <c r="M286" s="37">
        <v>0</v>
      </c>
      <c r="N286" s="37">
        <v>73.78</v>
      </c>
      <c r="O286" s="37">
        <v>0</v>
      </c>
      <c r="P286" s="620"/>
      <c r="Q286" s="104"/>
      <c r="R286" s="104"/>
      <c r="S286" s="104"/>
      <c r="T286" s="104"/>
      <c r="U286" s="104"/>
      <c r="V286" s="104"/>
      <c r="W286" s="104"/>
      <c r="X286" s="104"/>
      <c r="Y286" s="104"/>
      <c r="Z286" s="104"/>
      <c r="AA286" s="104"/>
      <c r="AB286" s="104"/>
      <c r="AC286" s="104"/>
      <c r="AD286" s="104"/>
    </row>
    <row r="287" spans="2:30" ht="24" hidden="1" x14ac:dyDescent="0.25">
      <c r="B287" s="102" t="s">
        <v>1587</v>
      </c>
      <c r="C287" s="102" t="s">
        <v>56</v>
      </c>
      <c r="D287" s="102" t="s">
        <v>57</v>
      </c>
      <c r="E287" s="102">
        <v>2670</v>
      </c>
      <c r="F287" s="42">
        <v>94499</v>
      </c>
      <c r="G287" s="430" t="s">
        <v>2187</v>
      </c>
      <c r="H287" s="102" t="s">
        <v>121</v>
      </c>
      <c r="I287" s="37">
        <v>3</v>
      </c>
      <c r="J287" s="431" t="s">
        <v>2188</v>
      </c>
      <c r="K287" s="431"/>
      <c r="L287" s="551">
        <v>254.74</v>
      </c>
      <c r="M287" s="37">
        <v>0</v>
      </c>
      <c r="N287" s="37">
        <v>764.22</v>
      </c>
      <c r="O287" s="37">
        <v>0</v>
      </c>
      <c r="P287" s="620"/>
      <c r="Q287" s="104"/>
      <c r="R287" s="104"/>
      <c r="S287" s="104"/>
      <c r="T287" s="104"/>
      <c r="U287" s="104"/>
      <c r="V287" s="104"/>
      <c r="W287" s="104"/>
      <c r="X287" s="104"/>
      <c r="Y287" s="104"/>
      <c r="Z287" s="104"/>
      <c r="AA287" s="104"/>
      <c r="AB287" s="104"/>
      <c r="AC287" s="104"/>
      <c r="AD287" s="104"/>
    </row>
    <row r="288" spans="2:30" ht="24" hidden="1" x14ac:dyDescent="0.25">
      <c r="B288" s="102" t="s">
        <v>1588</v>
      </c>
      <c r="C288" s="102" t="s">
        <v>56</v>
      </c>
      <c r="D288" s="102" t="s">
        <v>57</v>
      </c>
      <c r="E288" s="102">
        <v>2671</v>
      </c>
      <c r="F288" s="42">
        <v>94792</v>
      </c>
      <c r="G288" s="430" t="s">
        <v>2189</v>
      </c>
      <c r="H288" s="102" t="s">
        <v>121</v>
      </c>
      <c r="I288" s="37">
        <v>4</v>
      </c>
      <c r="J288" s="431" t="s">
        <v>2190</v>
      </c>
      <c r="K288" s="431"/>
      <c r="L288" s="551">
        <v>101.2</v>
      </c>
      <c r="M288" s="37">
        <v>0</v>
      </c>
      <c r="N288" s="37">
        <v>404.8</v>
      </c>
      <c r="O288" s="37">
        <v>0</v>
      </c>
      <c r="P288" s="620"/>
      <c r="Q288" s="104"/>
      <c r="R288" s="104"/>
      <c r="S288" s="104"/>
      <c r="T288" s="104"/>
      <c r="U288" s="104"/>
      <c r="V288" s="104"/>
      <c r="W288" s="104"/>
      <c r="X288" s="104"/>
      <c r="Y288" s="104"/>
      <c r="Z288" s="104"/>
      <c r="AA288" s="104"/>
      <c r="AB288" s="104"/>
      <c r="AC288" s="104"/>
      <c r="AD288" s="104"/>
    </row>
    <row r="289" spans="2:30" ht="24" hidden="1" x14ac:dyDescent="0.25">
      <c r="B289" s="102" t="s">
        <v>1589</v>
      </c>
      <c r="C289" s="102" t="s">
        <v>56</v>
      </c>
      <c r="D289" s="102" t="s">
        <v>57</v>
      </c>
      <c r="E289" s="102">
        <v>2672</v>
      </c>
      <c r="F289" s="42">
        <v>89987</v>
      </c>
      <c r="G289" s="430" t="s">
        <v>2191</v>
      </c>
      <c r="H289" s="102" t="s">
        <v>121</v>
      </c>
      <c r="I289" s="37">
        <v>45</v>
      </c>
      <c r="J289" s="431" t="s">
        <v>2192</v>
      </c>
      <c r="K289" s="431"/>
      <c r="L289" s="551">
        <v>83.11</v>
      </c>
      <c r="M289" s="37">
        <v>0</v>
      </c>
      <c r="N289" s="37">
        <v>3739.95</v>
      </c>
      <c r="O289" s="37">
        <v>0</v>
      </c>
      <c r="P289" s="620"/>
      <c r="Q289" s="104"/>
      <c r="R289" s="104"/>
      <c r="S289" s="104"/>
      <c r="T289" s="104"/>
      <c r="U289" s="104"/>
      <c r="V289" s="104"/>
      <c r="W289" s="104"/>
      <c r="X289" s="104"/>
      <c r="Y289" s="104"/>
      <c r="Z289" s="104"/>
      <c r="AA289" s="104"/>
      <c r="AB289" s="104"/>
      <c r="AC289" s="104"/>
      <c r="AD289" s="104"/>
    </row>
    <row r="290" spans="2:30" ht="36" hidden="1" x14ac:dyDescent="0.25">
      <c r="B290" s="102" t="s">
        <v>1590</v>
      </c>
      <c r="C290" s="102" t="s">
        <v>56</v>
      </c>
      <c r="D290" s="102" t="s">
        <v>57</v>
      </c>
      <c r="E290" s="102">
        <v>2673</v>
      </c>
      <c r="F290" s="42">
        <v>89383</v>
      </c>
      <c r="G290" s="430" t="s">
        <v>2177</v>
      </c>
      <c r="H290" s="102" t="s">
        <v>121</v>
      </c>
      <c r="I290" s="37">
        <v>90</v>
      </c>
      <c r="J290" s="431" t="s">
        <v>2178</v>
      </c>
      <c r="K290" s="431"/>
      <c r="L290" s="551">
        <v>7.32</v>
      </c>
      <c r="M290" s="37">
        <v>0</v>
      </c>
      <c r="N290" s="37">
        <v>658.8</v>
      </c>
      <c r="O290" s="37">
        <v>0</v>
      </c>
      <c r="P290" s="620"/>
      <c r="Q290" s="104"/>
      <c r="R290" s="104"/>
      <c r="S290" s="104"/>
      <c r="T290" s="104"/>
      <c r="U290" s="104"/>
      <c r="V290" s="104"/>
      <c r="W290" s="104"/>
      <c r="X290" s="104"/>
      <c r="Y290" s="104"/>
      <c r="Z290" s="104"/>
      <c r="AA290" s="104"/>
      <c r="AB290" s="104"/>
      <c r="AC290" s="104"/>
      <c r="AD290" s="104"/>
    </row>
    <row r="291" spans="2:30" ht="36" hidden="1" x14ac:dyDescent="0.25">
      <c r="B291" s="102" t="s">
        <v>1591</v>
      </c>
      <c r="C291" s="102" t="s">
        <v>56</v>
      </c>
      <c r="D291" s="102" t="s">
        <v>57</v>
      </c>
      <c r="E291" s="102">
        <v>2674</v>
      </c>
      <c r="F291" s="42">
        <v>89391</v>
      </c>
      <c r="G291" s="430" t="s">
        <v>2193</v>
      </c>
      <c r="H291" s="102" t="s">
        <v>121</v>
      </c>
      <c r="I291" s="37">
        <v>8</v>
      </c>
      <c r="J291" s="431" t="s">
        <v>2194</v>
      </c>
      <c r="K291" s="431"/>
      <c r="L291" s="551">
        <v>10.09</v>
      </c>
      <c r="M291" s="37">
        <v>0</v>
      </c>
      <c r="N291" s="37">
        <v>80.72</v>
      </c>
      <c r="O291" s="37"/>
      <c r="P291" s="620"/>
      <c r="Q291" s="104"/>
      <c r="R291" s="104"/>
      <c r="S291" s="104"/>
      <c r="T291" s="104"/>
      <c r="U291" s="104"/>
      <c r="V291" s="104"/>
      <c r="W291" s="104"/>
      <c r="X291" s="104"/>
      <c r="Y291" s="104"/>
      <c r="Z291" s="104"/>
      <c r="AA291" s="104"/>
      <c r="AB291" s="104"/>
      <c r="AC291" s="104"/>
      <c r="AD291" s="104"/>
    </row>
    <row r="292" spans="2:30" ht="36" hidden="1" x14ac:dyDescent="0.25">
      <c r="B292" s="102" t="s">
        <v>1592</v>
      </c>
      <c r="C292" s="102" t="s">
        <v>56</v>
      </c>
      <c r="D292" s="102" t="s">
        <v>57</v>
      </c>
      <c r="E292" s="102">
        <v>2675</v>
      </c>
      <c r="F292" s="42">
        <v>89570</v>
      </c>
      <c r="G292" s="430" t="s">
        <v>2195</v>
      </c>
      <c r="H292" s="102" t="s">
        <v>121</v>
      </c>
      <c r="I292" s="37">
        <v>2</v>
      </c>
      <c r="J292" s="431" t="s">
        <v>2196</v>
      </c>
      <c r="K292" s="431"/>
      <c r="L292" s="551">
        <v>15.7</v>
      </c>
      <c r="M292" s="37">
        <v>0</v>
      </c>
      <c r="N292" s="37">
        <v>31.4</v>
      </c>
      <c r="O292" s="37"/>
      <c r="P292" s="620"/>
      <c r="Q292" s="104"/>
      <c r="R292" s="104"/>
      <c r="S292" s="104"/>
      <c r="T292" s="104"/>
      <c r="U292" s="104"/>
      <c r="V292" s="104"/>
      <c r="W292" s="104"/>
      <c r="X292" s="104"/>
      <c r="Y292" s="104"/>
      <c r="Z292" s="104"/>
      <c r="AA292" s="104"/>
      <c r="AB292" s="104"/>
      <c r="AC292" s="104"/>
      <c r="AD292" s="104"/>
    </row>
    <row r="293" spans="2:30" ht="48" hidden="1" x14ac:dyDescent="0.25">
      <c r="B293" s="102" t="s">
        <v>1593</v>
      </c>
      <c r="C293" s="102" t="s">
        <v>56</v>
      </c>
      <c r="D293" s="102" t="s">
        <v>57</v>
      </c>
      <c r="E293" s="102">
        <v>2676</v>
      </c>
      <c r="F293" s="42">
        <v>94662</v>
      </c>
      <c r="G293" s="430" t="s">
        <v>2197</v>
      </c>
      <c r="H293" s="102" t="s">
        <v>121</v>
      </c>
      <c r="I293" s="37">
        <v>2</v>
      </c>
      <c r="J293" s="431" t="s">
        <v>2198</v>
      </c>
      <c r="K293" s="431"/>
      <c r="L293" s="551">
        <v>16.64</v>
      </c>
      <c r="M293" s="37">
        <v>0</v>
      </c>
      <c r="N293" s="37">
        <v>33.28</v>
      </c>
      <c r="O293" s="37"/>
      <c r="P293" s="620"/>
      <c r="Q293" s="104"/>
      <c r="R293" s="104"/>
      <c r="S293" s="104"/>
      <c r="T293" s="104"/>
      <c r="U293" s="104"/>
      <c r="V293" s="104"/>
      <c r="W293" s="104"/>
      <c r="X293" s="104"/>
      <c r="Y293" s="104"/>
      <c r="Z293" s="104"/>
      <c r="AA293" s="104"/>
      <c r="AB293" s="104"/>
      <c r="AC293" s="104"/>
      <c r="AD293" s="104"/>
    </row>
    <row r="294" spans="2:30" ht="36" hidden="1" x14ac:dyDescent="0.25">
      <c r="B294" s="102" t="s">
        <v>1594</v>
      </c>
      <c r="C294" s="102" t="s">
        <v>56</v>
      </c>
      <c r="D294" s="102" t="s">
        <v>57</v>
      </c>
      <c r="E294" s="102">
        <v>2677</v>
      </c>
      <c r="F294" s="42">
        <v>89595</v>
      </c>
      <c r="G294" s="430" t="s">
        <v>2199</v>
      </c>
      <c r="H294" s="102" t="s">
        <v>121</v>
      </c>
      <c r="I294" s="37">
        <v>16</v>
      </c>
      <c r="J294" s="431" t="s">
        <v>2200</v>
      </c>
      <c r="K294" s="431"/>
      <c r="L294" s="551">
        <v>20.190000000000001</v>
      </c>
      <c r="M294" s="37">
        <v>0</v>
      </c>
      <c r="N294" s="37">
        <v>323.04000000000002</v>
      </c>
      <c r="O294" s="37"/>
      <c r="P294" s="620"/>
      <c r="Q294" s="104"/>
      <c r="R294" s="104"/>
      <c r="S294" s="104"/>
      <c r="T294" s="104"/>
      <c r="U294" s="104"/>
      <c r="V294" s="104"/>
      <c r="W294" s="104"/>
      <c r="X294" s="104"/>
      <c r="Y294" s="104"/>
      <c r="Z294" s="104"/>
      <c r="AA294" s="104"/>
      <c r="AB294" s="104"/>
      <c r="AC294" s="104"/>
      <c r="AD294" s="104"/>
    </row>
    <row r="295" spans="2:30" ht="48" hidden="1" x14ac:dyDescent="0.25">
      <c r="B295" s="102" t="s">
        <v>1595</v>
      </c>
      <c r="C295" s="102" t="s">
        <v>56</v>
      </c>
      <c r="D295" s="102" t="s">
        <v>57</v>
      </c>
      <c r="E295" s="102">
        <v>2678</v>
      </c>
      <c r="F295" s="42">
        <v>94666</v>
      </c>
      <c r="G295" s="430" t="s">
        <v>2201</v>
      </c>
      <c r="H295" s="102" t="s">
        <v>121</v>
      </c>
      <c r="I295" s="37">
        <v>6</v>
      </c>
      <c r="J295" s="431" t="s">
        <v>2202</v>
      </c>
      <c r="K295" s="431"/>
      <c r="L295" s="551">
        <v>49.51</v>
      </c>
      <c r="M295" s="37">
        <v>0</v>
      </c>
      <c r="N295" s="37">
        <v>297.06</v>
      </c>
      <c r="O295" s="37"/>
      <c r="P295" s="620"/>
      <c r="Q295" s="104"/>
      <c r="R295" s="104"/>
      <c r="S295" s="104"/>
      <c r="T295" s="104"/>
      <c r="U295" s="104"/>
      <c r="V295" s="104"/>
      <c r="W295" s="104"/>
      <c r="X295" s="104"/>
      <c r="Y295" s="104"/>
      <c r="Z295" s="104"/>
      <c r="AA295" s="104"/>
      <c r="AB295" s="104"/>
      <c r="AC295" s="104"/>
      <c r="AD295" s="104"/>
    </row>
    <row r="296" spans="2:30" ht="24" hidden="1" x14ac:dyDescent="0.25">
      <c r="B296" s="102" t="s">
        <v>1596</v>
      </c>
      <c r="C296" s="102" t="s">
        <v>56</v>
      </c>
      <c r="D296" s="102" t="s">
        <v>57</v>
      </c>
      <c r="E296" s="102">
        <v>2679</v>
      </c>
      <c r="F296" s="42">
        <v>103957</v>
      </c>
      <c r="G296" s="430" t="s">
        <v>2203</v>
      </c>
      <c r="H296" s="102" t="s">
        <v>121</v>
      </c>
      <c r="I296" s="37">
        <v>2</v>
      </c>
      <c r="J296" s="431" t="s">
        <v>2204</v>
      </c>
      <c r="K296" s="431"/>
      <c r="L296" s="551">
        <v>5.74</v>
      </c>
      <c r="M296" s="37">
        <v>0</v>
      </c>
      <c r="N296" s="37">
        <v>11.48</v>
      </c>
      <c r="O296" s="37"/>
      <c r="P296" s="620"/>
      <c r="Q296" s="104"/>
      <c r="R296" s="104"/>
      <c r="S296" s="104"/>
      <c r="T296" s="104"/>
      <c r="U296" s="104"/>
      <c r="V296" s="104"/>
      <c r="W296" s="104"/>
      <c r="X296" s="104"/>
      <c r="Y296" s="104"/>
      <c r="Z296" s="104"/>
      <c r="AA296" s="104"/>
      <c r="AB296" s="104"/>
      <c r="AC296" s="104"/>
      <c r="AD296" s="104"/>
    </row>
    <row r="297" spans="2:30" ht="24" hidden="1" x14ac:dyDescent="0.25">
      <c r="B297" s="102" t="s">
        <v>1597</v>
      </c>
      <c r="C297" s="102" t="s">
        <v>56</v>
      </c>
      <c r="D297" s="102" t="s">
        <v>59</v>
      </c>
      <c r="E297" s="102">
        <v>2680</v>
      </c>
      <c r="F297" s="42" t="s">
        <v>1373</v>
      </c>
      <c r="G297" s="430" t="s">
        <v>1380</v>
      </c>
      <c r="H297" s="102" t="s">
        <v>121</v>
      </c>
      <c r="I297" s="37">
        <v>1</v>
      </c>
      <c r="J297" s="431">
        <v>10.79</v>
      </c>
      <c r="K297" s="431"/>
      <c r="L297" s="551">
        <v>13.89</v>
      </c>
      <c r="M297" s="37">
        <v>0</v>
      </c>
      <c r="N297" s="37">
        <v>13.89</v>
      </c>
      <c r="O297" s="37"/>
      <c r="P297" s="620"/>
      <c r="Q297" s="104"/>
      <c r="R297" s="104"/>
      <c r="S297" s="104"/>
      <c r="T297" s="104"/>
      <c r="U297" s="104"/>
      <c r="V297" s="104"/>
      <c r="W297" s="104"/>
      <c r="X297" s="104"/>
      <c r="Y297" s="104"/>
      <c r="Z297" s="104"/>
      <c r="AA297" s="104"/>
      <c r="AB297" s="104"/>
      <c r="AC297" s="104"/>
      <c r="AD297" s="104"/>
    </row>
    <row r="298" spans="2:30" ht="24" hidden="1" x14ac:dyDescent="0.25">
      <c r="B298" s="102" t="s">
        <v>1598</v>
      </c>
      <c r="C298" s="102" t="s">
        <v>56</v>
      </c>
      <c r="D298" s="102" t="s">
        <v>59</v>
      </c>
      <c r="E298" s="102">
        <v>2681</v>
      </c>
      <c r="F298" s="42" t="s">
        <v>1374</v>
      </c>
      <c r="G298" s="430" t="s">
        <v>1381</v>
      </c>
      <c r="H298" s="102" t="s">
        <v>121</v>
      </c>
      <c r="I298" s="37">
        <v>2</v>
      </c>
      <c r="J298" s="431">
        <v>14.24</v>
      </c>
      <c r="K298" s="431"/>
      <c r="L298" s="551">
        <v>18.34</v>
      </c>
      <c r="M298" s="37">
        <v>0</v>
      </c>
      <c r="N298" s="37">
        <v>36.68</v>
      </c>
      <c r="O298" s="37"/>
      <c r="P298" s="620"/>
      <c r="Q298" s="104"/>
      <c r="R298" s="104"/>
      <c r="S298" s="104"/>
      <c r="T298" s="104"/>
      <c r="U298" s="104"/>
      <c r="V298" s="104"/>
      <c r="W298" s="104"/>
      <c r="X298" s="104"/>
      <c r="Y298" s="104"/>
      <c r="Z298" s="104"/>
      <c r="AA298" s="104"/>
      <c r="AB298" s="104"/>
      <c r="AC298" s="104"/>
      <c r="AD298" s="104"/>
    </row>
    <row r="299" spans="2:30" ht="36" hidden="1" x14ac:dyDescent="0.25">
      <c r="B299" s="102" t="s">
        <v>1599</v>
      </c>
      <c r="C299" s="102" t="s">
        <v>56</v>
      </c>
      <c r="D299" s="102" t="s">
        <v>57</v>
      </c>
      <c r="E299" s="102">
        <v>2682</v>
      </c>
      <c r="F299" s="42">
        <v>104014</v>
      </c>
      <c r="G299" s="430" t="s">
        <v>2205</v>
      </c>
      <c r="H299" s="102" t="s">
        <v>121</v>
      </c>
      <c r="I299" s="37">
        <v>1</v>
      </c>
      <c r="J299" s="431" t="s">
        <v>2206</v>
      </c>
      <c r="K299" s="431"/>
      <c r="L299" s="551">
        <v>13.35</v>
      </c>
      <c r="M299" s="37">
        <v>0</v>
      </c>
      <c r="N299" s="37">
        <v>13.35</v>
      </c>
      <c r="O299" s="37"/>
      <c r="P299" s="620"/>
      <c r="Q299" s="104"/>
      <c r="R299" s="104"/>
      <c r="S299" s="104"/>
      <c r="T299" s="104"/>
      <c r="U299" s="104"/>
      <c r="V299" s="104"/>
      <c r="W299" s="104"/>
      <c r="X299" s="104"/>
      <c r="Y299" s="104"/>
      <c r="Z299" s="104"/>
      <c r="AA299" s="104"/>
      <c r="AB299" s="104"/>
      <c r="AC299" s="104"/>
      <c r="AD299" s="104"/>
    </row>
    <row r="300" spans="2:30" ht="24" hidden="1" x14ac:dyDescent="0.25">
      <c r="B300" s="102" t="s">
        <v>1600</v>
      </c>
      <c r="C300" s="102" t="s">
        <v>56</v>
      </c>
      <c r="D300" s="102" t="s">
        <v>57</v>
      </c>
      <c r="E300" s="102">
        <v>2683</v>
      </c>
      <c r="F300" s="42">
        <v>103966</v>
      </c>
      <c r="G300" s="430" t="s">
        <v>2207</v>
      </c>
      <c r="H300" s="102" t="s">
        <v>121</v>
      </c>
      <c r="I300" s="37">
        <v>12</v>
      </c>
      <c r="J300" s="431" t="s">
        <v>2208</v>
      </c>
      <c r="K300" s="431"/>
      <c r="L300" s="551">
        <v>12.7</v>
      </c>
      <c r="M300" s="37">
        <v>0</v>
      </c>
      <c r="N300" s="37">
        <v>152.4</v>
      </c>
      <c r="O300" s="37"/>
      <c r="P300" s="620"/>
      <c r="Q300" s="104"/>
      <c r="R300" s="104"/>
      <c r="S300" s="104"/>
      <c r="T300" s="104"/>
      <c r="U300" s="104"/>
      <c r="V300" s="104"/>
      <c r="W300" s="104"/>
      <c r="X300" s="104"/>
      <c r="Y300" s="104"/>
      <c r="Z300" s="104"/>
      <c r="AA300" s="104"/>
      <c r="AB300" s="104"/>
      <c r="AC300" s="104"/>
      <c r="AD300" s="104"/>
    </row>
    <row r="301" spans="2:30" ht="36" hidden="1" x14ac:dyDescent="0.25">
      <c r="B301" s="102" t="s">
        <v>1601</v>
      </c>
      <c r="C301" s="102" t="s">
        <v>56</v>
      </c>
      <c r="D301" s="102" t="s">
        <v>57</v>
      </c>
      <c r="E301" s="102">
        <v>2684</v>
      </c>
      <c r="F301" s="42">
        <v>104003</v>
      </c>
      <c r="G301" s="430" t="s">
        <v>2209</v>
      </c>
      <c r="H301" s="102" t="s">
        <v>121</v>
      </c>
      <c r="I301" s="37">
        <v>6</v>
      </c>
      <c r="J301" s="431" t="s">
        <v>2210</v>
      </c>
      <c r="K301" s="431"/>
      <c r="L301" s="551">
        <v>18.66</v>
      </c>
      <c r="M301" s="37">
        <v>0</v>
      </c>
      <c r="N301" s="37">
        <v>111.96</v>
      </c>
      <c r="O301" s="37"/>
      <c r="P301" s="620"/>
      <c r="Q301" s="104"/>
      <c r="R301" s="104"/>
      <c r="S301" s="104"/>
      <c r="T301" s="104"/>
      <c r="U301" s="104"/>
      <c r="V301" s="104"/>
      <c r="W301" s="104"/>
      <c r="X301" s="104"/>
      <c r="Y301" s="104"/>
      <c r="Z301" s="104"/>
      <c r="AA301" s="104"/>
      <c r="AB301" s="104"/>
      <c r="AC301" s="104"/>
      <c r="AD301" s="104"/>
    </row>
    <row r="302" spans="2:30" hidden="1" x14ac:dyDescent="0.25">
      <c r="B302" s="102" t="s">
        <v>1602</v>
      </c>
      <c r="C302" s="102" t="s">
        <v>56</v>
      </c>
      <c r="D302" s="102" t="s">
        <v>105</v>
      </c>
      <c r="E302" s="102">
        <v>2685</v>
      </c>
      <c r="F302" s="42">
        <v>53366</v>
      </c>
      <c r="G302" s="430" t="s">
        <v>1372</v>
      </c>
      <c r="H302" s="102" t="s">
        <v>121</v>
      </c>
      <c r="I302" s="37">
        <v>5</v>
      </c>
      <c r="J302" s="431">
        <v>36.11</v>
      </c>
      <c r="K302" s="431"/>
      <c r="L302" s="551">
        <v>46.51</v>
      </c>
      <c r="M302" s="37">
        <v>0</v>
      </c>
      <c r="N302" s="37">
        <v>232.55</v>
      </c>
      <c r="O302" s="37"/>
      <c r="P302" s="620"/>
      <c r="Q302" s="104"/>
      <c r="R302" s="104"/>
      <c r="S302" s="104"/>
      <c r="T302" s="104"/>
      <c r="U302" s="104"/>
      <c r="V302" s="104"/>
      <c r="W302" s="104"/>
      <c r="X302" s="104"/>
      <c r="Y302" s="104"/>
      <c r="Z302" s="104"/>
      <c r="AA302" s="104"/>
      <c r="AB302" s="104"/>
      <c r="AC302" s="104"/>
      <c r="AD302" s="104"/>
    </row>
    <row r="303" spans="2:30" ht="24" hidden="1" x14ac:dyDescent="0.25">
      <c r="B303" s="102" t="s">
        <v>1603</v>
      </c>
      <c r="C303" s="102" t="s">
        <v>56</v>
      </c>
      <c r="D303" s="102" t="s">
        <v>57</v>
      </c>
      <c r="E303" s="102">
        <v>2686</v>
      </c>
      <c r="F303" s="42">
        <v>89409</v>
      </c>
      <c r="G303" s="430" t="s">
        <v>2211</v>
      </c>
      <c r="H303" s="102" t="s">
        <v>121</v>
      </c>
      <c r="I303" s="37">
        <v>4</v>
      </c>
      <c r="J303" s="431" t="s">
        <v>2212</v>
      </c>
      <c r="K303" s="431"/>
      <c r="L303" s="551">
        <v>10.57</v>
      </c>
      <c r="M303" s="37">
        <v>0</v>
      </c>
      <c r="N303" s="37">
        <v>42.28</v>
      </c>
      <c r="O303" s="37"/>
      <c r="P303" s="620"/>
      <c r="Q303" s="104"/>
      <c r="R303" s="104"/>
      <c r="S303" s="104"/>
      <c r="T303" s="104"/>
      <c r="U303" s="104"/>
      <c r="V303" s="104"/>
      <c r="W303" s="104"/>
      <c r="X303" s="104"/>
      <c r="Y303" s="104"/>
      <c r="Z303" s="104"/>
      <c r="AA303" s="104"/>
      <c r="AB303" s="104"/>
      <c r="AC303" s="104"/>
      <c r="AD303" s="104"/>
    </row>
    <row r="304" spans="2:30" ht="24" hidden="1" x14ac:dyDescent="0.25">
      <c r="B304" s="102" t="s">
        <v>1604</v>
      </c>
      <c r="C304" s="102" t="s">
        <v>56</v>
      </c>
      <c r="D304" s="102" t="s">
        <v>57</v>
      </c>
      <c r="E304" s="102">
        <v>2687</v>
      </c>
      <c r="F304" s="42">
        <v>89498</v>
      </c>
      <c r="G304" s="430" t="s">
        <v>2213</v>
      </c>
      <c r="H304" s="102" t="s">
        <v>121</v>
      </c>
      <c r="I304" s="37">
        <v>1</v>
      </c>
      <c r="J304" s="431" t="s">
        <v>2214</v>
      </c>
      <c r="K304" s="431"/>
      <c r="L304" s="551">
        <v>17.37</v>
      </c>
      <c r="M304" s="37">
        <v>0</v>
      </c>
      <c r="N304" s="37">
        <v>17.37</v>
      </c>
      <c r="O304" s="37"/>
      <c r="P304" s="620"/>
      <c r="Q304" s="104"/>
      <c r="R304" s="104"/>
      <c r="S304" s="104"/>
      <c r="T304" s="104"/>
      <c r="U304" s="104"/>
      <c r="V304" s="104"/>
      <c r="W304" s="104"/>
      <c r="X304" s="104"/>
      <c r="Y304" s="104"/>
      <c r="Z304" s="104"/>
      <c r="AA304" s="104"/>
      <c r="AB304" s="104"/>
      <c r="AC304" s="104"/>
      <c r="AD304" s="104"/>
    </row>
    <row r="305" spans="2:30" ht="24" hidden="1" x14ac:dyDescent="0.25">
      <c r="B305" s="102" t="s">
        <v>1605</v>
      </c>
      <c r="C305" s="102" t="s">
        <v>56</v>
      </c>
      <c r="D305" s="102" t="s">
        <v>57</v>
      </c>
      <c r="E305" s="102">
        <v>2688</v>
      </c>
      <c r="F305" s="42">
        <v>89408</v>
      </c>
      <c r="G305" s="430" t="s">
        <v>2179</v>
      </c>
      <c r="H305" s="102" t="s">
        <v>121</v>
      </c>
      <c r="I305" s="37">
        <v>129</v>
      </c>
      <c r="J305" s="431" t="s">
        <v>2180</v>
      </c>
      <c r="K305" s="431"/>
      <c r="L305" s="551">
        <v>9.27</v>
      </c>
      <c r="M305" s="37">
        <v>0</v>
      </c>
      <c r="N305" s="37">
        <v>1195.83</v>
      </c>
      <c r="O305" s="37"/>
      <c r="P305" s="620"/>
      <c r="Q305" s="104"/>
      <c r="R305" s="104"/>
      <c r="S305" s="104"/>
      <c r="T305" s="104"/>
      <c r="U305" s="104"/>
      <c r="V305" s="104"/>
      <c r="W305" s="104"/>
      <c r="X305" s="104"/>
      <c r="Y305" s="104"/>
      <c r="Z305" s="104"/>
      <c r="AA305" s="104"/>
      <c r="AB305" s="104"/>
      <c r="AC305" s="104"/>
      <c r="AD305" s="104"/>
    </row>
    <row r="306" spans="2:30" ht="24" hidden="1" x14ac:dyDescent="0.25">
      <c r="B306" s="102" t="s">
        <v>1606</v>
      </c>
      <c r="C306" s="102" t="s">
        <v>56</v>
      </c>
      <c r="D306" s="102" t="s">
        <v>57</v>
      </c>
      <c r="E306" s="102">
        <v>2689</v>
      </c>
      <c r="F306" s="42">
        <v>89413</v>
      </c>
      <c r="G306" s="430" t="s">
        <v>2215</v>
      </c>
      <c r="H306" s="102" t="s">
        <v>121</v>
      </c>
      <c r="I306" s="37">
        <v>14</v>
      </c>
      <c r="J306" s="431" t="s">
        <v>2216</v>
      </c>
      <c r="K306" s="431"/>
      <c r="L306" s="551">
        <v>13.89</v>
      </c>
      <c r="M306" s="37">
        <v>0</v>
      </c>
      <c r="N306" s="37">
        <v>194.46</v>
      </c>
      <c r="O306" s="37"/>
      <c r="P306" s="620"/>
      <c r="Q306" s="104"/>
      <c r="R306" s="104"/>
      <c r="S306" s="104"/>
      <c r="T306" s="104"/>
      <c r="U306" s="104"/>
      <c r="V306" s="104"/>
      <c r="W306" s="104"/>
      <c r="X306" s="104"/>
      <c r="Y306" s="104"/>
      <c r="Z306" s="104"/>
      <c r="AA306" s="104"/>
      <c r="AB306" s="104"/>
      <c r="AC306" s="104"/>
      <c r="AD306" s="104"/>
    </row>
    <row r="307" spans="2:30" ht="36" hidden="1" x14ac:dyDescent="0.25">
      <c r="B307" s="102" t="s">
        <v>1607</v>
      </c>
      <c r="C307" s="102" t="s">
        <v>56</v>
      </c>
      <c r="D307" s="102" t="s">
        <v>57</v>
      </c>
      <c r="E307" s="102">
        <v>2690</v>
      </c>
      <c r="F307" s="42">
        <v>94676</v>
      </c>
      <c r="G307" s="430" t="s">
        <v>2217</v>
      </c>
      <c r="H307" s="102" t="s">
        <v>121</v>
      </c>
      <c r="I307" s="37">
        <v>3</v>
      </c>
      <c r="J307" s="431" t="s">
        <v>2218</v>
      </c>
      <c r="K307" s="431"/>
      <c r="L307" s="551">
        <v>21.87</v>
      </c>
      <c r="M307" s="37">
        <v>0</v>
      </c>
      <c r="N307" s="37">
        <v>65.61</v>
      </c>
      <c r="O307" s="37"/>
      <c r="P307" s="620"/>
      <c r="Q307" s="104"/>
      <c r="R307" s="104"/>
      <c r="S307" s="104"/>
      <c r="T307" s="104"/>
      <c r="U307" s="104"/>
      <c r="V307" s="104"/>
      <c r="W307" s="104"/>
      <c r="X307" s="104"/>
      <c r="Y307" s="104"/>
      <c r="Z307" s="104"/>
      <c r="AA307" s="104"/>
      <c r="AB307" s="104"/>
      <c r="AC307" s="104"/>
      <c r="AD307" s="104"/>
    </row>
    <row r="308" spans="2:30" ht="36" hidden="1" x14ac:dyDescent="0.25">
      <c r="B308" s="102" t="s">
        <v>1608</v>
      </c>
      <c r="C308" s="102" t="s">
        <v>56</v>
      </c>
      <c r="D308" s="102" t="s">
        <v>57</v>
      </c>
      <c r="E308" s="102">
        <v>2691</v>
      </c>
      <c r="F308" s="42">
        <v>94678</v>
      </c>
      <c r="G308" s="430" t="s">
        <v>2219</v>
      </c>
      <c r="H308" s="102" t="s">
        <v>121</v>
      </c>
      <c r="I308" s="37">
        <v>26</v>
      </c>
      <c r="J308" s="431" t="s">
        <v>2220</v>
      </c>
      <c r="K308" s="431"/>
      <c r="L308" s="551">
        <v>20.350000000000001</v>
      </c>
      <c r="M308" s="37">
        <v>0</v>
      </c>
      <c r="N308" s="37">
        <v>529.1</v>
      </c>
      <c r="O308" s="37"/>
      <c r="P308" s="620"/>
      <c r="Q308" s="104"/>
      <c r="R308" s="104"/>
      <c r="S308" s="104"/>
      <c r="T308" s="104"/>
      <c r="U308" s="104"/>
      <c r="V308" s="104"/>
      <c r="W308" s="104"/>
      <c r="X308" s="104"/>
      <c r="Y308" s="104"/>
      <c r="Z308" s="104"/>
      <c r="AA308" s="104"/>
      <c r="AB308" s="104"/>
      <c r="AC308" s="104"/>
      <c r="AD308" s="104"/>
    </row>
    <row r="309" spans="2:30" ht="36" hidden="1" x14ac:dyDescent="0.25">
      <c r="B309" s="102" t="s">
        <v>1609</v>
      </c>
      <c r="C309" s="102" t="s">
        <v>56</v>
      </c>
      <c r="D309" s="102" t="s">
        <v>57</v>
      </c>
      <c r="E309" s="102">
        <v>2692</v>
      </c>
      <c r="F309" s="42">
        <v>94682</v>
      </c>
      <c r="G309" s="430" t="s">
        <v>2221</v>
      </c>
      <c r="H309" s="102" t="s">
        <v>121</v>
      </c>
      <c r="I309" s="37">
        <v>21</v>
      </c>
      <c r="J309" s="431" t="s">
        <v>2222</v>
      </c>
      <c r="K309" s="431"/>
      <c r="L309" s="551">
        <v>164.28</v>
      </c>
      <c r="M309" s="37">
        <v>0</v>
      </c>
      <c r="N309" s="37">
        <v>3449.88</v>
      </c>
      <c r="O309" s="37"/>
      <c r="P309" s="620"/>
      <c r="Q309" s="104"/>
      <c r="R309" s="104"/>
      <c r="S309" s="104"/>
      <c r="T309" s="104"/>
      <c r="U309" s="104"/>
      <c r="V309" s="104"/>
      <c r="W309" s="104"/>
      <c r="X309" s="104"/>
      <c r="Y309" s="104"/>
      <c r="Z309" s="104"/>
      <c r="AA309" s="104"/>
      <c r="AB309" s="104"/>
      <c r="AC309" s="104"/>
      <c r="AD309" s="104"/>
    </row>
    <row r="310" spans="2:30" ht="36" hidden="1" x14ac:dyDescent="0.25">
      <c r="B310" s="102" t="s">
        <v>1610</v>
      </c>
      <c r="C310" s="102" t="s">
        <v>56</v>
      </c>
      <c r="D310" s="102" t="s">
        <v>57</v>
      </c>
      <c r="E310" s="102">
        <v>2693</v>
      </c>
      <c r="F310" s="42">
        <v>103956</v>
      </c>
      <c r="G310" s="430" t="s">
        <v>2223</v>
      </c>
      <c r="H310" s="102" t="s">
        <v>121</v>
      </c>
      <c r="I310" s="37">
        <v>5</v>
      </c>
      <c r="J310" s="431" t="s">
        <v>2224</v>
      </c>
      <c r="K310" s="431"/>
      <c r="L310" s="551">
        <v>17.59</v>
      </c>
      <c r="M310" s="37">
        <v>0</v>
      </c>
      <c r="N310" s="37">
        <v>87.95</v>
      </c>
      <c r="O310" s="37"/>
      <c r="P310" s="620"/>
      <c r="Q310" s="104"/>
      <c r="R310" s="104"/>
      <c r="S310" s="104"/>
      <c r="T310" s="104"/>
      <c r="U310" s="104"/>
      <c r="V310" s="104"/>
      <c r="W310" s="104"/>
      <c r="X310" s="104"/>
      <c r="Y310" s="104"/>
      <c r="Z310" s="104"/>
      <c r="AA310" s="104"/>
      <c r="AB310" s="104"/>
      <c r="AC310" s="104"/>
      <c r="AD310" s="104"/>
    </row>
    <row r="311" spans="2:30" ht="24" hidden="1" x14ac:dyDescent="0.25">
      <c r="B311" s="102" t="s">
        <v>1611</v>
      </c>
      <c r="C311" s="102" t="s">
        <v>56</v>
      </c>
      <c r="D311" s="102" t="s">
        <v>57</v>
      </c>
      <c r="E311" s="102">
        <v>2694</v>
      </c>
      <c r="F311" s="42">
        <v>89424</v>
      </c>
      <c r="G311" s="430" t="s">
        <v>2225</v>
      </c>
      <c r="H311" s="102" t="s">
        <v>121</v>
      </c>
      <c r="I311" s="37">
        <v>45</v>
      </c>
      <c r="J311" s="431" t="s">
        <v>2226</v>
      </c>
      <c r="K311" s="431"/>
      <c r="L311" s="551">
        <v>7.22</v>
      </c>
      <c r="M311" s="37">
        <v>0</v>
      </c>
      <c r="N311" s="37">
        <v>324.89999999999998</v>
      </c>
      <c r="O311" s="37"/>
      <c r="P311" s="620"/>
      <c r="Q311" s="104"/>
      <c r="R311" s="104"/>
      <c r="S311" s="104"/>
      <c r="T311" s="104"/>
      <c r="U311" s="104"/>
      <c r="V311" s="104"/>
      <c r="W311" s="104"/>
      <c r="X311" s="104"/>
      <c r="Y311" s="104"/>
      <c r="Z311" s="104"/>
      <c r="AA311" s="104"/>
      <c r="AB311" s="104"/>
      <c r="AC311" s="104"/>
      <c r="AD311" s="104"/>
    </row>
    <row r="312" spans="2:30" ht="24" hidden="1" x14ac:dyDescent="0.25">
      <c r="B312" s="102" t="s">
        <v>1612</v>
      </c>
      <c r="C312" s="102" t="s">
        <v>56</v>
      </c>
      <c r="D312" s="102" t="s">
        <v>57</v>
      </c>
      <c r="E312" s="102">
        <v>2695</v>
      </c>
      <c r="F312" s="42">
        <v>89431</v>
      </c>
      <c r="G312" s="430" t="s">
        <v>2227</v>
      </c>
      <c r="H312" s="102" t="s">
        <v>121</v>
      </c>
      <c r="I312" s="37">
        <v>4</v>
      </c>
      <c r="J312" s="431" t="s">
        <v>2228</v>
      </c>
      <c r="K312" s="431"/>
      <c r="L312" s="551">
        <v>10.53</v>
      </c>
      <c r="M312" s="37">
        <v>0</v>
      </c>
      <c r="N312" s="37">
        <v>42.12</v>
      </c>
      <c r="O312" s="37"/>
      <c r="P312" s="620"/>
      <c r="Q312" s="104"/>
      <c r="R312" s="104"/>
      <c r="S312" s="104"/>
      <c r="T312" s="104"/>
      <c r="U312" s="104"/>
      <c r="V312" s="104"/>
      <c r="W312" s="104"/>
      <c r="X312" s="104"/>
      <c r="Y312" s="104"/>
      <c r="Z312" s="104"/>
      <c r="AA312" s="104"/>
      <c r="AB312" s="104"/>
      <c r="AC312" s="104"/>
      <c r="AD312" s="104"/>
    </row>
    <row r="313" spans="2:30" ht="36" hidden="1" x14ac:dyDescent="0.25">
      <c r="B313" s="102" t="s">
        <v>1613</v>
      </c>
      <c r="C313" s="102" t="s">
        <v>56</v>
      </c>
      <c r="D313" s="102" t="s">
        <v>57</v>
      </c>
      <c r="E313" s="102">
        <v>2696</v>
      </c>
      <c r="F313" s="42">
        <v>94663</v>
      </c>
      <c r="G313" s="430" t="s">
        <v>2229</v>
      </c>
      <c r="H313" s="102" t="s">
        <v>121</v>
      </c>
      <c r="I313" s="37">
        <v>33</v>
      </c>
      <c r="J313" s="431" t="s">
        <v>2230</v>
      </c>
      <c r="K313" s="431"/>
      <c r="L313" s="551">
        <v>16.47</v>
      </c>
      <c r="M313" s="37">
        <v>0</v>
      </c>
      <c r="N313" s="37">
        <v>543.51</v>
      </c>
      <c r="O313" s="37"/>
      <c r="P313" s="620"/>
      <c r="Q313" s="104"/>
      <c r="R313" s="104"/>
      <c r="S313" s="104"/>
      <c r="T313" s="104"/>
      <c r="U313" s="104"/>
      <c r="V313" s="104"/>
      <c r="W313" s="104"/>
      <c r="X313" s="104"/>
      <c r="Y313" s="104"/>
      <c r="Z313" s="104"/>
      <c r="AA313" s="104"/>
      <c r="AB313" s="104"/>
      <c r="AC313" s="104"/>
      <c r="AD313" s="104"/>
    </row>
    <row r="314" spans="2:30" ht="24" hidden="1" x14ac:dyDescent="0.25">
      <c r="B314" s="102" t="s">
        <v>1614</v>
      </c>
      <c r="C314" s="102" t="s">
        <v>56</v>
      </c>
      <c r="D314" s="102" t="s">
        <v>57</v>
      </c>
      <c r="E314" s="102">
        <v>2697</v>
      </c>
      <c r="F314" s="42">
        <v>89987</v>
      </c>
      <c r="G314" s="430" t="s">
        <v>2191</v>
      </c>
      <c r="H314" s="102" t="s">
        <v>121</v>
      </c>
      <c r="I314" s="37">
        <v>18</v>
      </c>
      <c r="J314" s="431" t="s">
        <v>2192</v>
      </c>
      <c r="K314" s="431"/>
      <c r="L314" s="551">
        <v>83.11</v>
      </c>
      <c r="M314" s="37">
        <v>0</v>
      </c>
      <c r="N314" s="37">
        <v>1495.98</v>
      </c>
      <c r="O314" s="37"/>
      <c r="P314" s="620"/>
      <c r="Q314" s="104"/>
      <c r="R314" s="104"/>
      <c r="S314" s="104"/>
      <c r="T314" s="104"/>
      <c r="U314" s="104"/>
      <c r="V314" s="104"/>
      <c r="W314" s="104"/>
      <c r="X314" s="104"/>
      <c r="Y314" s="104"/>
      <c r="Z314" s="104"/>
      <c r="AA314" s="104"/>
      <c r="AB314" s="104"/>
      <c r="AC314" s="104"/>
      <c r="AD314" s="104"/>
    </row>
    <row r="315" spans="2:30" ht="24" hidden="1" x14ac:dyDescent="0.25">
      <c r="B315" s="102" t="s">
        <v>1615</v>
      </c>
      <c r="C315" s="102" t="s">
        <v>56</v>
      </c>
      <c r="D315" s="102" t="s">
        <v>57</v>
      </c>
      <c r="E315" s="102">
        <v>2698</v>
      </c>
      <c r="F315" s="42">
        <v>89402</v>
      </c>
      <c r="G315" s="430" t="s">
        <v>2175</v>
      </c>
      <c r="H315" s="102" t="s">
        <v>160</v>
      </c>
      <c r="I315" s="37">
        <v>242.54</v>
      </c>
      <c r="J315" s="431" t="s">
        <v>2176</v>
      </c>
      <c r="K315" s="431"/>
      <c r="L315" s="551">
        <v>15.13</v>
      </c>
      <c r="M315" s="37">
        <v>0</v>
      </c>
      <c r="N315" s="37">
        <v>3669.63</v>
      </c>
      <c r="O315" s="37"/>
      <c r="P315" s="620"/>
      <c r="Q315" s="104"/>
      <c r="R315" s="104"/>
      <c r="S315" s="104"/>
      <c r="T315" s="104"/>
      <c r="U315" s="104"/>
      <c r="V315" s="104"/>
      <c r="W315" s="104"/>
      <c r="X315" s="104"/>
      <c r="Y315" s="104"/>
      <c r="Z315" s="104"/>
      <c r="AA315" s="104"/>
      <c r="AB315" s="104"/>
      <c r="AC315" s="104"/>
      <c r="AD315" s="104"/>
    </row>
    <row r="316" spans="2:30" ht="24" hidden="1" x14ac:dyDescent="0.25">
      <c r="B316" s="102" t="s">
        <v>1616</v>
      </c>
      <c r="C316" s="102" t="s">
        <v>56</v>
      </c>
      <c r="D316" s="102" t="s">
        <v>57</v>
      </c>
      <c r="E316" s="102">
        <v>2699</v>
      </c>
      <c r="F316" s="42">
        <v>89357</v>
      </c>
      <c r="G316" s="430" t="s">
        <v>2231</v>
      </c>
      <c r="H316" s="102" t="s">
        <v>160</v>
      </c>
      <c r="I316" s="37">
        <v>39.770000000000003</v>
      </c>
      <c r="J316" s="431" t="s">
        <v>2232</v>
      </c>
      <c r="K316" s="431"/>
      <c r="L316" s="551">
        <v>38.22</v>
      </c>
      <c r="M316" s="37">
        <v>0</v>
      </c>
      <c r="N316" s="37">
        <v>1520</v>
      </c>
      <c r="O316" s="37"/>
      <c r="P316" s="620"/>
      <c r="Q316" s="104"/>
      <c r="R316" s="104"/>
      <c r="S316" s="104"/>
      <c r="T316" s="104"/>
      <c r="U316" s="104"/>
      <c r="V316" s="104"/>
      <c r="W316" s="104"/>
      <c r="X316" s="104"/>
      <c r="Y316" s="104"/>
      <c r="Z316" s="104"/>
      <c r="AA316" s="104"/>
      <c r="AB316" s="104"/>
      <c r="AC316" s="104"/>
      <c r="AD316" s="104"/>
    </row>
    <row r="317" spans="2:30" ht="24" hidden="1" x14ac:dyDescent="0.25">
      <c r="B317" s="102" t="s">
        <v>1617</v>
      </c>
      <c r="C317" s="102" t="s">
        <v>56</v>
      </c>
      <c r="D317" s="102" t="s">
        <v>57</v>
      </c>
      <c r="E317" s="102">
        <v>2700</v>
      </c>
      <c r="F317" s="42">
        <v>89448</v>
      </c>
      <c r="G317" s="430" t="s">
        <v>2233</v>
      </c>
      <c r="H317" s="102" t="s">
        <v>160</v>
      </c>
      <c r="I317" s="37">
        <v>13.62</v>
      </c>
      <c r="J317" s="431" t="s">
        <v>2234</v>
      </c>
      <c r="K317" s="431"/>
      <c r="L317" s="551">
        <v>26.08</v>
      </c>
      <c r="M317" s="37">
        <v>0</v>
      </c>
      <c r="N317" s="37">
        <v>355.2</v>
      </c>
      <c r="O317" s="37"/>
      <c r="P317" s="620"/>
      <c r="Q317" s="104"/>
      <c r="R317" s="104"/>
      <c r="S317" s="104"/>
      <c r="T317" s="104"/>
      <c r="U317" s="104"/>
      <c r="V317" s="104"/>
      <c r="W317" s="104"/>
      <c r="X317" s="104"/>
      <c r="Y317" s="104"/>
      <c r="Z317" s="104"/>
      <c r="AA317" s="104"/>
      <c r="AB317" s="104"/>
      <c r="AC317" s="104"/>
      <c r="AD317" s="104"/>
    </row>
    <row r="318" spans="2:30" ht="36" hidden="1" x14ac:dyDescent="0.25">
      <c r="B318" s="102" t="s">
        <v>1618</v>
      </c>
      <c r="C318" s="102" t="s">
        <v>56</v>
      </c>
      <c r="D318" s="102" t="s">
        <v>57</v>
      </c>
      <c r="E318" s="102">
        <v>2701</v>
      </c>
      <c r="F318" s="42">
        <v>94651</v>
      </c>
      <c r="G318" s="430" t="s">
        <v>2235</v>
      </c>
      <c r="H318" s="102" t="s">
        <v>160</v>
      </c>
      <c r="I318" s="37">
        <v>84.08</v>
      </c>
      <c r="J318" s="431" t="s">
        <v>2236</v>
      </c>
      <c r="K318" s="431"/>
      <c r="L318" s="551">
        <v>35.729999999999997</v>
      </c>
      <c r="M318" s="37">
        <v>0</v>
      </c>
      <c r="N318" s="37">
        <v>3004.17</v>
      </c>
      <c r="O318" s="37"/>
      <c r="P318" s="620"/>
      <c r="Q318" s="104"/>
      <c r="R318" s="104"/>
      <c r="S318" s="104"/>
      <c r="T318" s="104"/>
      <c r="U318" s="104"/>
      <c r="V318" s="104"/>
      <c r="W318" s="104"/>
      <c r="X318" s="104"/>
      <c r="Y318" s="104"/>
      <c r="Z318" s="104"/>
      <c r="AA318" s="104"/>
      <c r="AB318" s="104"/>
      <c r="AC318" s="104"/>
      <c r="AD318" s="104"/>
    </row>
    <row r="319" spans="2:30" ht="36" hidden="1" x14ac:dyDescent="0.25">
      <c r="B319" s="102" t="s">
        <v>1619</v>
      </c>
      <c r="C319" s="102" t="s">
        <v>56</v>
      </c>
      <c r="D319" s="102" t="s">
        <v>57</v>
      </c>
      <c r="E319" s="102">
        <v>2702</v>
      </c>
      <c r="F319" s="42">
        <v>94652</v>
      </c>
      <c r="G319" s="430" t="s">
        <v>2237</v>
      </c>
      <c r="H319" s="102" t="s">
        <v>160</v>
      </c>
      <c r="I319" s="37">
        <v>4.42</v>
      </c>
      <c r="J319" s="431" t="s">
        <v>2238</v>
      </c>
      <c r="K319" s="431"/>
      <c r="L319" s="551">
        <v>57.09</v>
      </c>
      <c r="M319" s="37">
        <v>0</v>
      </c>
      <c r="N319" s="37">
        <v>252.33</v>
      </c>
      <c r="O319" s="37"/>
      <c r="P319" s="620"/>
      <c r="Q319" s="104"/>
      <c r="R319" s="104"/>
      <c r="S319" s="104"/>
      <c r="T319" s="104"/>
      <c r="U319" s="104"/>
      <c r="V319" s="104"/>
      <c r="W319" s="104"/>
      <c r="X319" s="104"/>
      <c r="Y319" s="104"/>
      <c r="Z319" s="104"/>
      <c r="AA319" s="104"/>
      <c r="AB319" s="104"/>
      <c r="AC319" s="104"/>
      <c r="AD319" s="104"/>
    </row>
    <row r="320" spans="2:30" ht="36" hidden="1" x14ac:dyDescent="0.25">
      <c r="B320" s="102" t="s">
        <v>1620</v>
      </c>
      <c r="C320" s="102" t="s">
        <v>56</v>
      </c>
      <c r="D320" s="102" t="s">
        <v>57</v>
      </c>
      <c r="E320" s="102">
        <v>2703</v>
      </c>
      <c r="F320" s="42">
        <v>94653</v>
      </c>
      <c r="G320" s="430" t="s">
        <v>2239</v>
      </c>
      <c r="H320" s="102" t="s">
        <v>160</v>
      </c>
      <c r="I320" s="37">
        <v>125.14</v>
      </c>
      <c r="J320" s="431" t="s">
        <v>2240</v>
      </c>
      <c r="K320" s="431"/>
      <c r="L320" s="551">
        <v>84.73</v>
      </c>
      <c r="M320" s="37">
        <v>0</v>
      </c>
      <c r="N320" s="37">
        <v>10603.11</v>
      </c>
      <c r="O320" s="37"/>
      <c r="P320" s="620"/>
      <c r="Q320" s="104"/>
      <c r="R320" s="104"/>
      <c r="S320" s="104"/>
      <c r="T320" s="104"/>
      <c r="U320" s="104"/>
      <c r="V320" s="104"/>
      <c r="W320" s="104"/>
      <c r="X320" s="104"/>
      <c r="Y320" s="104"/>
      <c r="Z320" s="104"/>
      <c r="AA320" s="104"/>
      <c r="AB320" s="104"/>
      <c r="AC320" s="104"/>
      <c r="AD320" s="104"/>
    </row>
    <row r="321" spans="2:30" ht="24" hidden="1" x14ac:dyDescent="0.25">
      <c r="B321" s="102" t="s">
        <v>1621</v>
      </c>
      <c r="C321" s="102" t="s">
        <v>56</v>
      </c>
      <c r="D321" s="102" t="s">
        <v>57</v>
      </c>
      <c r="E321" s="102">
        <v>2674</v>
      </c>
      <c r="F321" s="42">
        <v>89440</v>
      </c>
      <c r="G321" s="430" t="s">
        <v>2181</v>
      </c>
      <c r="H321" s="102" t="s">
        <v>121</v>
      </c>
      <c r="I321" s="37">
        <v>23</v>
      </c>
      <c r="J321" s="431" t="s">
        <v>2182</v>
      </c>
      <c r="K321" s="431"/>
      <c r="L321" s="551">
        <v>13.01</v>
      </c>
      <c r="M321" s="37">
        <v>0</v>
      </c>
      <c r="N321" s="37">
        <v>299.23</v>
      </c>
      <c r="O321" s="37">
        <v>0</v>
      </c>
      <c r="P321" s="620"/>
      <c r="Q321" s="104"/>
      <c r="R321" s="104"/>
      <c r="S321" s="104"/>
      <c r="T321" s="104"/>
      <c r="U321" s="104"/>
      <c r="V321" s="104"/>
      <c r="W321" s="104"/>
      <c r="X321" s="104"/>
      <c r="Y321" s="104"/>
      <c r="Z321" s="104"/>
      <c r="AA321" s="104"/>
      <c r="AB321" s="104"/>
      <c r="AC321" s="104"/>
      <c r="AD321" s="104"/>
    </row>
    <row r="322" spans="2:30" ht="24" hidden="1" x14ac:dyDescent="0.25">
      <c r="B322" s="102" t="s">
        <v>1622</v>
      </c>
      <c r="C322" s="102" t="s">
        <v>56</v>
      </c>
      <c r="D322" s="102" t="s">
        <v>57</v>
      </c>
      <c r="E322" s="102">
        <v>2675</v>
      </c>
      <c r="F322" s="42">
        <v>89625</v>
      </c>
      <c r="G322" s="430" t="s">
        <v>2241</v>
      </c>
      <c r="H322" s="102" t="s">
        <v>121</v>
      </c>
      <c r="I322" s="37">
        <v>3</v>
      </c>
      <c r="J322" s="431" t="s">
        <v>2242</v>
      </c>
      <c r="K322" s="431"/>
      <c r="L322" s="551">
        <v>29.6</v>
      </c>
      <c r="M322" s="37">
        <v>0</v>
      </c>
      <c r="N322" s="37">
        <v>88.8</v>
      </c>
      <c r="O322" s="37">
        <v>0</v>
      </c>
      <c r="P322" s="620"/>
      <c r="Q322" s="104"/>
      <c r="R322" s="104"/>
      <c r="S322" s="104"/>
      <c r="T322" s="104"/>
      <c r="U322" s="104"/>
      <c r="V322" s="104"/>
      <c r="W322" s="104"/>
      <c r="X322" s="104"/>
      <c r="Y322" s="104"/>
      <c r="Z322" s="104"/>
      <c r="AA322" s="104"/>
      <c r="AB322" s="104"/>
      <c r="AC322" s="104"/>
      <c r="AD322" s="104"/>
    </row>
    <row r="323" spans="2:30" ht="36" hidden="1" x14ac:dyDescent="0.25">
      <c r="B323" s="102" t="s">
        <v>1623</v>
      </c>
      <c r="C323" s="102" t="s">
        <v>56</v>
      </c>
      <c r="D323" s="102" t="s">
        <v>57</v>
      </c>
      <c r="E323" s="102">
        <v>2676</v>
      </c>
      <c r="F323" s="42">
        <v>94697</v>
      </c>
      <c r="G323" s="430" t="s">
        <v>2243</v>
      </c>
      <c r="H323" s="102" t="s">
        <v>121</v>
      </c>
      <c r="I323" s="37">
        <v>1</v>
      </c>
      <c r="J323" s="431" t="s">
        <v>2244</v>
      </c>
      <c r="K323" s="431"/>
      <c r="L323" s="551">
        <v>126.19</v>
      </c>
      <c r="M323" s="37">
        <v>0</v>
      </c>
      <c r="N323" s="37">
        <v>126.19</v>
      </c>
      <c r="O323" s="37">
        <v>0</v>
      </c>
      <c r="P323" s="620"/>
      <c r="Q323" s="104"/>
      <c r="R323" s="104"/>
      <c r="S323" s="104"/>
      <c r="T323" s="104"/>
      <c r="U323" s="104"/>
      <c r="V323" s="104"/>
      <c r="W323" s="104"/>
      <c r="X323" s="104"/>
      <c r="Y323" s="104"/>
      <c r="Z323" s="104"/>
      <c r="AA323" s="104"/>
      <c r="AB323" s="104"/>
      <c r="AC323" s="104"/>
      <c r="AD323" s="104"/>
    </row>
    <row r="324" spans="2:30" ht="24" hidden="1" x14ac:dyDescent="0.25">
      <c r="B324" s="102" t="s">
        <v>1624</v>
      </c>
      <c r="C324" s="102" t="s">
        <v>56</v>
      </c>
      <c r="D324" s="102" t="s">
        <v>57</v>
      </c>
      <c r="E324" s="102">
        <v>2677</v>
      </c>
      <c r="F324" s="42">
        <v>89622</v>
      </c>
      <c r="G324" s="430" t="s">
        <v>2245</v>
      </c>
      <c r="H324" s="102" t="s">
        <v>121</v>
      </c>
      <c r="I324" s="37">
        <v>18</v>
      </c>
      <c r="J324" s="431" t="s">
        <v>2246</v>
      </c>
      <c r="K324" s="431"/>
      <c r="L324" s="551">
        <v>18.670000000000002</v>
      </c>
      <c r="M324" s="37">
        <v>0</v>
      </c>
      <c r="N324" s="37">
        <v>336.06</v>
      </c>
      <c r="O324" s="37">
        <v>0</v>
      </c>
      <c r="P324" s="620"/>
      <c r="Q324" s="104"/>
      <c r="R324" s="104"/>
      <c r="S324" s="104"/>
      <c r="T324" s="104"/>
      <c r="U324" s="104"/>
      <c r="V324" s="104"/>
      <c r="W324" s="104"/>
      <c r="X324" s="104"/>
      <c r="Y324" s="104"/>
      <c r="Z324" s="104"/>
      <c r="AA324" s="104"/>
      <c r="AB324" s="104"/>
      <c r="AC324" s="104"/>
      <c r="AD324" s="104"/>
    </row>
    <row r="325" spans="2:30" hidden="1" x14ac:dyDescent="0.25">
      <c r="B325" s="102" t="s">
        <v>1625</v>
      </c>
      <c r="C325" s="102" t="s">
        <v>56</v>
      </c>
      <c r="D325" s="102" t="s">
        <v>59</v>
      </c>
      <c r="E325" s="102">
        <v>2678</v>
      </c>
      <c r="F325" s="42" t="s">
        <v>1376</v>
      </c>
      <c r="G325" s="430" t="s">
        <v>1382</v>
      </c>
      <c r="H325" s="102" t="s">
        <v>121</v>
      </c>
      <c r="I325" s="37">
        <v>3</v>
      </c>
      <c r="J325" s="431">
        <v>32.200000000000003</v>
      </c>
      <c r="K325" s="431"/>
      <c r="L325" s="551">
        <v>41.47</v>
      </c>
      <c r="M325" s="37">
        <v>0</v>
      </c>
      <c r="N325" s="37">
        <v>124.41</v>
      </c>
      <c r="O325" s="37">
        <v>0</v>
      </c>
      <c r="P325" s="620"/>
      <c r="Q325" s="104"/>
      <c r="R325" s="104"/>
      <c r="S325" s="104"/>
      <c r="T325" s="104"/>
      <c r="U325" s="104"/>
      <c r="V325" s="104"/>
      <c r="W325" s="104"/>
      <c r="X325" s="104"/>
      <c r="Y325" s="104"/>
      <c r="Z325" s="104"/>
      <c r="AA325" s="104"/>
      <c r="AB325" s="104"/>
      <c r="AC325" s="104"/>
      <c r="AD325" s="104"/>
    </row>
    <row r="326" spans="2:30" ht="24" hidden="1" x14ac:dyDescent="0.25">
      <c r="B326" s="102" t="s">
        <v>1626</v>
      </c>
      <c r="C326" s="102" t="s">
        <v>56</v>
      </c>
      <c r="D326" s="102" t="s">
        <v>57</v>
      </c>
      <c r="E326" s="102">
        <v>2679</v>
      </c>
      <c r="F326" s="42">
        <v>89624</v>
      </c>
      <c r="G326" s="430" t="s">
        <v>2247</v>
      </c>
      <c r="H326" s="102" t="s">
        <v>121</v>
      </c>
      <c r="I326" s="37">
        <v>1</v>
      </c>
      <c r="J326" s="431" t="s">
        <v>2248</v>
      </c>
      <c r="K326" s="431"/>
      <c r="L326" s="551">
        <v>23.84</v>
      </c>
      <c r="M326" s="37">
        <v>0</v>
      </c>
      <c r="N326" s="37">
        <v>23.84</v>
      </c>
      <c r="O326" s="37">
        <v>0</v>
      </c>
      <c r="P326" s="620"/>
      <c r="Q326" s="104"/>
      <c r="R326" s="104"/>
      <c r="S326" s="104"/>
      <c r="T326" s="104"/>
      <c r="U326" s="104"/>
      <c r="V326" s="104"/>
      <c r="W326" s="104"/>
      <c r="X326" s="104"/>
      <c r="Y326" s="104"/>
      <c r="Z326" s="104"/>
      <c r="AA326" s="104"/>
      <c r="AB326" s="104"/>
      <c r="AC326" s="104"/>
      <c r="AD326" s="104"/>
    </row>
    <row r="327" spans="2:30" ht="24" hidden="1" x14ac:dyDescent="0.25">
      <c r="B327" s="102" t="s">
        <v>1627</v>
      </c>
      <c r="C327" s="102" t="s">
        <v>56</v>
      </c>
      <c r="D327" s="102" t="s">
        <v>57</v>
      </c>
      <c r="E327" s="102">
        <v>2680</v>
      </c>
      <c r="F327" s="42">
        <v>89627</v>
      </c>
      <c r="G327" s="430" t="s">
        <v>2249</v>
      </c>
      <c r="H327" s="102" t="s">
        <v>121</v>
      </c>
      <c r="I327" s="37">
        <v>3</v>
      </c>
      <c r="J327" s="431" t="s">
        <v>2250</v>
      </c>
      <c r="K327" s="431"/>
      <c r="L327" s="551">
        <v>27.07</v>
      </c>
      <c r="M327" s="37">
        <v>0</v>
      </c>
      <c r="N327" s="37">
        <v>81.209999999999994</v>
      </c>
      <c r="O327" s="37">
        <v>0</v>
      </c>
      <c r="P327" s="620"/>
      <c r="Q327" s="104"/>
      <c r="R327" s="104"/>
      <c r="S327" s="104"/>
      <c r="T327" s="104"/>
      <c r="U327" s="104"/>
      <c r="V327" s="104"/>
      <c r="W327" s="104"/>
      <c r="X327" s="104"/>
      <c r="Y327" s="104"/>
      <c r="Z327" s="104"/>
      <c r="AA327" s="104"/>
      <c r="AB327" s="104"/>
      <c r="AC327" s="104"/>
      <c r="AD327" s="104"/>
    </row>
    <row r="328" spans="2:30" hidden="1" x14ac:dyDescent="0.25">
      <c r="B328" s="102" t="s">
        <v>1628</v>
      </c>
      <c r="C328" s="102" t="s">
        <v>56</v>
      </c>
      <c r="D328" s="102" t="s">
        <v>105</v>
      </c>
      <c r="E328" s="102">
        <v>2681</v>
      </c>
      <c r="F328" s="42">
        <v>55128</v>
      </c>
      <c r="G328" s="430" t="s">
        <v>1375</v>
      </c>
      <c r="H328" s="102" t="s">
        <v>121</v>
      </c>
      <c r="I328" s="37">
        <v>2</v>
      </c>
      <c r="J328" s="431">
        <v>77.790000000000006</v>
      </c>
      <c r="K328" s="431"/>
      <c r="L328" s="551">
        <v>100.2</v>
      </c>
      <c r="M328" s="37">
        <v>0</v>
      </c>
      <c r="N328" s="37">
        <v>200.4</v>
      </c>
      <c r="O328" s="37">
        <v>0</v>
      </c>
      <c r="P328" s="620"/>
      <c r="Q328" s="104"/>
      <c r="R328" s="104"/>
      <c r="S328" s="104"/>
      <c r="T328" s="104"/>
      <c r="U328" s="104"/>
      <c r="V328" s="104"/>
      <c r="W328" s="104"/>
      <c r="X328" s="104"/>
      <c r="Y328" s="104"/>
      <c r="Z328" s="104"/>
      <c r="AA328" s="104"/>
      <c r="AB328" s="104"/>
      <c r="AC328" s="104"/>
      <c r="AD328" s="104"/>
    </row>
    <row r="329" spans="2:30" ht="36" hidden="1" x14ac:dyDescent="0.25">
      <c r="B329" s="102" t="s">
        <v>1629</v>
      </c>
      <c r="C329" s="102" t="s">
        <v>56</v>
      </c>
      <c r="D329" s="102" t="s">
        <v>57</v>
      </c>
      <c r="E329" s="102">
        <v>2682</v>
      </c>
      <c r="F329" s="42">
        <v>94698</v>
      </c>
      <c r="G329" s="430" t="s">
        <v>2251</v>
      </c>
      <c r="H329" s="102" t="s">
        <v>121</v>
      </c>
      <c r="I329" s="37">
        <v>23</v>
      </c>
      <c r="J329" s="431" t="s">
        <v>2252</v>
      </c>
      <c r="K329" s="431"/>
      <c r="L329" s="551">
        <v>101.39</v>
      </c>
      <c r="M329" s="37">
        <v>0</v>
      </c>
      <c r="N329" s="37">
        <v>2331.9699999999998</v>
      </c>
      <c r="O329" s="37">
        <v>0</v>
      </c>
      <c r="P329" s="620"/>
      <c r="Q329" s="104"/>
      <c r="R329" s="104"/>
      <c r="S329" s="104"/>
      <c r="T329" s="104"/>
      <c r="U329" s="104"/>
      <c r="V329" s="104"/>
      <c r="W329" s="104"/>
      <c r="X329" s="104"/>
      <c r="Y329" s="104"/>
      <c r="Z329" s="104"/>
      <c r="AA329" s="104"/>
      <c r="AB329" s="104"/>
      <c r="AC329" s="104"/>
      <c r="AD329" s="104"/>
    </row>
    <row r="330" spans="2:30" hidden="1" x14ac:dyDescent="0.25">
      <c r="B330" s="102" t="s">
        <v>1630</v>
      </c>
      <c r="C330" s="102" t="s">
        <v>56</v>
      </c>
      <c r="D330" s="102" t="s">
        <v>105</v>
      </c>
      <c r="E330" s="102">
        <v>2683</v>
      </c>
      <c r="F330" s="42">
        <v>52209</v>
      </c>
      <c r="G330" s="430" t="s">
        <v>1383</v>
      </c>
      <c r="H330" s="102" t="s">
        <v>121</v>
      </c>
      <c r="I330" s="37">
        <v>2</v>
      </c>
      <c r="J330" s="431">
        <v>120.91</v>
      </c>
      <c r="K330" s="431"/>
      <c r="L330" s="551">
        <v>155.75</v>
      </c>
      <c r="M330" s="37">
        <v>0</v>
      </c>
      <c r="N330" s="37">
        <v>311.5</v>
      </c>
      <c r="O330" s="37">
        <v>0</v>
      </c>
      <c r="P330" s="620"/>
      <c r="Q330" s="104"/>
      <c r="R330" s="104"/>
      <c r="S330" s="104"/>
      <c r="T330" s="104"/>
      <c r="U330" s="104"/>
      <c r="V330" s="104"/>
      <c r="W330" s="104"/>
      <c r="X330" s="104"/>
      <c r="Y330" s="104"/>
      <c r="Z330" s="104"/>
      <c r="AA330" s="104"/>
      <c r="AB330" s="104"/>
      <c r="AC330" s="104"/>
      <c r="AD330" s="104"/>
    </row>
    <row r="331" spans="2:30" ht="36" hidden="1" x14ac:dyDescent="0.25">
      <c r="B331" s="102" t="s">
        <v>1631</v>
      </c>
      <c r="C331" s="102" t="s">
        <v>56</v>
      </c>
      <c r="D331" s="102" t="s">
        <v>57</v>
      </c>
      <c r="E331" s="102">
        <v>2684</v>
      </c>
      <c r="F331" s="42">
        <v>89366</v>
      </c>
      <c r="G331" s="430" t="s">
        <v>2253</v>
      </c>
      <c r="H331" s="102" t="s">
        <v>121</v>
      </c>
      <c r="I331" s="37">
        <v>19</v>
      </c>
      <c r="J331" s="431" t="s">
        <v>2254</v>
      </c>
      <c r="K331" s="431"/>
      <c r="L331" s="551">
        <v>21.62</v>
      </c>
      <c r="M331" s="37">
        <v>0</v>
      </c>
      <c r="N331" s="37">
        <v>410.78</v>
      </c>
      <c r="O331" s="37">
        <v>0</v>
      </c>
      <c r="P331" s="620"/>
      <c r="Q331" s="104"/>
      <c r="R331" s="104"/>
      <c r="S331" s="104"/>
      <c r="T331" s="104"/>
      <c r="U331" s="104"/>
      <c r="V331" s="104"/>
      <c r="W331" s="104"/>
      <c r="X331" s="104"/>
      <c r="Y331" s="104"/>
      <c r="Z331" s="104"/>
      <c r="AA331" s="104"/>
      <c r="AB331" s="104"/>
      <c r="AC331" s="104"/>
      <c r="AD331" s="104"/>
    </row>
    <row r="332" spans="2:30" ht="36" hidden="1" x14ac:dyDescent="0.25">
      <c r="B332" s="102" t="s">
        <v>1632</v>
      </c>
      <c r="C332" s="102" t="s">
        <v>56</v>
      </c>
      <c r="D332" s="102" t="s">
        <v>57</v>
      </c>
      <c r="E332" s="102">
        <v>2685</v>
      </c>
      <c r="F332" s="42">
        <v>90373</v>
      </c>
      <c r="G332" s="430" t="s">
        <v>2255</v>
      </c>
      <c r="H332" s="102" t="s">
        <v>121</v>
      </c>
      <c r="I332" s="37">
        <v>56</v>
      </c>
      <c r="J332" s="431" t="s">
        <v>2012</v>
      </c>
      <c r="K332" s="431"/>
      <c r="L332" s="551">
        <v>16.57</v>
      </c>
      <c r="M332" s="37">
        <v>0</v>
      </c>
      <c r="N332" s="37">
        <v>927.92</v>
      </c>
      <c r="O332" s="37">
        <v>0</v>
      </c>
      <c r="P332" s="620"/>
      <c r="Q332" s="104"/>
      <c r="R332" s="104"/>
      <c r="S332" s="104"/>
      <c r="T332" s="104"/>
      <c r="U332" s="104"/>
      <c r="V332" s="104"/>
      <c r="W332" s="104"/>
      <c r="X332" s="104"/>
      <c r="Y332" s="104"/>
      <c r="Z332" s="104"/>
      <c r="AA332" s="104"/>
      <c r="AB332" s="104"/>
      <c r="AC332" s="104"/>
      <c r="AD332" s="104"/>
    </row>
    <row r="333" spans="2:30" ht="36" hidden="1" x14ac:dyDescent="0.25">
      <c r="B333" s="102" t="s">
        <v>1633</v>
      </c>
      <c r="C333" s="102" t="s">
        <v>56</v>
      </c>
      <c r="D333" s="102" t="s">
        <v>57</v>
      </c>
      <c r="E333" s="102">
        <v>2686</v>
      </c>
      <c r="F333" s="42">
        <v>89396</v>
      </c>
      <c r="G333" s="430" t="s">
        <v>2256</v>
      </c>
      <c r="H333" s="102" t="s">
        <v>121</v>
      </c>
      <c r="I333" s="37">
        <v>8</v>
      </c>
      <c r="J333" s="431" t="s">
        <v>2257</v>
      </c>
      <c r="K333" s="431"/>
      <c r="L333" s="551">
        <v>27.11</v>
      </c>
      <c r="M333" s="37">
        <v>0</v>
      </c>
      <c r="N333" s="37">
        <v>216.88</v>
      </c>
      <c r="O333" s="37">
        <v>0</v>
      </c>
      <c r="P333" s="620"/>
      <c r="Q333" s="104"/>
      <c r="R333" s="104"/>
      <c r="S333" s="104"/>
      <c r="T333" s="104"/>
      <c r="U333" s="104"/>
      <c r="V333" s="104"/>
      <c r="W333" s="104"/>
      <c r="X333" s="104"/>
      <c r="Y333" s="104"/>
      <c r="Z333" s="104"/>
      <c r="AA333" s="104"/>
      <c r="AB333" s="104"/>
      <c r="AC333" s="104"/>
      <c r="AD333" s="104"/>
    </row>
    <row r="334" spans="2:30" ht="36" hidden="1" x14ac:dyDescent="0.25">
      <c r="B334" s="102" t="s">
        <v>1634</v>
      </c>
      <c r="C334" s="102" t="s">
        <v>56</v>
      </c>
      <c r="D334" s="102" t="s">
        <v>57</v>
      </c>
      <c r="E334" s="102">
        <v>2687</v>
      </c>
      <c r="F334" s="42">
        <v>90374</v>
      </c>
      <c r="G334" s="430" t="s">
        <v>2258</v>
      </c>
      <c r="H334" s="102" t="s">
        <v>121</v>
      </c>
      <c r="I334" s="37">
        <v>2</v>
      </c>
      <c r="J334" s="431" t="s">
        <v>2259</v>
      </c>
      <c r="K334" s="431"/>
      <c r="L334" s="551">
        <v>29.48</v>
      </c>
      <c r="M334" s="37">
        <v>0</v>
      </c>
      <c r="N334" s="37">
        <v>58.96</v>
      </c>
      <c r="O334" s="37">
        <v>0</v>
      </c>
      <c r="P334" s="620"/>
      <c r="Q334" s="104"/>
      <c r="R334" s="104"/>
      <c r="S334" s="104"/>
      <c r="T334" s="104"/>
      <c r="U334" s="104"/>
      <c r="V334" s="104"/>
      <c r="W334" s="104"/>
      <c r="X334" s="104"/>
      <c r="Y334" s="104"/>
      <c r="Z334" s="104"/>
      <c r="AA334" s="104"/>
      <c r="AB334" s="104"/>
      <c r="AC334" s="104"/>
      <c r="AD334" s="104"/>
    </row>
    <row r="335" spans="2:30" hidden="1" x14ac:dyDescent="0.25">
      <c r="B335" s="102" t="s">
        <v>1635</v>
      </c>
      <c r="C335" s="102" t="s">
        <v>56</v>
      </c>
      <c r="D335" s="102" t="s">
        <v>105</v>
      </c>
      <c r="E335" s="102">
        <v>2688</v>
      </c>
      <c r="F335" s="42">
        <v>52507</v>
      </c>
      <c r="G335" s="430" t="s">
        <v>1387</v>
      </c>
      <c r="H335" s="102" t="s">
        <v>121</v>
      </c>
      <c r="I335" s="37">
        <v>2</v>
      </c>
      <c r="J335" s="431">
        <v>257.23</v>
      </c>
      <c r="K335" s="431"/>
      <c r="L335" s="551">
        <v>331.36</v>
      </c>
      <c r="M335" s="37">
        <v>0</v>
      </c>
      <c r="N335" s="37">
        <v>662.72</v>
      </c>
      <c r="O335" s="37">
        <v>0</v>
      </c>
      <c r="P335" s="620"/>
      <c r="Q335" s="104"/>
      <c r="R335" s="104"/>
      <c r="S335" s="104"/>
      <c r="T335" s="104"/>
      <c r="U335" s="104"/>
      <c r="V335" s="104"/>
      <c r="W335" s="104"/>
      <c r="X335" s="104"/>
      <c r="Y335" s="104"/>
      <c r="Z335" s="104"/>
      <c r="AA335" s="104"/>
      <c r="AB335" s="104"/>
      <c r="AC335" s="104"/>
      <c r="AD335" s="104"/>
    </row>
    <row r="336" spans="2:30" ht="36" hidden="1" x14ac:dyDescent="0.25">
      <c r="B336" s="102" t="s">
        <v>1636</v>
      </c>
      <c r="C336" s="102" t="s">
        <v>56</v>
      </c>
      <c r="D336" s="102" t="s">
        <v>57</v>
      </c>
      <c r="E336" s="102">
        <v>2689</v>
      </c>
      <c r="F336" s="42">
        <v>89383</v>
      </c>
      <c r="G336" s="430" t="s">
        <v>2177</v>
      </c>
      <c r="H336" s="102" t="s">
        <v>121</v>
      </c>
      <c r="I336" s="37">
        <v>4</v>
      </c>
      <c r="J336" s="431" t="s">
        <v>2178</v>
      </c>
      <c r="K336" s="431"/>
      <c r="L336" s="551">
        <v>7.32</v>
      </c>
      <c r="M336" s="37">
        <v>0</v>
      </c>
      <c r="N336" s="37">
        <v>29.28</v>
      </c>
      <c r="O336" s="37">
        <v>0</v>
      </c>
      <c r="P336" s="620"/>
      <c r="Q336" s="104"/>
      <c r="R336" s="104"/>
      <c r="S336" s="104"/>
      <c r="T336" s="104"/>
      <c r="U336" s="104"/>
      <c r="V336" s="104"/>
      <c r="W336" s="104"/>
      <c r="X336" s="104"/>
      <c r="Y336" s="104"/>
      <c r="Z336" s="104"/>
      <c r="AA336" s="104"/>
      <c r="AB336" s="104"/>
      <c r="AC336" s="104"/>
      <c r="AD336" s="104"/>
    </row>
    <row r="337" spans="1:30" ht="24" hidden="1" x14ac:dyDescent="0.25">
      <c r="B337" s="102" t="s">
        <v>1637</v>
      </c>
      <c r="C337" s="102" t="s">
        <v>56</v>
      </c>
      <c r="D337" s="102" t="s">
        <v>57</v>
      </c>
      <c r="E337" s="102">
        <v>2690</v>
      </c>
      <c r="F337" s="42">
        <v>89408</v>
      </c>
      <c r="G337" s="430" t="s">
        <v>2179</v>
      </c>
      <c r="H337" s="102" t="s">
        <v>121</v>
      </c>
      <c r="I337" s="37">
        <v>5</v>
      </c>
      <c r="J337" s="431" t="s">
        <v>2180</v>
      </c>
      <c r="K337" s="431"/>
      <c r="L337" s="551">
        <v>9.27</v>
      </c>
      <c r="M337" s="37">
        <v>0</v>
      </c>
      <c r="N337" s="37">
        <v>46.35</v>
      </c>
      <c r="O337" s="37">
        <v>0</v>
      </c>
      <c r="P337" s="620"/>
      <c r="Q337" s="104"/>
      <c r="R337" s="104"/>
      <c r="S337" s="104"/>
      <c r="T337" s="104"/>
      <c r="U337" s="104"/>
      <c r="V337" s="104"/>
      <c r="W337" s="104"/>
      <c r="X337" s="104"/>
      <c r="Y337" s="104"/>
      <c r="Z337" s="104"/>
      <c r="AA337" s="104"/>
      <c r="AB337" s="104"/>
      <c r="AC337" s="104"/>
      <c r="AD337" s="104"/>
    </row>
    <row r="338" spans="1:30" ht="36" hidden="1" x14ac:dyDescent="0.25">
      <c r="B338" s="102" t="s">
        <v>1638</v>
      </c>
      <c r="C338" s="102" t="s">
        <v>56</v>
      </c>
      <c r="D338" s="102" t="s">
        <v>57</v>
      </c>
      <c r="E338" s="102">
        <v>2691</v>
      </c>
      <c r="F338" s="42">
        <v>94682</v>
      </c>
      <c r="G338" s="430" t="s">
        <v>2221</v>
      </c>
      <c r="H338" s="102" t="s">
        <v>121</v>
      </c>
      <c r="I338" s="37">
        <v>1</v>
      </c>
      <c r="J338" s="431" t="s">
        <v>2222</v>
      </c>
      <c r="K338" s="431"/>
      <c r="L338" s="551">
        <v>164.28</v>
      </c>
      <c r="M338" s="37">
        <v>0</v>
      </c>
      <c r="N338" s="37">
        <v>164.28</v>
      </c>
      <c r="O338" s="37">
        <v>0</v>
      </c>
      <c r="P338" s="620"/>
      <c r="Q338" s="104"/>
      <c r="R338" s="104"/>
      <c r="S338" s="104"/>
      <c r="T338" s="104"/>
      <c r="U338" s="104"/>
      <c r="V338" s="104"/>
      <c r="W338" s="104"/>
      <c r="X338" s="104"/>
      <c r="Y338" s="104"/>
      <c r="Z338" s="104"/>
      <c r="AA338" s="104"/>
      <c r="AB338" s="104"/>
      <c r="AC338" s="104"/>
      <c r="AD338" s="104"/>
    </row>
    <row r="339" spans="1:30" ht="24" hidden="1" x14ac:dyDescent="0.25">
      <c r="B339" s="102" t="s">
        <v>1639</v>
      </c>
      <c r="C339" s="102" t="s">
        <v>56</v>
      </c>
      <c r="D339" s="102" t="s">
        <v>57</v>
      </c>
      <c r="E339" s="102">
        <v>2692</v>
      </c>
      <c r="F339" s="42">
        <v>89402</v>
      </c>
      <c r="G339" s="430" t="s">
        <v>2175</v>
      </c>
      <c r="H339" s="102" t="s">
        <v>160</v>
      </c>
      <c r="I339" s="37">
        <v>19.899999999999999</v>
      </c>
      <c r="J339" s="431" t="s">
        <v>2176</v>
      </c>
      <c r="K339" s="431"/>
      <c r="L339" s="551">
        <v>15.13</v>
      </c>
      <c r="M339" s="37">
        <v>0</v>
      </c>
      <c r="N339" s="37">
        <v>301.08</v>
      </c>
      <c r="O339" s="37">
        <v>0</v>
      </c>
      <c r="P339" s="620"/>
      <c r="Q339" s="104"/>
      <c r="R339" s="104"/>
      <c r="S339" s="104"/>
      <c r="T339" s="104"/>
      <c r="U339" s="104"/>
      <c r="V339" s="104"/>
      <c r="W339" s="104"/>
      <c r="X339" s="104"/>
      <c r="Y339" s="104"/>
      <c r="Z339" s="104"/>
      <c r="AA339" s="104"/>
      <c r="AB339" s="104"/>
      <c r="AC339" s="104"/>
      <c r="AD339" s="104"/>
    </row>
    <row r="340" spans="1:30" ht="24" hidden="1" x14ac:dyDescent="0.25">
      <c r="B340" s="102" t="s">
        <v>1640</v>
      </c>
      <c r="C340" s="102" t="s">
        <v>56</v>
      </c>
      <c r="D340" s="102" t="s">
        <v>57</v>
      </c>
      <c r="E340" s="102">
        <v>2693</v>
      </c>
      <c r="F340" s="42">
        <v>89353</v>
      </c>
      <c r="G340" s="430" t="s">
        <v>2260</v>
      </c>
      <c r="H340" s="102" t="s">
        <v>121</v>
      </c>
      <c r="I340" s="37">
        <v>3</v>
      </c>
      <c r="J340" s="431" t="s">
        <v>2261</v>
      </c>
      <c r="K340" s="431"/>
      <c r="L340" s="551">
        <v>35.15</v>
      </c>
      <c r="M340" s="37">
        <v>0</v>
      </c>
      <c r="N340" s="37">
        <v>105.45</v>
      </c>
      <c r="O340" s="37">
        <v>0</v>
      </c>
      <c r="P340" s="620"/>
      <c r="Q340" s="104"/>
      <c r="R340" s="104"/>
      <c r="S340" s="104"/>
      <c r="T340" s="104"/>
      <c r="U340" s="104"/>
      <c r="V340" s="104"/>
      <c r="W340" s="104"/>
      <c r="X340" s="104"/>
      <c r="Y340" s="104"/>
      <c r="Z340" s="104"/>
      <c r="AA340" s="104"/>
      <c r="AB340" s="104"/>
      <c r="AC340" s="104"/>
      <c r="AD340" s="104"/>
    </row>
    <row r="341" spans="1:30" ht="36" hidden="1" x14ac:dyDescent="0.25">
      <c r="B341" s="102" t="s">
        <v>1641</v>
      </c>
      <c r="C341" s="102" t="s">
        <v>56</v>
      </c>
      <c r="D341" s="102" t="s">
        <v>57</v>
      </c>
      <c r="E341" s="102">
        <v>2694</v>
      </c>
      <c r="F341" s="42">
        <v>89383</v>
      </c>
      <c r="G341" s="430" t="s">
        <v>2177</v>
      </c>
      <c r="H341" s="102" t="s">
        <v>121</v>
      </c>
      <c r="I341" s="37">
        <v>6</v>
      </c>
      <c r="J341" s="431" t="s">
        <v>2178</v>
      </c>
      <c r="K341" s="431"/>
      <c r="L341" s="551">
        <v>7.32</v>
      </c>
      <c r="M341" s="37">
        <v>0</v>
      </c>
      <c r="N341" s="37">
        <v>43.92</v>
      </c>
      <c r="O341" s="37">
        <v>0</v>
      </c>
      <c r="P341" s="620"/>
      <c r="Q341" s="104"/>
      <c r="R341" s="104"/>
      <c r="S341" s="104"/>
      <c r="T341" s="104"/>
      <c r="U341" s="104"/>
      <c r="V341" s="104"/>
      <c r="W341" s="104"/>
      <c r="X341" s="104"/>
      <c r="Y341" s="104"/>
      <c r="Z341" s="104"/>
      <c r="AA341" s="104"/>
      <c r="AB341" s="104"/>
      <c r="AC341" s="104"/>
      <c r="AD341" s="104"/>
    </row>
    <row r="342" spans="1:30" ht="24" hidden="1" x14ac:dyDescent="0.25">
      <c r="B342" s="102" t="s">
        <v>1642</v>
      </c>
      <c r="C342" s="102" t="s">
        <v>56</v>
      </c>
      <c r="D342" s="102" t="s">
        <v>57</v>
      </c>
      <c r="E342" s="102">
        <v>2695</v>
      </c>
      <c r="F342" s="42">
        <v>89408</v>
      </c>
      <c r="G342" s="430" t="s">
        <v>2179</v>
      </c>
      <c r="H342" s="102" t="s">
        <v>121</v>
      </c>
      <c r="I342" s="37">
        <v>2</v>
      </c>
      <c r="J342" s="431" t="s">
        <v>2180</v>
      </c>
      <c r="K342" s="431"/>
      <c r="L342" s="551">
        <v>9.27</v>
      </c>
      <c r="M342" s="37">
        <v>0</v>
      </c>
      <c r="N342" s="37">
        <v>18.54</v>
      </c>
      <c r="O342" s="37">
        <v>0</v>
      </c>
      <c r="P342" s="620"/>
      <c r="Q342" s="104"/>
      <c r="R342" s="104"/>
      <c r="S342" s="104"/>
      <c r="T342" s="104"/>
      <c r="U342" s="104"/>
      <c r="V342" s="104"/>
      <c r="W342" s="104"/>
      <c r="X342" s="104"/>
      <c r="Y342" s="104"/>
      <c r="Z342" s="104"/>
      <c r="AA342" s="104"/>
      <c r="AB342" s="104"/>
      <c r="AC342" s="104"/>
      <c r="AD342" s="104"/>
    </row>
    <row r="343" spans="1:30" ht="24" hidden="1" x14ac:dyDescent="0.25">
      <c r="B343" s="102" t="s">
        <v>1643</v>
      </c>
      <c r="C343" s="102" t="s">
        <v>56</v>
      </c>
      <c r="D343" s="102" t="s">
        <v>57</v>
      </c>
      <c r="E343" s="102">
        <v>2696</v>
      </c>
      <c r="F343" s="42">
        <v>89402</v>
      </c>
      <c r="G343" s="430" t="s">
        <v>2175</v>
      </c>
      <c r="H343" s="102" t="s">
        <v>160</v>
      </c>
      <c r="I343" s="37">
        <v>8.4700000000000006</v>
      </c>
      <c r="J343" s="431" t="s">
        <v>2176</v>
      </c>
      <c r="K343" s="431"/>
      <c r="L343" s="551">
        <v>15.13</v>
      </c>
      <c r="M343" s="37">
        <v>0</v>
      </c>
      <c r="N343" s="37">
        <v>128.15</v>
      </c>
      <c r="O343" s="37">
        <v>0</v>
      </c>
      <c r="P343" s="620"/>
      <c r="Q343" s="104"/>
      <c r="R343" s="104"/>
      <c r="S343" s="104"/>
      <c r="T343" s="104"/>
      <c r="U343" s="104"/>
      <c r="V343" s="104"/>
      <c r="W343" s="104"/>
      <c r="X343" s="104"/>
      <c r="Y343" s="104"/>
      <c r="Z343" s="104"/>
      <c r="AA343" s="104"/>
      <c r="AB343" s="104"/>
      <c r="AC343" s="104"/>
      <c r="AD343" s="104"/>
    </row>
    <row r="344" spans="1:30" ht="24" hidden="1" x14ac:dyDescent="0.25">
      <c r="B344" s="102" t="s">
        <v>1644</v>
      </c>
      <c r="C344" s="102" t="s">
        <v>56</v>
      </c>
      <c r="D344" s="102" t="s">
        <v>57</v>
      </c>
      <c r="E344" s="102">
        <v>2697</v>
      </c>
      <c r="F344" s="42">
        <v>89440</v>
      </c>
      <c r="G344" s="430" t="s">
        <v>2181</v>
      </c>
      <c r="H344" s="102" t="s">
        <v>121</v>
      </c>
      <c r="I344" s="37">
        <v>1</v>
      </c>
      <c r="J344" s="431" t="s">
        <v>2182</v>
      </c>
      <c r="K344" s="431"/>
      <c r="L344" s="551">
        <v>13.01</v>
      </c>
      <c r="M344" s="37">
        <v>0</v>
      </c>
      <c r="N344" s="37">
        <v>13.01</v>
      </c>
      <c r="O344" s="37">
        <v>0</v>
      </c>
      <c r="P344" s="620"/>
      <c r="Q344" s="104"/>
      <c r="R344" s="104"/>
      <c r="S344" s="104"/>
      <c r="T344" s="104"/>
      <c r="U344" s="104"/>
      <c r="V344" s="104"/>
      <c r="W344" s="104"/>
      <c r="X344" s="104"/>
      <c r="Y344" s="104"/>
      <c r="Z344" s="104"/>
      <c r="AA344" s="104"/>
      <c r="AB344" s="104"/>
      <c r="AC344" s="104"/>
      <c r="AD344" s="104"/>
    </row>
    <row r="345" spans="1:30" hidden="1" x14ac:dyDescent="0.25">
      <c r="A345" s="103"/>
      <c r="B345" s="76" t="s">
        <v>191</v>
      </c>
      <c r="C345" s="76"/>
      <c r="D345" s="76"/>
      <c r="E345" s="76"/>
      <c r="F345" s="76"/>
      <c r="G345" s="77" t="s">
        <v>461</v>
      </c>
      <c r="H345" s="567"/>
      <c r="I345" s="568"/>
      <c r="J345" s="81"/>
      <c r="K345" s="81"/>
      <c r="L345" s="568"/>
      <c r="M345" s="568"/>
      <c r="N345" s="571">
        <v>4712.21</v>
      </c>
      <c r="O345" s="571">
        <v>0</v>
      </c>
      <c r="P345" s="630"/>
      <c r="Q345" s="435"/>
      <c r="R345" s="435"/>
      <c r="S345" s="104"/>
      <c r="T345" s="104"/>
      <c r="U345" s="104"/>
      <c r="V345" s="104"/>
      <c r="W345" s="104"/>
      <c r="X345" s="104"/>
      <c r="Y345" s="104"/>
      <c r="Z345" s="104"/>
      <c r="AA345" s="104"/>
      <c r="AB345" s="104"/>
      <c r="AC345" s="104"/>
      <c r="AD345" s="104"/>
    </row>
    <row r="346" spans="1:30" ht="24" hidden="1" x14ac:dyDescent="0.25">
      <c r="A346" s="103"/>
      <c r="B346" s="102" t="s">
        <v>1193</v>
      </c>
      <c r="C346" s="102" t="s">
        <v>56</v>
      </c>
      <c r="D346" s="102" t="s">
        <v>57</v>
      </c>
      <c r="E346" s="102"/>
      <c r="F346" s="42">
        <v>90444</v>
      </c>
      <c r="G346" s="430" t="s">
        <v>2265</v>
      </c>
      <c r="H346" s="102" t="s">
        <v>160</v>
      </c>
      <c r="I346" s="37">
        <v>49.8</v>
      </c>
      <c r="J346" s="431" t="s">
        <v>2266</v>
      </c>
      <c r="K346" s="431"/>
      <c r="L346" s="551">
        <v>32.770000000000003</v>
      </c>
      <c r="M346" s="37">
        <v>0</v>
      </c>
      <c r="N346" s="37">
        <v>1631.94</v>
      </c>
      <c r="O346" s="37">
        <v>0</v>
      </c>
      <c r="P346" s="630"/>
      <c r="Q346" s="435"/>
      <c r="R346" s="435"/>
      <c r="S346" s="104"/>
      <c r="T346" s="104"/>
      <c r="U346" s="104"/>
      <c r="V346" s="104"/>
      <c r="W346" s="104"/>
      <c r="X346" s="104"/>
      <c r="Y346" s="104"/>
      <c r="Z346" s="104"/>
      <c r="AA346" s="104"/>
      <c r="AB346" s="104"/>
      <c r="AC346" s="104"/>
      <c r="AD346" s="104"/>
    </row>
    <row r="347" spans="1:30" ht="24" hidden="1" x14ac:dyDescent="0.25">
      <c r="A347" s="103"/>
      <c r="B347" s="102" t="s">
        <v>1194</v>
      </c>
      <c r="C347" s="102" t="s">
        <v>56</v>
      </c>
      <c r="D347" s="102" t="s">
        <v>57</v>
      </c>
      <c r="E347" s="102"/>
      <c r="F347" s="42">
        <v>89865</v>
      </c>
      <c r="G347" s="430" t="s">
        <v>2267</v>
      </c>
      <c r="H347" s="102" t="s">
        <v>160</v>
      </c>
      <c r="I347" s="37">
        <v>77.3</v>
      </c>
      <c r="J347" s="431" t="s">
        <v>2268</v>
      </c>
      <c r="K347" s="431"/>
      <c r="L347" s="551">
        <v>19.809999999999999</v>
      </c>
      <c r="M347" s="37">
        <v>0</v>
      </c>
      <c r="N347" s="37">
        <v>1531.31</v>
      </c>
      <c r="O347" s="37">
        <v>0</v>
      </c>
      <c r="P347" s="630"/>
      <c r="Q347" s="435"/>
      <c r="R347" s="435"/>
      <c r="S347" s="104"/>
      <c r="T347" s="104"/>
      <c r="U347" s="104"/>
      <c r="V347" s="104"/>
      <c r="W347" s="104"/>
      <c r="X347" s="104"/>
      <c r="Y347" s="104"/>
      <c r="Z347" s="104"/>
      <c r="AA347" s="104"/>
      <c r="AB347" s="104"/>
      <c r="AC347" s="104"/>
      <c r="AD347" s="104"/>
    </row>
    <row r="348" spans="1:30" ht="24" hidden="1" x14ac:dyDescent="0.25">
      <c r="A348" s="103"/>
      <c r="B348" s="102" t="s">
        <v>1195</v>
      </c>
      <c r="C348" s="102" t="s">
        <v>56</v>
      </c>
      <c r="D348" s="102" t="s">
        <v>57</v>
      </c>
      <c r="E348" s="102"/>
      <c r="F348" s="42">
        <v>89867</v>
      </c>
      <c r="G348" s="430" t="s">
        <v>2269</v>
      </c>
      <c r="H348" s="102" t="s">
        <v>121</v>
      </c>
      <c r="I348" s="37">
        <v>7</v>
      </c>
      <c r="J348" s="431" t="s">
        <v>2270</v>
      </c>
      <c r="K348" s="431"/>
      <c r="L348" s="551">
        <v>9.2200000000000006</v>
      </c>
      <c r="M348" s="37">
        <v>0</v>
      </c>
      <c r="N348" s="37">
        <v>64.540000000000006</v>
      </c>
      <c r="O348" s="37">
        <v>0</v>
      </c>
      <c r="P348" s="630"/>
      <c r="Q348" s="435"/>
      <c r="R348" s="435"/>
      <c r="S348" s="104"/>
      <c r="T348" s="104"/>
      <c r="U348" s="104"/>
      <c r="V348" s="104"/>
      <c r="W348" s="104"/>
      <c r="X348" s="104"/>
      <c r="Y348" s="104"/>
      <c r="Z348" s="104"/>
      <c r="AA348" s="104"/>
      <c r="AB348" s="104"/>
      <c r="AC348" s="104"/>
      <c r="AD348" s="104"/>
    </row>
    <row r="349" spans="1:30" ht="24" hidden="1" x14ac:dyDescent="0.25">
      <c r="A349" s="103"/>
      <c r="B349" s="102" t="s">
        <v>1647</v>
      </c>
      <c r="C349" s="102" t="s">
        <v>56</v>
      </c>
      <c r="D349" s="102" t="s">
        <v>57</v>
      </c>
      <c r="E349" s="102"/>
      <c r="F349" s="42">
        <v>89866</v>
      </c>
      <c r="G349" s="430" t="s">
        <v>2271</v>
      </c>
      <c r="H349" s="102" t="s">
        <v>121</v>
      </c>
      <c r="I349" s="37">
        <v>21</v>
      </c>
      <c r="J349" s="431" t="s">
        <v>2272</v>
      </c>
      <c r="K349" s="431"/>
      <c r="L349" s="551">
        <v>7.92</v>
      </c>
      <c r="M349" s="37">
        <v>0</v>
      </c>
      <c r="N349" s="37">
        <v>166.32</v>
      </c>
      <c r="O349" s="37">
        <v>0</v>
      </c>
      <c r="P349" s="630"/>
      <c r="Q349" s="435"/>
      <c r="R349" s="435"/>
      <c r="S349" s="104"/>
      <c r="T349" s="104"/>
      <c r="U349" s="104"/>
      <c r="V349" s="104"/>
      <c r="W349" s="104"/>
      <c r="X349" s="104"/>
      <c r="Y349" s="104"/>
      <c r="Z349" s="104"/>
      <c r="AA349" s="104"/>
      <c r="AB349" s="104"/>
      <c r="AC349" s="104"/>
      <c r="AD349" s="104"/>
    </row>
    <row r="350" spans="1:30" ht="24" hidden="1" x14ac:dyDescent="0.25">
      <c r="A350" s="103"/>
      <c r="B350" s="102" t="s">
        <v>1648</v>
      </c>
      <c r="C350" s="102" t="s">
        <v>56</v>
      </c>
      <c r="D350" s="102" t="s">
        <v>57</v>
      </c>
      <c r="E350" s="102"/>
      <c r="F350" s="42">
        <v>89868</v>
      </c>
      <c r="G350" s="430" t="s">
        <v>2273</v>
      </c>
      <c r="H350" s="102" t="s">
        <v>121</v>
      </c>
      <c r="I350" s="37">
        <v>11</v>
      </c>
      <c r="J350" s="431" t="s">
        <v>2274</v>
      </c>
      <c r="K350" s="431"/>
      <c r="L350" s="551">
        <v>6.28</v>
      </c>
      <c r="M350" s="37">
        <v>0</v>
      </c>
      <c r="N350" s="37">
        <v>69.08</v>
      </c>
      <c r="O350" s="37">
        <v>0</v>
      </c>
      <c r="P350" s="630"/>
      <c r="Q350" s="435"/>
      <c r="R350" s="435"/>
      <c r="S350" s="104"/>
      <c r="T350" s="104"/>
      <c r="U350" s="104"/>
      <c r="V350" s="104"/>
      <c r="W350" s="104"/>
      <c r="X350" s="104"/>
      <c r="Y350" s="104"/>
      <c r="Z350" s="104"/>
      <c r="AA350" s="104"/>
      <c r="AB350" s="104"/>
      <c r="AC350" s="104"/>
      <c r="AD350" s="104"/>
    </row>
    <row r="351" spans="1:30" ht="36" hidden="1" x14ac:dyDescent="0.25">
      <c r="A351" s="103"/>
      <c r="B351" s="102" t="s">
        <v>1649</v>
      </c>
      <c r="C351" s="102" t="s">
        <v>56</v>
      </c>
      <c r="D351" s="102" t="s">
        <v>57</v>
      </c>
      <c r="E351" s="102"/>
      <c r="F351" s="42">
        <v>99250</v>
      </c>
      <c r="G351" s="430" t="s">
        <v>2275</v>
      </c>
      <c r="H351" s="102" t="s">
        <v>121</v>
      </c>
      <c r="I351" s="37">
        <v>3</v>
      </c>
      <c r="J351" s="431" t="s">
        <v>2276</v>
      </c>
      <c r="K351" s="431"/>
      <c r="L351" s="551">
        <v>213.17</v>
      </c>
      <c r="M351" s="37">
        <v>0</v>
      </c>
      <c r="N351" s="37">
        <v>639.51</v>
      </c>
      <c r="O351" s="37"/>
      <c r="P351" s="630"/>
      <c r="Q351" s="435"/>
      <c r="R351" s="435"/>
      <c r="S351" s="104"/>
      <c r="T351" s="104"/>
      <c r="U351" s="104"/>
      <c r="V351" s="104"/>
      <c r="W351" s="104"/>
      <c r="X351" s="104"/>
      <c r="Y351" s="104"/>
      <c r="Z351" s="104"/>
      <c r="AA351" s="104"/>
      <c r="AB351" s="104"/>
      <c r="AC351" s="104"/>
      <c r="AD351" s="104"/>
    </row>
    <row r="352" spans="1:30" hidden="1" x14ac:dyDescent="0.25">
      <c r="A352" s="103"/>
      <c r="B352" s="102" t="s">
        <v>1650</v>
      </c>
      <c r="C352" s="102" t="s">
        <v>56</v>
      </c>
      <c r="D352" s="102" t="s">
        <v>105</v>
      </c>
      <c r="E352" s="102"/>
      <c r="F352" s="42">
        <v>70340</v>
      </c>
      <c r="G352" s="430" t="s">
        <v>803</v>
      </c>
      <c r="H352" s="102" t="s">
        <v>121</v>
      </c>
      <c r="I352" s="37">
        <v>11</v>
      </c>
      <c r="J352" s="431">
        <v>43.02</v>
      </c>
      <c r="K352" s="431"/>
      <c r="L352" s="551">
        <v>55.41</v>
      </c>
      <c r="M352" s="37">
        <v>0</v>
      </c>
      <c r="N352" s="37">
        <v>609.51</v>
      </c>
      <c r="O352" s="37">
        <v>0</v>
      </c>
      <c r="P352" s="630"/>
      <c r="Q352" s="435"/>
      <c r="R352" s="435"/>
      <c r="S352" s="104"/>
      <c r="T352" s="104"/>
      <c r="U352" s="104"/>
      <c r="V352" s="104"/>
      <c r="W352" s="104"/>
      <c r="X352" s="104"/>
      <c r="Y352" s="104"/>
      <c r="Z352" s="104"/>
      <c r="AA352" s="104"/>
      <c r="AB352" s="104"/>
      <c r="AC352" s="104"/>
      <c r="AD352" s="104"/>
    </row>
    <row r="353" spans="2:30" hidden="1" x14ac:dyDescent="0.25">
      <c r="B353" s="76" t="s">
        <v>192</v>
      </c>
      <c r="C353" s="76"/>
      <c r="D353" s="76"/>
      <c r="E353" s="76"/>
      <c r="F353" s="76"/>
      <c r="G353" s="77" t="s">
        <v>359</v>
      </c>
      <c r="H353" s="567"/>
      <c r="I353" s="568"/>
      <c r="J353" s="81"/>
      <c r="K353" s="81"/>
      <c r="L353" s="568"/>
      <c r="M353" s="568"/>
      <c r="N353" s="571">
        <v>163384.69999999998</v>
      </c>
      <c r="O353" s="571">
        <v>0</v>
      </c>
      <c r="P353" s="630"/>
      <c r="Q353" s="435"/>
      <c r="R353" s="435"/>
      <c r="S353" s="104"/>
      <c r="T353" s="104"/>
      <c r="U353" s="104"/>
      <c r="V353" s="104"/>
      <c r="W353" s="104"/>
      <c r="X353" s="104"/>
      <c r="Y353" s="104"/>
      <c r="Z353" s="104"/>
      <c r="AA353" s="104"/>
      <c r="AB353" s="104"/>
      <c r="AC353" s="104"/>
      <c r="AD353" s="104"/>
    </row>
    <row r="354" spans="2:30" ht="24" hidden="1" x14ac:dyDescent="0.25">
      <c r="B354" s="102" t="s">
        <v>1190</v>
      </c>
      <c r="C354" s="102" t="s">
        <v>56</v>
      </c>
      <c r="D354" s="102" t="s">
        <v>58</v>
      </c>
      <c r="E354" s="102"/>
      <c r="F354" s="42">
        <v>1301006064</v>
      </c>
      <c r="G354" s="430" t="s">
        <v>2277</v>
      </c>
      <c r="H354" s="102" t="s">
        <v>160</v>
      </c>
      <c r="I354" s="37">
        <v>154.21</v>
      </c>
      <c r="J354" s="431">
        <v>4.6500000000000004</v>
      </c>
      <c r="K354" s="431"/>
      <c r="L354" s="551">
        <v>5.99</v>
      </c>
      <c r="M354" s="37">
        <v>0</v>
      </c>
      <c r="N354" s="37">
        <v>923.71</v>
      </c>
      <c r="O354" s="37">
        <v>0</v>
      </c>
      <c r="P354" s="630"/>
      <c r="Q354" s="435"/>
      <c r="R354" s="435"/>
      <c r="S354" s="104"/>
      <c r="T354" s="104"/>
      <c r="U354" s="104"/>
      <c r="V354" s="104"/>
      <c r="W354" s="104"/>
      <c r="X354" s="104"/>
      <c r="Y354" s="104"/>
      <c r="Z354" s="104"/>
      <c r="AA354" s="104"/>
      <c r="AB354" s="104"/>
      <c r="AC354" s="104"/>
      <c r="AD354" s="104"/>
    </row>
    <row r="355" spans="2:30" ht="24" hidden="1" x14ac:dyDescent="0.25">
      <c r="B355" s="102" t="s">
        <v>1191</v>
      </c>
      <c r="C355" s="102" t="s">
        <v>56</v>
      </c>
      <c r="D355" s="102" t="s">
        <v>58</v>
      </c>
      <c r="E355" s="102"/>
      <c r="F355" s="42">
        <v>1301006067</v>
      </c>
      <c r="G355" s="430" t="s">
        <v>2278</v>
      </c>
      <c r="H355" s="102" t="s">
        <v>160</v>
      </c>
      <c r="I355" s="37">
        <v>154.21</v>
      </c>
      <c r="J355" s="431">
        <v>4.54</v>
      </c>
      <c r="K355" s="431"/>
      <c r="L355" s="551">
        <v>5.84</v>
      </c>
      <c r="M355" s="37">
        <v>0</v>
      </c>
      <c r="N355" s="37">
        <v>900.58</v>
      </c>
      <c r="O355" s="37">
        <v>0</v>
      </c>
      <c r="P355" s="630"/>
      <c r="Q355" s="435"/>
      <c r="R355" s="435"/>
      <c r="S355" s="104"/>
      <c r="T355" s="104"/>
      <c r="U355" s="104"/>
      <c r="V355" s="104"/>
      <c r="W355" s="104"/>
      <c r="X355" s="104"/>
      <c r="Y355" s="104"/>
      <c r="Z355" s="104"/>
      <c r="AA355" s="104"/>
      <c r="AB355" s="104"/>
      <c r="AC355" s="104"/>
      <c r="AD355" s="104"/>
    </row>
    <row r="356" spans="2:30" ht="24" hidden="1" x14ac:dyDescent="0.25">
      <c r="B356" s="102" t="s">
        <v>1192</v>
      </c>
      <c r="C356" s="102" t="s">
        <v>56</v>
      </c>
      <c r="D356" s="102" t="s">
        <v>57</v>
      </c>
      <c r="E356" s="102"/>
      <c r="F356" s="42">
        <v>97935</v>
      </c>
      <c r="G356" s="430" t="s">
        <v>2279</v>
      </c>
      <c r="H356" s="102" t="s">
        <v>121</v>
      </c>
      <c r="I356" s="37">
        <v>12</v>
      </c>
      <c r="J356" s="431" t="s">
        <v>2280</v>
      </c>
      <c r="K356" s="431"/>
      <c r="L356" s="551">
        <v>1072.02</v>
      </c>
      <c r="M356" s="37">
        <v>0</v>
      </c>
      <c r="N356" s="37">
        <v>12864.24</v>
      </c>
      <c r="O356" s="37"/>
      <c r="P356" s="630"/>
      <c r="Q356" s="435"/>
      <c r="R356" s="435"/>
      <c r="S356" s="104"/>
      <c r="T356" s="104"/>
      <c r="U356" s="104"/>
      <c r="V356" s="104"/>
      <c r="W356" s="104"/>
      <c r="X356" s="104"/>
      <c r="Y356" s="104"/>
      <c r="Z356" s="104"/>
      <c r="AA356" s="104"/>
      <c r="AB356" s="104"/>
      <c r="AC356" s="104"/>
      <c r="AD356" s="104"/>
    </row>
    <row r="357" spans="2:30" ht="36" hidden="1" x14ac:dyDescent="0.25">
      <c r="B357" s="102" t="s">
        <v>1197</v>
      </c>
      <c r="C357" s="102" t="s">
        <v>56</v>
      </c>
      <c r="D357" s="102" t="s">
        <v>59</v>
      </c>
      <c r="E357" s="102"/>
      <c r="F357" s="42" t="s">
        <v>774</v>
      </c>
      <c r="G357" s="430" t="s">
        <v>1370</v>
      </c>
      <c r="H357" s="102" t="s">
        <v>121</v>
      </c>
      <c r="I357" s="37">
        <v>13</v>
      </c>
      <c r="J357" s="431">
        <v>782.65</v>
      </c>
      <c r="K357" s="431"/>
      <c r="L357" s="551">
        <v>1008.2</v>
      </c>
      <c r="M357" s="37">
        <v>0</v>
      </c>
      <c r="N357" s="37">
        <v>13106.6</v>
      </c>
      <c r="O357" s="37"/>
      <c r="P357" s="630"/>
      <c r="Q357" s="435"/>
      <c r="R357" s="435"/>
      <c r="S357" s="104"/>
      <c r="T357" s="104"/>
      <c r="U357" s="104"/>
      <c r="V357" s="104"/>
      <c r="W357" s="104"/>
      <c r="X357" s="104"/>
      <c r="Y357" s="104"/>
      <c r="Z357" s="104"/>
      <c r="AA357" s="104"/>
      <c r="AB357" s="104"/>
      <c r="AC357" s="104"/>
      <c r="AD357" s="104"/>
    </row>
    <row r="358" spans="2:30" ht="36" hidden="1" x14ac:dyDescent="0.25">
      <c r="B358" s="102" t="s">
        <v>1651</v>
      </c>
      <c r="C358" s="102" t="s">
        <v>56</v>
      </c>
      <c r="D358" s="102" t="s">
        <v>57</v>
      </c>
      <c r="E358" s="102"/>
      <c r="F358" s="42">
        <v>99253</v>
      </c>
      <c r="G358" s="430" t="s">
        <v>2281</v>
      </c>
      <c r="H358" s="102" t="s">
        <v>121</v>
      </c>
      <c r="I358" s="37">
        <v>12</v>
      </c>
      <c r="J358" s="431" t="s">
        <v>2282</v>
      </c>
      <c r="K358" s="431"/>
      <c r="L358" s="551">
        <v>650.45000000000005</v>
      </c>
      <c r="M358" s="37">
        <v>0</v>
      </c>
      <c r="N358" s="37">
        <v>7805.4</v>
      </c>
      <c r="O358" s="37"/>
      <c r="P358" s="630"/>
      <c r="Q358" s="435"/>
      <c r="R358" s="435"/>
      <c r="S358" s="104"/>
      <c r="T358" s="104"/>
      <c r="U358" s="104"/>
      <c r="V358" s="104"/>
      <c r="W358" s="104"/>
      <c r="X358" s="104"/>
      <c r="Y358" s="104"/>
      <c r="Z358" s="104"/>
      <c r="AA358" s="104"/>
      <c r="AB358" s="104"/>
      <c r="AC358" s="104"/>
      <c r="AD358" s="104"/>
    </row>
    <row r="359" spans="2:30" ht="36" hidden="1" x14ac:dyDescent="0.25">
      <c r="B359" s="102" t="s">
        <v>1652</v>
      </c>
      <c r="C359" s="102" t="s">
        <v>56</v>
      </c>
      <c r="D359" s="102" t="s">
        <v>57</v>
      </c>
      <c r="E359" s="102"/>
      <c r="F359" s="42">
        <v>99255</v>
      </c>
      <c r="G359" s="430" t="s">
        <v>2283</v>
      </c>
      <c r="H359" s="102" t="s">
        <v>121</v>
      </c>
      <c r="I359" s="37">
        <v>2</v>
      </c>
      <c r="J359" s="431" t="s">
        <v>2284</v>
      </c>
      <c r="K359" s="431"/>
      <c r="L359" s="551">
        <v>902.89</v>
      </c>
      <c r="M359" s="37">
        <v>0</v>
      </c>
      <c r="N359" s="37">
        <v>1805.78</v>
      </c>
      <c r="O359" s="37"/>
      <c r="P359" s="630"/>
      <c r="Q359" s="435"/>
      <c r="R359" s="435"/>
      <c r="S359" s="104"/>
      <c r="T359" s="104"/>
      <c r="U359" s="104"/>
      <c r="V359" s="104"/>
      <c r="W359" s="104"/>
      <c r="X359" s="104"/>
      <c r="Y359" s="104"/>
      <c r="Z359" s="104"/>
      <c r="AA359" s="104"/>
      <c r="AB359" s="104"/>
      <c r="AC359" s="104"/>
      <c r="AD359" s="104"/>
    </row>
    <row r="360" spans="2:30" ht="24" hidden="1" x14ac:dyDescent="0.25">
      <c r="B360" s="102" t="s">
        <v>1653</v>
      </c>
      <c r="C360" s="102" t="s">
        <v>56</v>
      </c>
      <c r="D360" s="102" t="s">
        <v>57</v>
      </c>
      <c r="E360" s="102"/>
      <c r="F360" s="42">
        <v>94229</v>
      </c>
      <c r="G360" s="430" t="s">
        <v>2285</v>
      </c>
      <c r="H360" s="102" t="s">
        <v>160</v>
      </c>
      <c r="I360" s="37">
        <v>278.2</v>
      </c>
      <c r="J360" s="431" t="s">
        <v>2286</v>
      </c>
      <c r="K360" s="431"/>
      <c r="L360" s="551">
        <v>218.18</v>
      </c>
      <c r="M360" s="37">
        <v>0</v>
      </c>
      <c r="N360" s="37">
        <v>60697.67</v>
      </c>
      <c r="O360" s="37"/>
      <c r="P360" s="630"/>
      <c r="Q360" s="435"/>
      <c r="R360" s="435"/>
      <c r="S360" s="104"/>
      <c r="T360" s="104"/>
      <c r="U360" s="104"/>
      <c r="V360" s="104"/>
      <c r="W360" s="104"/>
      <c r="X360" s="104"/>
      <c r="Y360" s="104"/>
      <c r="Z360" s="104"/>
      <c r="AA360" s="104"/>
      <c r="AB360" s="104"/>
      <c r="AC360" s="104"/>
      <c r="AD360" s="104"/>
    </row>
    <row r="361" spans="2:30" ht="24" hidden="1" x14ac:dyDescent="0.25">
      <c r="B361" s="102" t="s">
        <v>1654</v>
      </c>
      <c r="C361" s="102" t="s">
        <v>56</v>
      </c>
      <c r="D361" s="102" t="s">
        <v>57</v>
      </c>
      <c r="E361" s="102"/>
      <c r="F361" s="42">
        <v>89531</v>
      </c>
      <c r="G361" s="430" t="s">
        <v>2287</v>
      </c>
      <c r="H361" s="102" t="s">
        <v>121</v>
      </c>
      <c r="I361" s="37">
        <v>31</v>
      </c>
      <c r="J361" s="431" t="s">
        <v>2288</v>
      </c>
      <c r="K361" s="431"/>
      <c r="L361" s="551">
        <v>52.58</v>
      </c>
      <c r="M361" s="37">
        <v>0</v>
      </c>
      <c r="N361" s="37">
        <v>1629.98</v>
      </c>
      <c r="O361" s="37"/>
      <c r="P361" s="630"/>
      <c r="Q361" s="435"/>
      <c r="R361" s="435"/>
      <c r="S361" s="104"/>
      <c r="T361" s="104"/>
      <c r="U361" s="104"/>
      <c r="V361" s="104"/>
      <c r="W361" s="104"/>
      <c r="X361" s="104"/>
      <c r="Y361" s="104"/>
      <c r="Z361" s="104"/>
      <c r="AA361" s="104"/>
      <c r="AB361" s="104"/>
      <c r="AC361" s="104"/>
      <c r="AD361" s="104"/>
    </row>
    <row r="362" spans="2:30" ht="24" hidden="1" x14ac:dyDescent="0.25">
      <c r="B362" s="102" t="s">
        <v>1655</v>
      </c>
      <c r="C362" s="102" t="s">
        <v>56</v>
      </c>
      <c r="D362" s="102" t="s">
        <v>57</v>
      </c>
      <c r="E362" s="102"/>
      <c r="F362" s="42">
        <v>89529</v>
      </c>
      <c r="G362" s="430" t="s">
        <v>2289</v>
      </c>
      <c r="H362" s="102" t="s">
        <v>121</v>
      </c>
      <c r="I362" s="37">
        <v>105</v>
      </c>
      <c r="J362" s="431" t="s">
        <v>2290</v>
      </c>
      <c r="K362" s="431"/>
      <c r="L362" s="551">
        <v>50.93</v>
      </c>
      <c r="M362" s="37">
        <v>0</v>
      </c>
      <c r="N362" s="37">
        <v>5347.65</v>
      </c>
      <c r="O362" s="37"/>
      <c r="P362" s="630"/>
      <c r="Q362" s="435"/>
      <c r="R362" s="435"/>
      <c r="S362" s="104"/>
      <c r="T362" s="104"/>
      <c r="U362" s="104"/>
      <c r="V362" s="104"/>
      <c r="W362" s="104"/>
      <c r="X362" s="104"/>
      <c r="Y362" s="104"/>
      <c r="Z362" s="104"/>
      <c r="AA362" s="104"/>
      <c r="AB362" s="104"/>
      <c r="AC362" s="104"/>
      <c r="AD362" s="104"/>
    </row>
    <row r="363" spans="2:30" ht="36" hidden="1" x14ac:dyDescent="0.25">
      <c r="B363" s="102" t="s">
        <v>1656</v>
      </c>
      <c r="C363" s="102" t="s">
        <v>56</v>
      </c>
      <c r="D363" s="102" t="s">
        <v>57</v>
      </c>
      <c r="E363" s="102"/>
      <c r="F363" s="42">
        <v>89690</v>
      </c>
      <c r="G363" s="430" t="s">
        <v>2291</v>
      </c>
      <c r="H363" s="102" t="s">
        <v>121</v>
      </c>
      <c r="I363" s="37">
        <v>1</v>
      </c>
      <c r="J363" s="431" t="s">
        <v>2292</v>
      </c>
      <c r="K363" s="431"/>
      <c r="L363" s="551">
        <v>124.94</v>
      </c>
      <c r="M363" s="37">
        <v>0</v>
      </c>
      <c r="N363" s="37">
        <v>124.94</v>
      </c>
      <c r="O363" s="37"/>
      <c r="P363" s="630"/>
      <c r="Q363" s="435"/>
      <c r="R363" s="435"/>
      <c r="S363" s="104"/>
      <c r="T363" s="104"/>
      <c r="U363" s="104"/>
      <c r="V363" s="104"/>
      <c r="W363" s="104"/>
      <c r="X363" s="104"/>
      <c r="Y363" s="104"/>
      <c r="Z363" s="104"/>
      <c r="AA363" s="104"/>
      <c r="AB363" s="104"/>
      <c r="AC363" s="104"/>
      <c r="AD363" s="104"/>
    </row>
    <row r="364" spans="2:30" ht="24" hidden="1" x14ac:dyDescent="0.25">
      <c r="B364" s="102" t="s">
        <v>1657</v>
      </c>
      <c r="C364" s="102" t="s">
        <v>56</v>
      </c>
      <c r="D364" s="102" t="s">
        <v>57</v>
      </c>
      <c r="E364" s="102"/>
      <c r="F364" s="42">
        <v>89512</v>
      </c>
      <c r="G364" s="430" t="s">
        <v>2293</v>
      </c>
      <c r="H364" s="102" t="s">
        <v>160</v>
      </c>
      <c r="I364" s="37">
        <v>675</v>
      </c>
      <c r="J364" s="431" t="s">
        <v>2294</v>
      </c>
      <c r="K364" s="431"/>
      <c r="L364" s="551">
        <v>66.31</v>
      </c>
      <c r="M364" s="37">
        <v>0</v>
      </c>
      <c r="N364" s="37">
        <v>44759.25</v>
      </c>
      <c r="O364" s="37"/>
      <c r="P364" s="630"/>
      <c r="Q364" s="435"/>
      <c r="R364" s="435"/>
      <c r="S364" s="104"/>
      <c r="T364" s="104"/>
      <c r="U364" s="104"/>
      <c r="V364" s="104"/>
      <c r="W364" s="104"/>
      <c r="X364" s="104"/>
      <c r="Y364" s="104"/>
      <c r="Z364" s="104"/>
      <c r="AA364" s="104"/>
      <c r="AB364" s="104"/>
      <c r="AC364" s="104"/>
      <c r="AD364" s="104"/>
    </row>
    <row r="365" spans="2:30" ht="24" hidden="1" x14ac:dyDescent="0.25">
      <c r="B365" s="102" t="s">
        <v>1658</v>
      </c>
      <c r="C365" s="102" t="s">
        <v>56</v>
      </c>
      <c r="D365" s="102" t="s">
        <v>57</v>
      </c>
      <c r="E365" s="102"/>
      <c r="F365" s="42">
        <v>104166</v>
      </c>
      <c r="G365" s="430" t="s">
        <v>2295</v>
      </c>
      <c r="H365" s="102" t="s">
        <v>160</v>
      </c>
      <c r="I365" s="37">
        <v>121</v>
      </c>
      <c r="J365" s="431" t="s">
        <v>2296</v>
      </c>
      <c r="K365" s="431"/>
      <c r="L365" s="551">
        <v>110.9</v>
      </c>
      <c r="M365" s="37">
        <v>0</v>
      </c>
      <c r="N365" s="37">
        <v>13418.9</v>
      </c>
      <c r="O365" s="37"/>
      <c r="P365" s="630"/>
      <c r="Q365" s="435"/>
      <c r="R365" s="435"/>
      <c r="S365" s="104"/>
      <c r="T365" s="104"/>
      <c r="U365" s="104"/>
      <c r="V365" s="104"/>
      <c r="W365" s="104"/>
      <c r="X365" s="104"/>
      <c r="Y365" s="104"/>
      <c r="Z365" s="104"/>
      <c r="AA365" s="104"/>
      <c r="AB365" s="104"/>
      <c r="AC365" s="104"/>
      <c r="AD365" s="104"/>
    </row>
    <row r="366" spans="2:30" hidden="1" x14ac:dyDescent="0.25">
      <c r="B366" s="583"/>
      <c r="C366" s="583"/>
      <c r="D366" s="583"/>
      <c r="E366" s="583"/>
      <c r="F366" s="584"/>
      <c r="G366" s="585"/>
      <c r="H366" s="583"/>
      <c r="I366" s="586"/>
      <c r="J366" s="505"/>
      <c r="K366" s="505"/>
      <c r="L366" s="586"/>
      <c r="M366" s="586"/>
      <c r="N366" s="586"/>
      <c r="O366" s="586"/>
      <c r="P366" s="620"/>
      <c r="Q366" s="104"/>
      <c r="R366" s="104"/>
      <c r="S366" s="104"/>
      <c r="T366" s="104"/>
      <c r="U366" s="104"/>
      <c r="V366" s="104"/>
      <c r="W366" s="104"/>
      <c r="X366" s="104"/>
      <c r="Y366" s="104"/>
      <c r="Z366" s="104"/>
      <c r="AA366" s="104"/>
      <c r="AB366" s="104"/>
      <c r="AC366" s="104"/>
      <c r="AD366" s="104"/>
    </row>
    <row r="367" spans="2:30" hidden="1" x14ac:dyDescent="0.25">
      <c r="B367" s="66" t="s">
        <v>158</v>
      </c>
      <c r="C367" s="66"/>
      <c r="D367" s="66"/>
      <c r="E367" s="66"/>
      <c r="F367" s="66"/>
      <c r="G367" s="67" t="s">
        <v>154</v>
      </c>
      <c r="H367" s="563"/>
      <c r="I367" s="564"/>
      <c r="J367" s="78"/>
      <c r="K367" s="78"/>
      <c r="L367" s="564"/>
      <c r="M367" s="564"/>
      <c r="N367" s="569">
        <v>129929.61</v>
      </c>
      <c r="O367" s="569">
        <v>0</v>
      </c>
      <c r="P367" s="620"/>
      <c r="Q367" s="104"/>
      <c r="R367" s="104"/>
      <c r="S367" s="104"/>
      <c r="T367" s="104"/>
      <c r="U367" s="104"/>
      <c r="V367" s="104"/>
      <c r="W367" s="104"/>
      <c r="X367" s="104"/>
      <c r="Y367" s="104"/>
      <c r="Z367" s="104"/>
      <c r="AA367" s="104"/>
      <c r="AB367" s="104"/>
      <c r="AC367" s="104"/>
      <c r="AD367" s="104"/>
    </row>
    <row r="368" spans="2:30" hidden="1" x14ac:dyDescent="0.25">
      <c r="B368" s="609" t="s">
        <v>193</v>
      </c>
      <c r="C368" s="609"/>
      <c r="D368" s="609"/>
      <c r="E368" s="609"/>
      <c r="F368" s="609"/>
      <c r="G368" s="610" t="s">
        <v>1180</v>
      </c>
      <c r="H368" s="611"/>
      <c r="I368" s="612"/>
      <c r="J368" s="613"/>
      <c r="K368" s="613"/>
      <c r="L368" s="612"/>
      <c r="M368" s="612"/>
      <c r="N368" s="614">
        <v>21126.100000000002</v>
      </c>
      <c r="O368" s="569"/>
      <c r="P368" s="620"/>
      <c r="Q368" s="104"/>
      <c r="R368" s="104"/>
      <c r="S368" s="104"/>
      <c r="T368" s="104"/>
      <c r="U368" s="104"/>
      <c r="V368" s="104"/>
      <c r="W368" s="104"/>
      <c r="X368" s="104"/>
      <c r="Y368" s="104"/>
      <c r="Z368" s="104"/>
      <c r="AA368" s="104"/>
      <c r="AB368" s="104"/>
      <c r="AC368" s="104"/>
      <c r="AD368" s="104"/>
    </row>
    <row r="369" spans="1:30" ht="24" hidden="1" x14ac:dyDescent="0.25">
      <c r="B369" s="102" t="s">
        <v>1659</v>
      </c>
      <c r="C369" s="102" t="s">
        <v>56</v>
      </c>
      <c r="D369" s="102" t="s">
        <v>57</v>
      </c>
      <c r="E369" s="102" t="s">
        <v>1659</v>
      </c>
      <c r="F369" s="42">
        <v>100848</v>
      </c>
      <c r="G369" s="430" t="s">
        <v>2297</v>
      </c>
      <c r="H369" s="102" t="s">
        <v>121</v>
      </c>
      <c r="I369" s="37">
        <v>12</v>
      </c>
      <c r="J369" s="431" t="s">
        <v>2298</v>
      </c>
      <c r="K369" s="431"/>
      <c r="L369" s="551">
        <v>667.58</v>
      </c>
      <c r="M369" s="37">
        <v>0</v>
      </c>
      <c r="N369" s="37">
        <v>8010.96</v>
      </c>
      <c r="O369" s="569"/>
      <c r="P369" s="620"/>
      <c r="Q369" s="104"/>
      <c r="R369" s="104"/>
      <c r="S369" s="104"/>
      <c r="T369" s="104"/>
      <c r="U369" s="104"/>
      <c r="V369" s="104"/>
      <c r="W369" s="104"/>
      <c r="X369" s="104"/>
      <c r="Y369" s="104"/>
      <c r="Z369" s="104"/>
      <c r="AA369" s="104"/>
      <c r="AB369" s="104"/>
      <c r="AC369" s="104"/>
      <c r="AD369" s="104"/>
    </row>
    <row r="370" spans="1:30" hidden="1" x14ac:dyDescent="0.25">
      <c r="B370" s="102" t="s">
        <v>1660</v>
      </c>
      <c r="C370" s="102" t="s">
        <v>56</v>
      </c>
      <c r="D370" s="102" t="s">
        <v>57</v>
      </c>
      <c r="E370" s="102" t="s">
        <v>1660</v>
      </c>
      <c r="F370" s="42">
        <v>100851</v>
      </c>
      <c r="G370" s="430" t="s">
        <v>2299</v>
      </c>
      <c r="H370" s="102" t="s">
        <v>121</v>
      </c>
      <c r="I370" s="37">
        <v>12</v>
      </c>
      <c r="J370" s="431" t="s">
        <v>2300</v>
      </c>
      <c r="K370" s="431"/>
      <c r="L370" s="551">
        <v>124.33</v>
      </c>
      <c r="M370" s="37">
        <v>0</v>
      </c>
      <c r="N370" s="37">
        <v>1491.96</v>
      </c>
      <c r="O370" s="569"/>
      <c r="P370" s="620"/>
      <c r="Q370" s="104"/>
      <c r="R370" s="104"/>
      <c r="S370" s="104"/>
      <c r="T370" s="104"/>
      <c r="U370" s="104"/>
      <c r="V370" s="104"/>
      <c r="W370" s="104"/>
      <c r="X370" s="104"/>
      <c r="Y370" s="104"/>
      <c r="Z370" s="104"/>
      <c r="AA370" s="104"/>
      <c r="AB370" s="104"/>
      <c r="AC370" s="104"/>
      <c r="AD370" s="104"/>
    </row>
    <row r="371" spans="1:30" ht="36" hidden="1" x14ac:dyDescent="0.25">
      <c r="B371" s="102" t="s">
        <v>1661</v>
      </c>
      <c r="C371" s="102" t="s">
        <v>56</v>
      </c>
      <c r="D371" s="102" t="s">
        <v>57</v>
      </c>
      <c r="E371" s="102" t="s">
        <v>1029</v>
      </c>
      <c r="F371" s="42">
        <v>95470</v>
      </c>
      <c r="G371" s="430" t="s">
        <v>2301</v>
      </c>
      <c r="H371" s="102" t="s">
        <v>121</v>
      </c>
      <c r="I371" s="37">
        <v>2</v>
      </c>
      <c r="J371" s="431" t="s">
        <v>2302</v>
      </c>
      <c r="K371" s="431"/>
      <c r="L371" s="551">
        <v>379.61</v>
      </c>
      <c r="M371" s="37">
        <v>0</v>
      </c>
      <c r="N371" s="37">
        <v>759.22</v>
      </c>
      <c r="O371" s="37">
        <v>0</v>
      </c>
      <c r="P371" s="620"/>
      <c r="Q371" s="104"/>
      <c r="R371" s="104"/>
      <c r="S371" s="104"/>
      <c r="T371" s="104"/>
      <c r="U371" s="104"/>
      <c r="V371" s="104"/>
      <c r="W371" s="104"/>
      <c r="X371" s="104"/>
      <c r="Y371" s="104"/>
      <c r="Z371" s="104"/>
      <c r="AA371" s="104"/>
      <c r="AB371" s="104"/>
      <c r="AC371" s="104"/>
      <c r="AD371" s="104"/>
    </row>
    <row r="372" spans="1:30" ht="36" hidden="1" x14ac:dyDescent="0.25">
      <c r="B372" s="102" t="s">
        <v>1662</v>
      </c>
      <c r="C372" s="102" t="s">
        <v>56</v>
      </c>
      <c r="D372" s="102" t="s">
        <v>57</v>
      </c>
      <c r="E372" s="102" t="s">
        <v>1662</v>
      </c>
      <c r="F372" s="42">
        <v>86932</v>
      </c>
      <c r="G372" s="430" t="s">
        <v>2303</v>
      </c>
      <c r="H372" s="102" t="s">
        <v>121</v>
      </c>
      <c r="I372" s="37">
        <v>5</v>
      </c>
      <c r="J372" s="431" t="s">
        <v>2304</v>
      </c>
      <c r="K372" s="431"/>
      <c r="L372" s="551">
        <v>706.22</v>
      </c>
      <c r="M372" s="37">
        <v>0</v>
      </c>
      <c r="N372" s="37">
        <v>3531.1</v>
      </c>
      <c r="O372" s="37"/>
      <c r="P372" s="620"/>
      <c r="Q372" s="104"/>
      <c r="R372" s="104"/>
      <c r="S372" s="104"/>
      <c r="T372" s="104"/>
      <c r="U372" s="104"/>
      <c r="V372" s="104"/>
      <c r="W372" s="104"/>
      <c r="X372" s="104"/>
      <c r="Y372" s="104"/>
      <c r="Z372" s="104"/>
      <c r="AA372" s="104"/>
      <c r="AB372" s="104"/>
      <c r="AC372" s="104"/>
      <c r="AD372" s="104"/>
    </row>
    <row r="373" spans="1:30" ht="24" hidden="1" x14ac:dyDescent="0.25">
      <c r="B373" s="102" t="s">
        <v>1663</v>
      </c>
      <c r="C373" s="102" t="s">
        <v>56</v>
      </c>
      <c r="D373" s="102" t="s">
        <v>57</v>
      </c>
      <c r="E373" s="102" t="s">
        <v>991</v>
      </c>
      <c r="F373" s="42">
        <v>100849</v>
      </c>
      <c r="G373" s="430" t="s">
        <v>2305</v>
      </c>
      <c r="H373" s="102" t="s">
        <v>121</v>
      </c>
      <c r="I373" s="37">
        <v>7</v>
      </c>
      <c r="J373" s="431" t="s">
        <v>2306</v>
      </c>
      <c r="K373" s="431"/>
      <c r="L373" s="551">
        <v>61.12</v>
      </c>
      <c r="M373" s="37">
        <v>0</v>
      </c>
      <c r="N373" s="37">
        <v>427.84</v>
      </c>
      <c r="O373" s="37">
        <v>0</v>
      </c>
      <c r="P373" s="620"/>
      <c r="Q373" s="104"/>
      <c r="R373" s="104"/>
      <c r="S373" s="104"/>
      <c r="T373" s="104"/>
      <c r="U373" s="104"/>
      <c r="V373" s="104"/>
      <c r="W373" s="104"/>
      <c r="X373" s="104"/>
      <c r="Y373" s="104"/>
      <c r="Z373" s="104"/>
      <c r="AA373" s="104"/>
      <c r="AB373" s="104"/>
      <c r="AC373" s="104"/>
      <c r="AD373" s="104"/>
    </row>
    <row r="374" spans="1:30" ht="24" hidden="1" x14ac:dyDescent="0.25">
      <c r="B374" s="102" t="s">
        <v>1664</v>
      </c>
      <c r="C374" s="102" t="s">
        <v>56</v>
      </c>
      <c r="D374" s="102" t="s">
        <v>57</v>
      </c>
      <c r="E374" s="102" t="s">
        <v>1664</v>
      </c>
      <c r="F374" s="42">
        <v>99635</v>
      </c>
      <c r="G374" s="430" t="s">
        <v>2307</v>
      </c>
      <c r="H374" s="102" t="s">
        <v>121</v>
      </c>
      <c r="I374" s="37">
        <v>14</v>
      </c>
      <c r="J374" s="431" t="s">
        <v>2308</v>
      </c>
      <c r="K374" s="431"/>
      <c r="L374" s="551">
        <v>363.5</v>
      </c>
      <c r="M374" s="37">
        <v>0</v>
      </c>
      <c r="N374" s="37">
        <v>5089</v>
      </c>
      <c r="O374" s="37">
        <v>0</v>
      </c>
      <c r="P374" s="620"/>
      <c r="Q374" s="104"/>
      <c r="R374" s="104"/>
      <c r="S374" s="104"/>
      <c r="T374" s="104"/>
      <c r="U374" s="104"/>
      <c r="V374" s="104"/>
      <c r="W374" s="104"/>
      <c r="X374" s="104"/>
      <c r="Y374" s="104"/>
      <c r="Z374" s="104"/>
      <c r="AA374" s="104"/>
      <c r="AB374" s="104"/>
      <c r="AC374" s="104"/>
      <c r="AD374" s="104"/>
    </row>
    <row r="375" spans="1:30" ht="24" hidden="1" x14ac:dyDescent="0.25">
      <c r="B375" s="102" t="s">
        <v>1665</v>
      </c>
      <c r="C375" s="102" t="s">
        <v>56</v>
      </c>
      <c r="D375" s="102" t="s">
        <v>58</v>
      </c>
      <c r="E375" s="102" t="s">
        <v>1665</v>
      </c>
      <c r="F375" s="42">
        <v>1301002030</v>
      </c>
      <c r="G375" s="430" t="s">
        <v>2309</v>
      </c>
      <c r="H375" s="102" t="s">
        <v>121</v>
      </c>
      <c r="I375" s="37">
        <v>19</v>
      </c>
      <c r="J375" s="431">
        <v>74.2</v>
      </c>
      <c r="K375" s="431"/>
      <c r="L375" s="551">
        <v>95.58</v>
      </c>
      <c r="M375" s="37">
        <v>0</v>
      </c>
      <c r="N375" s="37">
        <v>1816.02</v>
      </c>
      <c r="O375" s="37">
        <v>0</v>
      </c>
      <c r="P375" s="620"/>
      <c r="Q375" s="104"/>
      <c r="R375" s="104"/>
      <c r="S375" s="104"/>
      <c r="T375" s="104"/>
      <c r="U375" s="104"/>
      <c r="V375" s="104"/>
      <c r="W375" s="104"/>
      <c r="X375" s="104"/>
      <c r="Y375" s="104"/>
      <c r="Z375" s="104"/>
      <c r="AA375" s="104"/>
      <c r="AB375" s="104"/>
      <c r="AC375" s="104"/>
      <c r="AD375" s="104"/>
    </row>
    <row r="376" spans="1:30" hidden="1" x14ac:dyDescent="0.25">
      <c r="B376" s="609" t="s">
        <v>194</v>
      </c>
      <c r="C376" s="609"/>
      <c r="D376" s="609"/>
      <c r="E376" s="609"/>
      <c r="F376" s="609"/>
      <c r="G376" s="610" t="s">
        <v>1182</v>
      </c>
      <c r="H376" s="611"/>
      <c r="I376" s="612"/>
      <c r="J376" s="613"/>
      <c r="K376" s="613"/>
      <c r="L376" s="612"/>
      <c r="M376" s="612"/>
      <c r="N376" s="614">
        <v>76212.5</v>
      </c>
      <c r="O376" s="37"/>
      <c r="P376" s="620"/>
      <c r="Q376" s="104"/>
      <c r="R376" s="104"/>
      <c r="S376" s="104"/>
      <c r="T376" s="104"/>
      <c r="U376" s="104"/>
      <c r="V376" s="104"/>
      <c r="W376" s="104"/>
      <c r="X376" s="104"/>
      <c r="Y376" s="104"/>
      <c r="Z376" s="104"/>
      <c r="AA376" s="104"/>
      <c r="AB376" s="104"/>
      <c r="AC376" s="104"/>
      <c r="AD376" s="104"/>
    </row>
    <row r="377" spans="1:30" s="104" customFormat="1" ht="36" hidden="1" x14ac:dyDescent="0.25">
      <c r="B377" s="102" t="s">
        <v>1666</v>
      </c>
      <c r="C377" s="102" t="s">
        <v>56</v>
      </c>
      <c r="D377" s="102" t="s">
        <v>57</v>
      </c>
      <c r="E377" s="102" t="s">
        <v>992</v>
      </c>
      <c r="F377" s="42">
        <v>86938</v>
      </c>
      <c r="G377" s="430" t="s">
        <v>2310</v>
      </c>
      <c r="H377" s="102" t="s">
        <v>121</v>
      </c>
      <c r="I377" s="37">
        <v>16</v>
      </c>
      <c r="J377" s="431" t="s">
        <v>2311</v>
      </c>
      <c r="K377" s="431"/>
      <c r="L377" s="551">
        <v>765.13</v>
      </c>
      <c r="M377" s="37">
        <v>0</v>
      </c>
      <c r="N377" s="37">
        <v>12242.08</v>
      </c>
      <c r="O377" s="37">
        <v>0</v>
      </c>
      <c r="P377" s="620"/>
    </row>
    <row r="378" spans="1:30" s="104" customFormat="1" ht="36" hidden="1" x14ac:dyDescent="0.25">
      <c r="B378" s="102" t="s">
        <v>1667</v>
      </c>
      <c r="C378" s="102" t="s">
        <v>56</v>
      </c>
      <c r="D378" s="102" t="s">
        <v>58</v>
      </c>
      <c r="E378" s="102" t="s">
        <v>1031</v>
      </c>
      <c r="F378" s="42">
        <v>1301004052</v>
      </c>
      <c r="G378" s="430" t="s">
        <v>2312</v>
      </c>
      <c r="H378" s="102" t="s">
        <v>227</v>
      </c>
      <c r="I378" s="37">
        <v>15</v>
      </c>
      <c r="J378" s="431">
        <v>2186.56</v>
      </c>
      <c r="K378" s="431"/>
      <c r="L378" s="551">
        <v>2816.72</v>
      </c>
      <c r="M378" s="37">
        <v>0</v>
      </c>
      <c r="N378" s="37">
        <v>42250.8</v>
      </c>
      <c r="O378" s="37">
        <v>0</v>
      </c>
      <c r="P378" s="620"/>
    </row>
    <row r="379" spans="1:30" s="104" customFormat="1" ht="24" hidden="1" x14ac:dyDescent="0.25">
      <c r="B379" s="102" t="s">
        <v>1668</v>
      </c>
      <c r="C379" s="102" t="s">
        <v>56</v>
      </c>
      <c r="D379" s="102" t="s">
        <v>57</v>
      </c>
      <c r="E379" s="102" t="s">
        <v>990</v>
      </c>
      <c r="F379" s="42">
        <v>86904</v>
      </c>
      <c r="G379" s="430" t="s">
        <v>2313</v>
      </c>
      <c r="H379" s="102" t="s">
        <v>121</v>
      </c>
      <c r="I379" s="37">
        <v>9</v>
      </c>
      <c r="J379" s="431" t="s">
        <v>2314</v>
      </c>
      <c r="K379" s="431"/>
      <c r="L379" s="551">
        <v>183.59</v>
      </c>
      <c r="M379" s="37">
        <v>0</v>
      </c>
      <c r="N379" s="37">
        <v>1652.31</v>
      </c>
      <c r="O379" s="37">
        <v>0</v>
      </c>
      <c r="P379" s="620"/>
    </row>
    <row r="380" spans="1:30" s="104" customFormat="1" hidden="1" x14ac:dyDescent="0.25">
      <c r="B380" s="102" t="s">
        <v>1669</v>
      </c>
      <c r="C380" s="102" t="s">
        <v>56</v>
      </c>
      <c r="D380" s="102" t="s">
        <v>59</v>
      </c>
      <c r="E380" s="102" t="s">
        <v>1669</v>
      </c>
      <c r="F380" s="42" t="s">
        <v>737</v>
      </c>
      <c r="G380" s="430" t="s">
        <v>1403</v>
      </c>
      <c r="H380" s="102" t="s">
        <v>121</v>
      </c>
      <c r="I380" s="37">
        <v>8</v>
      </c>
      <c r="J380" s="431">
        <v>1614.1999999999998</v>
      </c>
      <c r="K380" s="431"/>
      <c r="L380" s="551">
        <v>2079.41</v>
      </c>
      <c r="M380" s="37">
        <v>0</v>
      </c>
      <c r="N380" s="37">
        <v>16635.28</v>
      </c>
      <c r="O380" s="37"/>
      <c r="P380" s="620"/>
    </row>
    <row r="381" spans="1:30" ht="36" hidden="1" x14ac:dyDescent="0.25">
      <c r="B381" s="102" t="s">
        <v>1670</v>
      </c>
      <c r="C381" s="102" t="s">
        <v>56</v>
      </c>
      <c r="D381" s="102" t="s">
        <v>57</v>
      </c>
      <c r="E381" s="102" t="s">
        <v>1030</v>
      </c>
      <c r="F381" s="42">
        <v>86919</v>
      </c>
      <c r="G381" s="430" t="s">
        <v>2315</v>
      </c>
      <c r="H381" s="102" t="s">
        <v>121</v>
      </c>
      <c r="I381" s="37">
        <v>3</v>
      </c>
      <c r="J381" s="431" t="s">
        <v>2316</v>
      </c>
      <c r="K381" s="431"/>
      <c r="L381" s="551">
        <v>1144.01</v>
      </c>
      <c r="M381" s="37">
        <v>0</v>
      </c>
      <c r="N381" s="37">
        <v>3432.03</v>
      </c>
      <c r="O381" s="37">
        <v>0</v>
      </c>
      <c r="P381" s="620"/>
      <c r="Q381" s="104"/>
      <c r="R381" s="104"/>
      <c r="S381" s="104"/>
      <c r="T381" s="104"/>
      <c r="U381" s="104"/>
      <c r="V381" s="104"/>
      <c r="W381" s="104"/>
      <c r="X381" s="104"/>
      <c r="Y381" s="104"/>
      <c r="Z381" s="104"/>
      <c r="AA381" s="104"/>
      <c r="AB381" s="104"/>
      <c r="AC381" s="104"/>
      <c r="AD381" s="104"/>
    </row>
    <row r="382" spans="1:30" s="104" customFormat="1" hidden="1" x14ac:dyDescent="0.25">
      <c r="B382" s="609" t="s">
        <v>195</v>
      </c>
      <c r="C382" s="609"/>
      <c r="D382" s="609"/>
      <c r="E382" s="609"/>
      <c r="F382" s="609"/>
      <c r="G382" s="610" t="s">
        <v>1188</v>
      </c>
      <c r="H382" s="611"/>
      <c r="I382" s="612"/>
      <c r="J382" s="613"/>
      <c r="K382" s="613"/>
      <c r="L382" s="612"/>
      <c r="M382" s="612"/>
      <c r="N382" s="614">
        <v>10607.460000000001</v>
      </c>
      <c r="O382" s="37"/>
      <c r="P382" s="620"/>
    </row>
    <row r="383" spans="1:30" s="104" customFormat="1" ht="36" hidden="1" x14ac:dyDescent="0.25">
      <c r="B383" s="102" t="s">
        <v>1671</v>
      </c>
      <c r="C383" s="465" t="s">
        <v>56</v>
      </c>
      <c r="D383" s="102" t="s">
        <v>58</v>
      </c>
      <c r="E383" s="102" t="s">
        <v>1032</v>
      </c>
      <c r="F383" s="42">
        <v>1301003066</v>
      </c>
      <c r="G383" s="430" t="s">
        <v>2317</v>
      </c>
      <c r="H383" s="102" t="s">
        <v>121</v>
      </c>
      <c r="I383" s="37">
        <v>18</v>
      </c>
      <c r="J383" s="431">
        <v>306.35000000000002</v>
      </c>
      <c r="K383" s="431"/>
      <c r="L383" s="551">
        <v>394.63</v>
      </c>
      <c r="M383" s="37">
        <v>0</v>
      </c>
      <c r="N383" s="37">
        <v>7103.34</v>
      </c>
      <c r="O383" s="37">
        <v>0</v>
      </c>
      <c r="P383" s="620"/>
    </row>
    <row r="384" spans="1:30" s="104" customFormat="1" ht="24" hidden="1" x14ac:dyDescent="0.25">
      <c r="A384" s="439"/>
      <c r="B384" s="102" t="s">
        <v>1672</v>
      </c>
      <c r="C384" s="465" t="s">
        <v>56</v>
      </c>
      <c r="D384" s="102" t="s">
        <v>57</v>
      </c>
      <c r="E384" s="102" t="s">
        <v>1672</v>
      </c>
      <c r="F384" s="42">
        <v>86909</v>
      </c>
      <c r="G384" s="430" t="s">
        <v>2318</v>
      </c>
      <c r="H384" s="102" t="s">
        <v>121</v>
      </c>
      <c r="I384" s="37">
        <v>22</v>
      </c>
      <c r="J384" s="431" t="s">
        <v>2319</v>
      </c>
      <c r="K384" s="431"/>
      <c r="L384" s="551">
        <v>144.38999999999999</v>
      </c>
      <c r="M384" s="37">
        <v>0</v>
      </c>
      <c r="N384" s="37">
        <v>3176.58</v>
      </c>
      <c r="O384" s="37">
        <v>0</v>
      </c>
      <c r="P384" s="620"/>
    </row>
    <row r="385" spans="1:30" s="104" customFormat="1" ht="24" hidden="1" x14ac:dyDescent="0.25">
      <c r="A385" s="439"/>
      <c r="B385" s="102" t="s">
        <v>1673</v>
      </c>
      <c r="C385" s="465" t="s">
        <v>56</v>
      </c>
      <c r="D385" s="102" t="s">
        <v>57</v>
      </c>
      <c r="E385" s="102" t="s">
        <v>1673</v>
      </c>
      <c r="F385" s="42">
        <v>86914</v>
      </c>
      <c r="G385" s="430" t="s">
        <v>2320</v>
      </c>
      <c r="H385" s="102" t="s">
        <v>121</v>
      </c>
      <c r="I385" s="37">
        <v>3</v>
      </c>
      <c r="J385" s="431" t="s">
        <v>2321</v>
      </c>
      <c r="K385" s="431"/>
      <c r="L385" s="551">
        <v>109.18</v>
      </c>
      <c r="M385" s="37">
        <v>0</v>
      </c>
      <c r="N385" s="37">
        <v>327.54000000000002</v>
      </c>
      <c r="O385" s="37"/>
      <c r="P385" s="620"/>
    </row>
    <row r="386" spans="1:30" s="104" customFormat="1" hidden="1" x14ac:dyDescent="0.25">
      <c r="B386" s="609" t="s">
        <v>196</v>
      </c>
      <c r="C386" s="609"/>
      <c r="D386" s="609"/>
      <c r="E386" s="609"/>
      <c r="F386" s="609"/>
      <c r="G386" s="610" t="s">
        <v>1189</v>
      </c>
      <c r="H386" s="611"/>
      <c r="I386" s="612"/>
      <c r="J386" s="613"/>
      <c r="K386" s="613"/>
      <c r="L386" s="612"/>
      <c r="M386" s="612"/>
      <c r="N386" s="614">
        <v>21983.55</v>
      </c>
      <c r="O386" s="37"/>
      <c r="P386" s="620"/>
    </row>
    <row r="387" spans="1:30" ht="24" hidden="1" x14ac:dyDescent="0.25">
      <c r="B387" s="102" t="s">
        <v>1674</v>
      </c>
      <c r="C387" s="102" t="s">
        <v>56</v>
      </c>
      <c r="D387" s="102" t="s">
        <v>57</v>
      </c>
      <c r="E387" s="102" t="s">
        <v>1674</v>
      </c>
      <c r="F387" s="42">
        <v>95547</v>
      </c>
      <c r="G387" s="430" t="s">
        <v>2322</v>
      </c>
      <c r="H387" s="102" t="s">
        <v>121</v>
      </c>
      <c r="I387" s="37">
        <v>25</v>
      </c>
      <c r="J387" s="431" t="s">
        <v>2323</v>
      </c>
      <c r="K387" s="431"/>
      <c r="L387" s="551">
        <v>87</v>
      </c>
      <c r="M387" s="37">
        <v>0</v>
      </c>
      <c r="N387" s="37">
        <v>2175</v>
      </c>
      <c r="O387" s="37">
        <v>0</v>
      </c>
      <c r="P387" s="620"/>
      <c r="Q387" s="104"/>
      <c r="R387" s="104"/>
      <c r="S387" s="104"/>
      <c r="T387" s="104"/>
      <c r="U387" s="104"/>
      <c r="V387" s="104"/>
      <c r="W387" s="104"/>
      <c r="X387" s="104"/>
      <c r="Y387" s="104"/>
      <c r="Z387" s="104"/>
      <c r="AA387" s="104"/>
      <c r="AB387" s="104"/>
      <c r="AC387" s="104"/>
      <c r="AD387" s="104"/>
    </row>
    <row r="388" spans="1:30" hidden="1" x14ac:dyDescent="0.25">
      <c r="B388" s="102" t="s">
        <v>1675</v>
      </c>
      <c r="C388" s="102" t="s">
        <v>56</v>
      </c>
      <c r="D388" s="102" t="s">
        <v>58</v>
      </c>
      <c r="E388" s="102" t="s">
        <v>1675</v>
      </c>
      <c r="F388" s="42">
        <v>1301004064</v>
      </c>
      <c r="G388" s="430" t="s">
        <v>2324</v>
      </c>
      <c r="H388" s="102" t="s">
        <v>121</v>
      </c>
      <c r="I388" s="37">
        <v>25</v>
      </c>
      <c r="J388" s="431">
        <v>74.2</v>
      </c>
      <c r="K388" s="431"/>
      <c r="L388" s="551">
        <v>95.58</v>
      </c>
      <c r="M388" s="37">
        <v>0</v>
      </c>
      <c r="N388" s="37">
        <v>2389.5</v>
      </c>
      <c r="O388" s="37">
        <v>0</v>
      </c>
      <c r="P388" s="620"/>
      <c r="Q388" s="104"/>
      <c r="R388" s="104"/>
      <c r="S388" s="104"/>
      <c r="T388" s="104"/>
      <c r="U388" s="104"/>
      <c r="V388" s="104"/>
      <c r="W388" s="104"/>
      <c r="X388" s="104"/>
      <c r="Y388" s="104"/>
      <c r="Z388" s="104"/>
      <c r="AA388" s="104"/>
      <c r="AB388" s="104"/>
      <c r="AC388" s="104"/>
      <c r="AD388" s="104"/>
    </row>
    <row r="389" spans="1:30" hidden="1" x14ac:dyDescent="0.25">
      <c r="B389" s="102" t="s">
        <v>1676</v>
      </c>
      <c r="C389" s="102" t="s">
        <v>56</v>
      </c>
      <c r="D389" s="102" t="s">
        <v>105</v>
      </c>
      <c r="E389" s="102" t="s">
        <v>1196</v>
      </c>
      <c r="F389" s="42">
        <v>190078</v>
      </c>
      <c r="G389" s="430" t="s">
        <v>1198</v>
      </c>
      <c r="H389" s="102" t="s">
        <v>121</v>
      </c>
      <c r="I389" s="37">
        <v>23</v>
      </c>
      <c r="J389" s="431">
        <v>580.39</v>
      </c>
      <c r="K389" s="431"/>
      <c r="L389" s="551">
        <v>747.65</v>
      </c>
      <c r="M389" s="37">
        <v>0</v>
      </c>
      <c r="N389" s="37">
        <v>17195.95</v>
      </c>
      <c r="O389" s="37"/>
      <c r="P389" s="620"/>
      <c r="Q389" s="104"/>
      <c r="R389" s="104"/>
      <c r="S389" s="104"/>
      <c r="T389" s="104"/>
      <c r="U389" s="104"/>
      <c r="V389" s="104"/>
      <c r="W389" s="104"/>
      <c r="X389" s="104"/>
      <c r="Y389" s="104"/>
      <c r="Z389" s="104"/>
      <c r="AA389" s="104"/>
      <c r="AB389" s="104"/>
      <c r="AC389" s="104"/>
      <c r="AD389" s="104"/>
    </row>
    <row r="390" spans="1:30" s="104" customFormat="1" ht="24" hidden="1" x14ac:dyDescent="0.25">
      <c r="B390" s="102" t="s">
        <v>1677</v>
      </c>
      <c r="C390" s="102" t="s">
        <v>56</v>
      </c>
      <c r="D390" s="102" t="s">
        <v>57</v>
      </c>
      <c r="E390" s="102" t="s">
        <v>1033</v>
      </c>
      <c r="F390" s="42">
        <v>100860</v>
      </c>
      <c r="G390" s="430" t="s">
        <v>2325</v>
      </c>
      <c r="H390" s="102" t="s">
        <v>121</v>
      </c>
      <c r="I390" s="37">
        <v>2</v>
      </c>
      <c r="J390" s="431" t="s">
        <v>2326</v>
      </c>
      <c r="K390" s="431"/>
      <c r="L390" s="551">
        <v>111.55</v>
      </c>
      <c r="M390" s="37">
        <v>0</v>
      </c>
      <c r="N390" s="37">
        <v>223.1</v>
      </c>
      <c r="O390" s="37">
        <v>0</v>
      </c>
      <c r="P390" s="620"/>
    </row>
    <row r="391" spans="1:30" hidden="1" x14ac:dyDescent="0.25">
      <c r="B391" s="559"/>
      <c r="C391" s="559"/>
      <c r="D391" s="559"/>
      <c r="E391" s="559"/>
      <c r="F391" s="560"/>
      <c r="G391" s="561"/>
      <c r="H391" s="393"/>
      <c r="I391" s="562"/>
      <c r="J391" s="432"/>
      <c r="K391" s="431"/>
      <c r="L391" s="587"/>
      <c r="M391" s="562"/>
      <c r="N391" s="562"/>
      <c r="O391" s="593"/>
      <c r="P391" s="620"/>
      <c r="Q391" s="104"/>
      <c r="R391" s="104"/>
      <c r="S391" s="104"/>
      <c r="T391" s="104"/>
      <c r="U391" s="104"/>
      <c r="V391" s="104"/>
      <c r="W391" s="104"/>
      <c r="X391" s="104"/>
      <c r="Y391" s="104"/>
      <c r="Z391" s="104"/>
      <c r="AA391" s="104"/>
      <c r="AB391" s="104"/>
      <c r="AC391" s="104"/>
      <c r="AD391" s="104"/>
    </row>
    <row r="392" spans="1:30" hidden="1" x14ac:dyDescent="0.25">
      <c r="B392" s="66" t="s">
        <v>161</v>
      </c>
      <c r="C392" s="66"/>
      <c r="D392" s="66"/>
      <c r="E392" s="66"/>
      <c r="F392" s="66"/>
      <c r="G392" s="67" t="s">
        <v>156</v>
      </c>
      <c r="H392" s="563"/>
      <c r="I392" s="564"/>
      <c r="J392" s="68"/>
      <c r="K392" s="68"/>
      <c r="L392" s="563"/>
      <c r="M392" s="564"/>
      <c r="N392" s="569">
        <v>13784.78</v>
      </c>
      <c r="O392" s="569">
        <v>0</v>
      </c>
      <c r="P392" s="620"/>
      <c r="Q392" s="104"/>
      <c r="R392" s="104"/>
      <c r="S392" s="104"/>
      <c r="T392" s="104"/>
      <c r="U392" s="104"/>
      <c r="V392" s="104"/>
      <c r="W392" s="104"/>
      <c r="X392" s="104"/>
      <c r="Y392" s="104"/>
      <c r="Z392" s="104"/>
      <c r="AA392" s="104"/>
      <c r="AB392" s="104"/>
      <c r="AC392" s="104"/>
      <c r="AD392" s="104"/>
    </row>
    <row r="393" spans="1:30" ht="36" hidden="1" x14ac:dyDescent="0.25">
      <c r="B393" s="102" t="s">
        <v>197</v>
      </c>
      <c r="C393" s="102" t="s">
        <v>56</v>
      </c>
      <c r="D393" s="102" t="s">
        <v>57</v>
      </c>
      <c r="E393" s="102" t="s">
        <v>989</v>
      </c>
      <c r="F393" s="42">
        <v>95472</v>
      </c>
      <c r="G393" s="430" t="s">
        <v>2327</v>
      </c>
      <c r="H393" s="102" t="s">
        <v>121</v>
      </c>
      <c r="I393" s="37">
        <v>2</v>
      </c>
      <c r="J393" s="431" t="s">
        <v>2328</v>
      </c>
      <c r="K393" s="431"/>
      <c r="L393" s="551">
        <v>930.8</v>
      </c>
      <c r="M393" s="37">
        <v>0</v>
      </c>
      <c r="N393" s="37">
        <v>1861.6</v>
      </c>
      <c r="O393" s="37">
        <v>0</v>
      </c>
      <c r="P393" s="620"/>
      <c r="Q393" s="104"/>
      <c r="R393" s="104"/>
      <c r="S393" s="104"/>
      <c r="T393" s="104"/>
      <c r="U393" s="104"/>
      <c r="V393" s="104"/>
      <c r="W393" s="104"/>
      <c r="X393" s="104"/>
      <c r="Y393" s="104"/>
      <c r="Z393" s="104"/>
      <c r="AA393" s="104"/>
      <c r="AB393" s="104"/>
      <c r="AC393" s="104"/>
      <c r="AD393" s="104"/>
    </row>
    <row r="394" spans="1:30" ht="24" hidden="1" x14ac:dyDescent="0.25">
      <c r="B394" s="102" t="s">
        <v>198</v>
      </c>
      <c r="C394" s="102" t="s">
        <v>56</v>
      </c>
      <c r="D394" s="102" t="s">
        <v>58</v>
      </c>
      <c r="E394" s="102" t="s">
        <v>1034</v>
      </c>
      <c r="F394" s="42">
        <v>2401001000</v>
      </c>
      <c r="G394" s="430" t="s">
        <v>2329</v>
      </c>
      <c r="H394" s="102" t="s">
        <v>121</v>
      </c>
      <c r="I394" s="37">
        <v>2</v>
      </c>
      <c r="J394" s="431">
        <v>194.85</v>
      </c>
      <c r="K394" s="431"/>
      <c r="L394" s="551">
        <v>251</v>
      </c>
      <c r="M394" s="37">
        <v>0</v>
      </c>
      <c r="N394" s="37">
        <v>502</v>
      </c>
      <c r="O394" s="37">
        <v>0</v>
      </c>
      <c r="P394" s="620"/>
      <c r="Q394" s="104"/>
      <c r="R394" s="104"/>
      <c r="S394" s="104"/>
      <c r="T394" s="104"/>
      <c r="U394" s="104"/>
      <c r="V394" s="104"/>
      <c r="W394" s="104"/>
      <c r="X394" s="104"/>
      <c r="Y394" s="104"/>
      <c r="Z394" s="104"/>
      <c r="AA394" s="104"/>
      <c r="AB394" s="104"/>
      <c r="AC394" s="104"/>
      <c r="AD394" s="104"/>
    </row>
    <row r="395" spans="1:30" hidden="1" x14ac:dyDescent="0.25">
      <c r="B395" s="102" t="s">
        <v>1678</v>
      </c>
      <c r="C395" s="102" t="s">
        <v>56</v>
      </c>
      <c r="D395" s="102" t="s">
        <v>58</v>
      </c>
      <c r="E395" s="102" t="s">
        <v>1678</v>
      </c>
      <c r="F395" s="42">
        <v>1301004009</v>
      </c>
      <c r="G395" s="430" t="s">
        <v>2330</v>
      </c>
      <c r="H395" s="102" t="s">
        <v>121</v>
      </c>
      <c r="I395" s="37">
        <v>2</v>
      </c>
      <c r="J395" s="431">
        <v>203.61</v>
      </c>
      <c r="K395" s="431"/>
      <c r="L395" s="551">
        <v>262.29000000000002</v>
      </c>
      <c r="M395" s="37">
        <v>0</v>
      </c>
      <c r="N395" s="37">
        <v>524.58000000000004</v>
      </c>
      <c r="O395" s="37">
        <v>0</v>
      </c>
      <c r="P395" s="620"/>
      <c r="Q395" s="104"/>
      <c r="R395" s="104"/>
      <c r="S395" s="104"/>
      <c r="T395" s="104"/>
      <c r="U395" s="104"/>
      <c r="V395" s="104"/>
      <c r="W395" s="104"/>
      <c r="X395" s="104"/>
      <c r="Y395" s="104"/>
      <c r="Z395" s="104"/>
      <c r="AA395" s="104"/>
      <c r="AB395" s="104"/>
      <c r="AC395" s="104"/>
      <c r="AD395" s="104"/>
    </row>
    <row r="396" spans="1:30" ht="24" hidden="1" x14ac:dyDescent="0.25">
      <c r="B396" s="102" t="s">
        <v>1679</v>
      </c>
      <c r="C396" s="102" t="s">
        <v>56</v>
      </c>
      <c r="D396" s="102" t="s">
        <v>58</v>
      </c>
      <c r="E396" s="102" t="s">
        <v>988</v>
      </c>
      <c r="F396" s="42">
        <v>2401001015</v>
      </c>
      <c r="G396" s="430" t="s">
        <v>2331</v>
      </c>
      <c r="H396" s="102" t="s">
        <v>121</v>
      </c>
      <c r="I396" s="37">
        <v>2</v>
      </c>
      <c r="J396" s="431">
        <v>466.18</v>
      </c>
      <c r="K396" s="431"/>
      <c r="L396" s="551">
        <v>600.53</v>
      </c>
      <c r="M396" s="37">
        <v>0</v>
      </c>
      <c r="N396" s="37">
        <v>1201.06</v>
      </c>
      <c r="O396" s="37">
        <v>0</v>
      </c>
      <c r="P396" s="620"/>
      <c r="Q396" s="104"/>
      <c r="R396" s="104"/>
      <c r="S396" s="104"/>
      <c r="T396" s="104"/>
      <c r="U396" s="104"/>
      <c r="V396" s="104"/>
      <c r="W396" s="104"/>
      <c r="X396" s="104"/>
      <c r="Y396" s="104"/>
      <c r="Z396" s="104"/>
      <c r="AA396" s="104"/>
      <c r="AB396" s="104"/>
      <c r="AC396" s="104"/>
      <c r="AD396" s="104"/>
    </row>
    <row r="397" spans="1:30" ht="24" hidden="1" x14ac:dyDescent="0.25">
      <c r="B397" s="102" t="s">
        <v>1340</v>
      </c>
      <c r="C397" s="102" t="s">
        <v>56</v>
      </c>
      <c r="D397" s="102" t="s">
        <v>58</v>
      </c>
      <c r="E397" s="102" t="s">
        <v>1036</v>
      </c>
      <c r="F397" s="42">
        <v>2401002010</v>
      </c>
      <c r="G397" s="430" t="s">
        <v>2332</v>
      </c>
      <c r="H397" s="102" t="s">
        <v>121</v>
      </c>
      <c r="I397" s="37">
        <v>4</v>
      </c>
      <c r="J397" s="431">
        <v>300.12</v>
      </c>
      <c r="K397" s="431"/>
      <c r="L397" s="551">
        <v>386.61</v>
      </c>
      <c r="M397" s="37">
        <v>0</v>
      </c>
      <c r="N397" s="37">
        <v>1546.44</v>
      </c>
      <c r="O397" s="37">
        <v>0</v>
      </c>
      <c r="P397" s="620"/>
      <c r="Q397" s="104"/>
      <c r="R397" s="104"/>
      <c r="S397" s="104"/>
      <c r="T397" s="104"/>
      <c r="U397" s="104"/>
      <c r="V397" s="104"/>
      <c r="W397" s="104"/>
      <c r="X397" s="104"/>
      <c r="Y397" s="104"/>
      <c r="Z397" s="104"/>
      <c r="AA397" s="104"/>
      <c r="AB397" s="104"/>
      <c r="AC397" s="104"/>
      <c r="AD397" s="104"/>
    </row>
    <row r="398" spans="1:30" ht="24" hidden="1" x14ac:dyDescent="0.25">
      <c r="B398" s="102" t="s">
        <v>1680</v>
      </c>
      <c r="C398" s="102" t="s">
        <v>56</v>
      </c>
      <c r="D398" s="102" t="s">
        <v>57</v>
      </c>
      <c r="E398" s="102" t="s">
        <v>1035</v>
      </c>
      <c r="F398" s="42">
        <v>100867</v>
      </c>
      <c r="G398" s="430" t="s">
        <v>2333</v>
      </c>
      <c r="H398" s="102" t="s">
        <v>121</v>
      </c>
      <c r="I398" s="37">
        <v>2</v>
      </c>
      <c r="J398" s="431" t="s">
        <v>2334</v>
      </c>
      <c r="K398" s="431"/>
      <c r="L398" s="551">
        <v>453.4</v>
      </c>
      <c r="M398" s="37">
        <v>0</v>
      </c>
      <c r="N398" s="37">
        <v>906.8</v>
      </c>
      <c r="O398" s="37">
        <v>0</v>
      </c>
      <c r="P398" s="620"/>
      <c r="Q398" s="104"/>
      <c r="R398" s="104"/>
      <c r="S398" s="104"/>
      <c r="T398" s="104"/>
      <c r="U398" s="104"/>
      <c r="V398" s="104"/>
      <c r="W398" s="104"/>
      <c r="X398" s="104"/>
      <c r="Y398" s="104"/>
      <c r="Z398" s="104"/>
      <c r="AA398" s="104"/>
      <c r="AB398" s="104"/>
      <c r="AC398" s="104"/>
      <c r="AD398" s="104"/>
    </row>
    <row r="399" spans="1:30" ht="24" hidden="1" x14ac:dyDescent="0.25">
      <c r="B399" s="102" t="s">
        <v>1681</v>
      </c>
      <c r="C399" s="102" t="s">
        <v>56</v>
      </c>
      <c r="D399" s="102" t="s">
        <v>57</v>
      </c>
      <c r="E399" s="102" t="s">
        <v>1037</v>
      </c>
      <c r="F399" s="42">
        <v>100868</v>
      </c>
      <c r="G399" s="430" t="s">
        <v>2335</v>
      </c>
      <c r="H399" s="102" t="s">
        <v>121</v>
      </c>
      <c r="I399" s="37">
        <v>6</v>
      </c>
      <c r="J399" s="431" t="s">
        <v>2336</v>
      </c>
      <c r="K399" s="431"/>
      <c r="L399" s="551">
        <v>470.7</v>
      </c>
      <c r="M399" s="37">
        <v>0</v>
      </c>
      <c r="N399" s="37">
        <v>2824.2</v>
      </c>
      <c r="O399" s="37">
        <v>0</v>
      </c>
      <c r="P399" s="620"/>
      <c r="Q399" s="104"/>
      <c r="R399" s="104"/>
      <c r="S399" s="104"/>
      <c r="T399" s="104"/>
      <c r="U399" s="104"/>
      <c r="V399" s="104"/>
      <c r="W399" s="104"/>
      <c r="X399" s="104"/>
      <c r="Y399" s="104"/>
      <c r="Z399" s="104"/>
      <c r="AA399" s="104"/>
      <c r="AB399" s="104"/>
      <c r="AC399" s="104"/>
      <c r="AD399" s="104"/>
    </row>
    <row r="400" spans="1:30" ht="24" hidden="1" x14ac:dyDescent="0.25">
      <c r="B400" s="102" t="s">
        <v>1682</v>
      </c>
      <c r="C400" s="102" t="s">
        <v>56</v>
      </c>
      <c r="D400" s="102" t="s">
        <v>58</v>
      </c>
      <c r="E400" s="102" t="s">
        <v>987</v>
      </c>
      <c r="F400" s="42">
        <v>2401001017</v>
      </c>
      <c r="G400" s="430" t="s">
        <v>2337</v>
      </c>
      <c r="H400" s="102" t="s">
        <v>121</v>
      </c>
      <c r="I400" s="37">
        <v>2</v>
      </c>
      <c r="J400" s="431">
        <v>1054.6099999999999</v>
      </c>
      <c r="K400" s="431"/>
      <c r="L400" s="551">
        <v>1358.54</v>
      </c>
      <c r="M400" s="37">
        <v>0</v>
      </c>
      <c r="N400" s="37">
        <v>2717.08</v>
      </c>
      <c r="O400" s="37">
        <v>0</v>
      </c>
      <c r="P400" s="620"/>
      <c r="Q400" s="104"/>
      <c r="R400" s="104"/>
      <c r="S400" s="104"/>
      <c r="T400" s="104"/>
      <c r="U400" s="104"/>
      <c r="V400" s="104"/>
      <c r="W400" s="104"/>
      <c r="X400" s="104"/>
      <c r="Y400" s="104"/>
      <c r="Z400" s="104"/>
      <c r="AA400" s="104"/>
      <c r="AB400" s="104"/>
      <c r="AC400" s="104"/>
      <c r="AD400" s="104"/>
    </row>
    <row r="401" spans="2:30" ht="24" hidden="1" x14ac:dyDescent="0.25">
      <c r="B401" s="102" t="s">
        <v>1683</v>
      </c>
      <c r="C401" s="102" t="s">
        <v>56</v>
      </c>
      <c r="D401" s="102" t="s">
        <v>57</v>
      </c>
      <c r="E401" s="102" t="s">
        <v>1038</v>
      </c>
      <c r="F401" s="42">
        <v>100874</v>
      </c>
      <c r="G401" s="430" t="s">
        <v>2338</v>
      </c>
      <c r="H401" s="102" t="s">
        <v>121</v>
      </c>
      <c r="I401" s="37">
        <v>2</v>
      </c>
      <c r="J401" s="431" t="s">
        <v>2339</v>
      </c>
      <c r="K401" s="431"/>
      <c r="L401" s="551">
        <v>427.39</v>
      </c>
      <c r="M401" s="37">
        <v>0</v>
      </c>
      <c r="N401" s="37">
        <v>854.78</v>
      </c>
      <c r="O401" s="37">
        <v>0</v>
      </c>
      <c r="P401" s="620"/>
      <c r="Q401" s="104"/>
      <c r="R401" s="104"/>
      <c r="S401" s="104"/>
      <c r="T401" s="104"/>
      <c r="U401" s="104"/>
      <c r="V401" s="104"/>
      <c r="W401" s="104"/>
      <c r="X401" s="104"/>
      <c r="Y401" s="104"/>
      <c r="Z401" s="104"/>
      <c r="AA401" s="104"/>
      <c r="AB401" s="104"/>
      <c r="AC401" s="104"/>
      <c r="AD401" s="104"/>
    </row>
    <row r="402" spans="2:30" ht="24" hidden="1" x14ac:dyDescent="0.25">
      <c r="B402" s="102" t="s">
        <v>1684</v>
      </c>
      <c r="C402" s="102" t="s">
        <v>56</v>
      </c>
      <c r="D402" s="102" t="s">
        <v>58</v>
      </c>
      <c r="E402" s="102" t="s">
        <v>1039</v>
      </c>
      <c r="F402" s="42">
        <v>2401002050</v>
      </c>
      <c r="G402" s="430" t="s">
        <v>2340</v>
      </c>
      <c r="H402" s="102" t="s">
        <v>121</v>
      </c>
      <c r="I402" s="37">
        <v>2</v>
      </c>
      <c r="J402" s="431">
        <v>328.46</v>
      </c>
      <c r="K402" s="431"/>
      <c r="L402" s="551">
        <v>423.12</v>
      </c>
      <c r="M402" s="37">
        <v>0</v>
      </c>
      <c r="N402" s="37">
        <v>846.24</v>
      </c>
      <c r="O402" s="37">
        <v>0</v>
      </c>
      <c r="P402" s="620"/>
      <c r="Q402" s="104"/>
      <c r="R402" s="104"/>
      <c r="S402" s="104"/>
      <c r="T402" s="104"/>
      <c r="U402" s="104"/>
      <c r="V402" s="104"/>
      <c r="W402" s="104"/>
      <c r="X402" s="104"/>
      <c r="Y402" s="104"/>
      <c r="Z402" s="104"/>
      <c r="AA402" s="104"/>
      <c r="AB402" s="104"/>
      <c r="AC402" s="104"/>
      <c r="AD402" s="104"/>
    </row>
    <row r="403" spans="2:30" hidden="1" x14ac:dyDescent="0.25">
      <c r="B403" s="559"/>
      <c r="C403" s="559"/>
      <c r="D403" s="559"/>
      <c r="E403" s="559"/>
      <c r="F403" s="560"/>
      <c r="G403" s="561"/>
      <c r="H403" s="393"/>
      <c r="I403" s="562"/>
      <c r="J403" s="431"/>
      <c r="K403" s="431"/>
      <c r="L403" s="587"/>
      <c r="M403" s="562"/>
      <c r="N403" s="562"/>
      <c r="O403" s="593"/>
      <c r="P403" s="620"/>
      <c r="Q403" s="104"/>
      <c r="R403" s="104"/>
      <c r="S403" s="104"/>
      <c r="T403" s="104"/>
      <c r="U403" s="104"/>
      <c r="V403" s="104"/>
      <c r="W403" s="104"/>
      <c r="X403" s="104"/>
      <c r="Y403" s="104"/>
      <c r="Z403" s="104"/>
      <c r="AA403" s="104"/>
      <c r="AB403" s="104"/>
      <c r="AC403" s="104"/>
      <c r="AD403" s="104"/>
    </row>
    <row r="404" spans="2:30" hidden="1" x14ac:dyDescent="0.25">
      <c r="B404" s="66" t="s">
        <v>164</v>
      </c>
      <c r="C404" s="66"/>
      <c r="D404" s="66"/>
      <c r="E404" s="66"/>
      <c r="F404" s="66"/>
      <c r="G404" s="67" t="s">
        <v>159</v>
      </c>
      <c r="H404" s="563"/>
      <c r="I404" s="564"/>
      <c r="J404" s="600"/>
      <c r="K404" s="69"/>
      <c r="L404" s="564"/>
      <c r="M404" s="564"/>
      <c r="N404" s="569">
        <v>417778.58999999991</v>
      </c>
      <c r="O404" s="564"/>
      <c r="P404" s="620"/>
      <c r="Q404" s="104"/>
      <c r="R404" s="104"/>
      <c r="S404" s="104"/>
      <c r="T404" s="104"/>
      <c r="U404" s="104"/>
      <c r="V404" s="104"/>
      <c r="W404" s="104"/>
      <c r="X404" s="104"/>
      <c r="Y404" s="104"/>
      <c r="Z404" s="104"/>
      <c r="AA404" s="104"/>
      <c r="AB404" s="104"/>
      <c r="AC404" s="104"/>
      <c r="AD404" s="104"/>
    </row>
    <row r="405" spans="2:30" hidden="1" x14ac:dyDescent="0.25">
      <c r="B405" s="76" t="s">
        <v>767</v>
      </c>
      <c r="C405" s="76"/>
      <c r="D405" s="76"/>
      <c r="E405" s="76"/>
      <c r="F405" s="76"/>
      <c r="G405" s="77" t="s">
        <v>768</v>
      </c>
      <c r="H405" s="567"/>
      <c r="I405" s="568"/>
      <c r="J405" s="81"/>
      <c r="K405" s="81"/>
      <c r="L405" s="568"/>
      <c r="M405" s="568"/>
      <c r="N405" s="571">
        <v>274730.8600000001</v>
      </c>
      <c r="O405" s="571">
        <v>0</v>
      </c>
      <c r="P405" s="620"/>
      <c r="Q405" s="104"/>
      <c r="R405" s="104"/>
      <c r="S405" s="104"/>
      <c r="T405" s="104"/>
      <c r="U405" s="104"/>
      <c r="V405" s="104"/>
      <c r="W405" s="104"/>
      <c r="X405" s="104"/>
      <c r="Y405" s="104"/>
      <c r="Z405" s="104"/>
      <c r="AA405" s="104"/>
      <c r="AB405" s="104"/>
      <c r="AC405" s="104"/>
      <c r="AD405" s="104"/>
    </row>
    <row r="406" spans="2:30" ht="24" hidden="1" x14ac:dyDescent="0.25">
      <c r="B406" s="102" t="s">
        <v>199</v>
      </c>
      <c r="C406" s="102" t="s">
        <v>56</v>
      </c>
      <c r="D406" s="102" t="s">
        <v>57</v>
      </c>
      <c r="E406" s="102" t="s">
        <v>764</v>
      </c>
      <c r="F406" s="42">
        <v>91933</v>
      </c>
      <c r="G406" s="430" t="s">
        <v>2341</v>
      </c>
      <c r="H406" s="102" t="s">
        <v>160</v>
      </c>
      <c r="I406" s="37">
        <v>393.46</v>
      </c>
      <c r="J406" s="431" t="s">
        <v>2342</v>
      </c>
      <c r="K406" s="431"/>
      <c r="L406" s="551">
        <v>17.66</v>
      </c>
      <c r="M406" s="37">
        <v>0</v>
      </c>
      <c r="N406" s="37">
        <v>6948.5</v>
      </c>
      <c r="O406" s="37">
        <v>0</v>
      </c>
      <c r="P406" s="620"/>
      <c r="Q406" s="439"/>
      <c r="R406" s="104"/>
      <c r="S406" s="104"/>
      <c r="T406" s="104"/>
      <c r="U406" s="104"/>
      <c r="V406" s="104"/>
      <c r="W406" s="104"/>
      <c r="X406" s="104"/>
      <c r="Y406" s="104"/>
      <c r="Z406" s="104"/>
      <c r="AA406" s="104"/>
      <c r="AB406" s="104"/>
      <c r="AC406" s="104"/>
      <c r="AD406" s="104"/>
    </row>
    <row r="407" spans="2:30" ht="24" hidden="1" x14ac:dyDescent="0.25">
      <c r="B407" s="102" t="s">
        <v>200</v>
      </c>
      <c r="C407" s="102" t="s">
        <v>56</v>
      </c>
      <c r="D407" s="102" t="s">
        <v>57</v>
      </c>
      <c r="E407" s="102" t="s">
        <v>804</v>
      </c>
      <c r="F407" s="42">
        <v>91935</v>
      </c>
      <c r="G407" s="430" t="s">
        <v>2343</v>
      </c>
      <c r="H407" s="102" t="s">
        <v>160</v>
      </c>
      <c r="I407" s="37">
        <v>508.12</v>
      </c>
      <c r="J407" s="431" t="s">
        <v>2344</v>
      </c>
      <c r="K407" s="431"/>
      <c r="L407" s="551">
        <v>27.73</v>
      </c>
      <c r="M407" s="37">
        <v>0</v>
      </c>
      <c r="N407" s="37">
        <v>14090.16</v>
      </c>
      <c r="O407" s="37">
        <v>0</v>
      </c>
      <c r="P407" s="620"/>
      <c r="Q407" s="104"/>
      <c r="R407" s="104"/>
      <c r="S407" s="104"/>
      <c r="T407" s="104"/>
      <c r="U407" s="104"/>
      <c r="V407" s="104"/>
      <c r="W407" s="104"/>
      <c r="X407" s="104"/>
      <c r="Y407" s="104"/>
      <c r="Z407" s="104"/>
      <c r="AA407" s="104"/>
      <c r="AB407" s="104"/>
      <c r="AC407" s="104"/>
      <c r="AD407" s="104"/>
    </row>
    <row r="408" spans="2:30" ht="36" hidden="1" x14ac:dyDescent="0.25">
      <c r="B408" s="102" t="s">
        <v>353</v>
      </c>
      <c r="C408" s="102" t="s">
        <v>56</v>
      </c>
      <c r="D408" s="102" t="s">
        <v>57</v>
      </c>
      <c r="E408" s="102" t="s">
        <v>805</v>
      </c>
      <c r="F408" s="42">
        <v>92998</v>
      </c>
      <c r="G408" s="430" t="s">
        <v>2345</v>
      </c>
      <c r="H408" s="102" t="s">
        <v>160</v>
      </c>
      <c r="I408" s="37">
        <v>30.4</v>
      </c>
      <c r="J408" s="431" t="s">
        <v>2346</v>
      </c>
      <c r="K408" s="431"/>
      <c r="L408" s="551">
        <v>211.14</v>
      </c>
      <c r="M408" s="37">
        <v>0</v>
      </c>
      <c r="N408" s="37">
        <v>6418.65</v>
      </c>
      <c r="O408" s="37">
        <v>0</v>
      </c>
      <c r="P408" s="620"/>
      <c r="Q408" s="104"/>
      <c r="R408" s="104"/>
      <c r="S408" s="104"/>
      <c r="T408" s="104"/>
      <c r="U408" s="104"/>
      <c r="V408" s="104"/>
      <c r="W408" s="104"/>
      <c r="X408" s="104"/>
      <c r="Y408" s="104"/>
      <c r="Z408" s="104"/>
      <c r="AA408" s="104"/>
      <c r="AB408" s="104"/>
      <c r="AC408" s="104"/>
      <c r="AD408" s="104"/>
    </row>
    <row r="409" spans="2:30" ht="24" hidden="1" x14ac:dyDescent="0.25">
      <c r="B409" s="102" t="s">
        <v>1685</v>
      </c>
      <c r="C409" s="102" t="s">
        <v>56</v>
      </c>
      <c r="D409" s="102" t="s">
        <v>57</v>
      </c>
      <c r="E409" s="102" t="s">
        <v>806</v>
      </c>
      <c r="F409" s="42">
        <v>91927</v>
      </c>
      <c r="G409" s="430" t="s">
        <v>2347</v>
      </c>
      <c r="H409" s="102" t="s">
        <v>160</v>
      </c>
      <c r="I409" s="37">
        <v>12.89</v>
      </c>
      <c r="J409" s="431" t="s">
        <v>2348</v>
      </c>
      <c r="K409" s="431"/>
      <c r="L409" s="551">
        <v>5.29</v>
      </c>
      <c r="M409" s="37">
        <v>0</v>
      </c>
      <c r="N409" s="37">
        <v>68.180000000000007</v>
      </c>
      <c r="O409" s="37">
        <v>0</v>
      </c>
      <c r="P409" s="620"/>
      <c r="Q409" s="104"/>
      <c r="R409" s="104"/>
      <c r="S409" s="104"/>
      <c r="T409" s="104"/>
      <c r="U409" s="104"/>
      <c r="V409" s="104"/>
      <c r="W409" s="104"/>
      <c r="X409" s="104"/>
      <c r="Y409" s="104"/>
      <c r="Z409" s="104"/>
      <c r="AA409" s="104"/>
      <c r="AB409" s="104"/>
      <c r="AC409" s="104"/>
      <c r="AD409" s="104"/>
    </row>
    <row r="410" spans="2:30" ht="36" hidden="1" x14ac:dyDescent="0.25">
      <c r="B410" s="102" t="s">
        <v>1686</v>
      </c>
      <c r="C410" s="102" t="s">
        <v>56</v>
      </c>
      <c r="D410" s="102" t="s">
        <v>57</v>
      </c>
      <c r="E410" s="102" t="s">
        <v>807</v>
      </c>
      <c r="F410" s="42">
        <v>101562</v>
      </c>
      <c r="G410" s="430" t="s">
        <v>2349</v>
      </c>
      <c r="H410" s="102" t="s">
        <v>160</v>
      </c>
      <c r="I410" s="37">
        <v>434.6</v>
      </c>
      <c r="J410" s="431" t="s">
        <v>2350</v>
      </c>
      <c r="K410" s="431"/>
      <c r="L410" s="551">
        <v>27.81</v>
      </c>
      <c r="M410" s="37">
        <v>0</v>
      </c>
      <c r="N410" s="37">
        <v>12086.22</v>
      </c>
      <c r="O410" s="37">
        <v>0</v>
      </c>
      <c r="P410" s="620"/>
      <c r="Q410" s="104"/>
      <c r="R410" s="104"/>
      <c r="S410" s="104"/>
      <c r="T410" s="104"/>
      <c r="U410" s="104"/>
      <c r="V410" s="104"/>
      <c r="W410" s="104"/>
      <c r="X410" s="104"/>
      <c r="Y410" s="104"/>
      <c r="Z410" s="104"/>
      <c r="AA410" s="104"/>
      <c r="AB410" s="104"/>
      <c r="AC410" s="104"/>
      <c r="AD410" s="104"/>
    </row>
    <row r="411" spans="2:30" ht="36" hidden="1" x14ac:dyDescent="0.25">
      <c r="B411" s="102" t="s">
        <v>1687</v>
      </c>
      <c r="C411" s="102" t="s">
        <v>56</v>
      </c>
      <c r="D411" s="102" t="s">
        <v>57</v>
      </c>
      <c r="E411" s="102" t="s">
        <v>808</v>
      </c>
      <c r="F411" s="42">
        <v>92986</v>
      </c>
      <c r="G411" s="430" t="s">
        <v>2351</v>
      </c>
      <c r="H411" s="102" t="s">
        <v>160</v>
      </c>
      <c r="I411" s="37">
        <v>225.8</v>
      </c>
      <c r="J411" s="431" t="s">
        <v>2352</v>
      </c>
      <c r="K411" s="431"/>
      <c r="L411" s="551">
        <v>42.12</v>
      </c>
      <c r="M411" s="37">
        <v>0</v>
      </c>
      <c r="N411" s="37">
        <v>9510.69</v>
      </c>
      <c r="O411" s="37">
        <v>0</v>
      </c>
      <c r="P411" s="620"/>
      <c r="Q411" s="104"/>
      <c r="R411" s="104"/>
      <c r="S411" s="104"/>
      <c r="T411" s="104"/>
      <c r="U411" s="104"/>
      <c r="V411" s="104"/>
      <c r="W411" s="104"/>
      <c r="X411" s="104"/>
      <c r="Y411" s="104"/>
      <c r="Z411" s="104"/>
      <c r="AA411" s="104"/>
      <c r="AB411" s="104"/>
      <c r="AC411" s="104"/>
      <c r="AD411" s="104"/>
    </row>
    <row r="412" spans="2:30" ht="36" hidden="1" x14ac:dyDescent="0.25">
      <c r="B412" s="102" t="s">
        <v>1688</v>
      </c>
      <c r="C412" s="102" t="s">
        <v>56</v>
      </c>
      <c r="D412" s="102" t="s">
        <v>57</v>
      </c>
      <c r="E412" s="102" t="s">
        <v>809</v>
      </c>
      <c r="F412" s="42">
        <v>92988</v>
      </c>
      <c r="G412" s="430" t="s">
        <v>2353</v>
      </c>
      <c r="H412" s="102" t="s">
        <v>160</v>
      </c>
      <c r="I412" s="37">
        <v>951.56</v>
      </c>
      <c r="J412" s="431" t="s">
        <v>2354</v>
      </c>
      <c r="K412" s="431"/>
      <c r="L412" s="551">
        <v>61.16</v>
      </c>
      <c r="M412" s="37">
        <v>0</v>
      </c>
      <c r="N412" s="37">
        <v>58197.4</v>
      </c>
      <c r="O412" s="37"/>
      <c r="P412" s="620"/>
      <c r="Q412" s="104"/>
      <c r="R412" s="104"/>
      <c r="S412" s="104"/>
      <c r="T412" s="104"/>
      <c r="U412" s="104"/>
      <c r="V412" s="104"/>
      <c r="W412" s="104"/>
      <c r="X412" s="104"/>
      <c r="Y412" s="104"/>
      <c r="Z412" s="104"/>
      <c r="AA412" s="104"/>
      <c r="AB412" s="104"/>
      <c r="AC412" s="104"/>
      <c r="AD412" s="104"/>
    </row>
    <row r="413" spans="2:30" ht="36" hidden="1" x14ac:dyDescent="0.25">
      <c r="B413" s="102" t="s">
        <v>1689</v>
      </c>
      <c r="C413" s="102" t="s">
        <v>56</v>
      </c>
      <c r="D413" s="102" t="s">
        <v>57</v>
      </c>
      <c r="E413" s="102" t="s">
        <v>809</v>
      </c>
      <c r="F413" s="42">
        <v>92990</v>
      </c>
      <c r="G413" s="430" t="s">
        <v>2355</v>
      </c>
      <c r="H413" s="102" t="s">
        <v>160</v>
      </c>
      <c r="I413" s="37">
        <v>146.04</v>
      </c>
      <c r="J413" s="431" t="s">
        <v>2356</v>
      </c>
      <c r="K413" s="431"/>
      <c r="L413" s="551">
        <v>84.71</v>
      </c>
      <c r="M413" s="37">
        <v>0</v>
      </c>
      <c r="N413" s="37">
        <v>12371.04</v>
      </c>
      <c r="O413" s="37">
        <v>0</v>
      </c>
      <c r="P413" s="620"/>
      <c r="Q413" s="104"/>
      <c r="R413" s="104"/>
      <c r="S413" s="104"/>
      <c r="T413" s="104"/>
      <c r="U413" s="104"/>
      <c r="V413" s="104"/>
      <c r="W413" s="104"/>
      <c r="X413" s="104"/>
      <c r="Y413" s="104"/>
      <c r="Z413" s="104"/>
      <c r="AA413" s="104"/>
      <c r="AB413" s="104"/>
      <c r="AC413" s="104"/>
      <c r="AD413" s="104"/>
    </row>
    <row r="414" spans="2:30" ht="24" hidden="1" x14ac:dyDescent="0.25">
      <c r="B414" s="102" t="s">
        <v>1690</v>
      </c>
      <c r="C414" s="102" t="s">
        <v>56</v>
      </c>
      <c r="D414" s="102" t="s">
        <v>57</v>
      </c>
      <c r="E414" s="102" t="s">
        <v>810</v>
      </c>
      <c r="F414" s="42">
        <v>91926</v>
      </c>
      <c r="G414" s="430" t="s">
        <v>2357</v>
      </c>
      <c r="H414" s="102" t="s">
        <v>160</v>
      </c>
      <c r="I414" s="37">
        <v>4899.5600000000004</v>
      </c>
      <c r="J414" s="431" t="s">
        <v>2358</v>
      </c>
      <c r="K414" s="431"/>
      <c r="L414" s="551">
        <v>4.71</v>
      </c>
      <c r="M414" s="37">
        <v>0</v>
      </c>
      <c r="N414" s="37">
        <v>23076.92</v>
      </c>
      <c r="O414" s="37">
        <v>0</v>
      </c>
      <c r="P414" s="620"/>
      <c r="Q414" s="439"/>
      <c r="R414" s="104"/>
      <c r="S414" s="104"/>
      <c r="T414" s="104"/>
      <c r="U414" s="104"/>
      <c r="V414" s="104"/>
      <c r="W414" s="104"/>
      <c r="X414" s="104"/>
      <c r="Y414" s="104"/>
      <c r="Z414" s="104"/>
      <c r="AA414" s="104"/>
      <c r="AB414" s="104"/>
      <c r="AC414" s="104"/>
      <c r="AD414" s="104"/>
    </row>
    <row r="415" spans="2:30" ht="24" hidden="1" x14ac:dyDescent="0.25">
      <c r="B415" s="102" t="s">
        <v>1691</v>
      </c>
      <c r="C415" s="102" t="s">
        <v>56</v>
      </c>
      <c r="D415" s="102" t="s">
        <v>57</v>
      </c>
      <c r="E415" s="102" t="s">
        <v>811</v>
      </c>
      <c r="F415" s="42">
        <v>91928</v>
      </c>
      <c r="G415" s="430" t="s">
        <v>2359</v>
      </c>
      <c r="H415" s="102" t="s">
        <v>160</v>
      </c>
      <c r="I415" s="37">
        <v>1456.29</v>
      </c>
      <c r="J415" s="431" t="s">
        <v>2360</v>
      </c>
      <c r="K415" s="431"/>
      <c r="L415" s="551">
        <v>7.3</v>
      </c>
      <c r="M415" s="37">
        <v>0</v>
      </c>
      <c r="N415" s="37">
        <v>10630.91</v>
      </c>
      <c r="O415" s="37">
        <v>0</v>
      </c>
      <c r="P415" s="620"/>
      <c r="Q415" s="439"/>
      <c r="R415" s="104"/>
      <c r="S415" s="104"/>
      <c r="T415" s="104"/>
      <c r="U415" s="104"/>
      <c r="V415" s="104"/>
      <c r="W415" s="104"/>
      <c r="X415" s="104"/>
      <c r="Y415" s="104"/>
      <c r="Z415" s="104"/>
      <c r="AA415" s="104"/>
      <c r="AB415" s="104"/>
      <c r="AC415" s="104"/>
      <c r="AD415" s="104"/>
    </row>
    <row r="416" spans="2:30" ht="24" hidden="1" x14ac:dyDescent="0.25">
      <c r="B416" s="102" t="s">
        <v>1692</v>
      </c>
      <c r="C416" s="102" t="s">
        <v>56</v>
      </c>
      <c r="D416" s="102" t="s">
        <v>57</v>
      </c>
      <c r="E416" s="102" t="s">
        <v>812</v>
      </c>
      <c r="F416" s="42">
        <v>91930</v>
      </c>
      <c r="G416" s="430" t="s">
        <v>2361</v>
      </c>
      <c r="H416" s="102" t="s">
        <v>160</v>
      </c>
      <c r="I416" s="37">
        <v>485.54</v>
      </c>
      <c r="J416" s="431" t="s">
        <v>2362</v>
      </c>
      <c r="K416" s="431"/>
      <c r="L416" s="551">
        <v>10.210000000000001</v>
      </c>
      <c r="M416" s="37">
        <v>0</v>
      </c>
      <c r="N416" s="37">
        <v>4957.3599999999997</v>
      </c>
      <c r="O416" s="37">
        <v>0</v>
      </c>
      <c r="P416" s="620"/>
      <c r="Q416" s="104"/>
      <c r="R416" s="104"/>
      <c r="S416" s="104"/>
      <c r="T416" s="104"/>
      <c r="U416" s="104"/>
      <c r="V416" s="104"/>
      <c r="W416" s="104"/>
      <c r="X416" s="104"/>
      <c r="Y416" s="104"/>
      <c r="Z416" s="104"/>
      <c r="AA416" s="104"/>
      <c r="AB416" s="104"/>
      <c r="AC416" s="104"/>
      <c r="AD416" s="104"/>
    </row>
    <row r="417" spans="2:30" ht="24" hidden="1" x14ac:dyDescent="0.25">
      <c r="B417" s="102" t="s">
        <v>1693</v>
      </c>
      <c r="C417" s="102" t="s">
        <v>56</v>
      </c>
      <c r="D417" s="102" t="s">
        <v>57</v>
      </c>
      <c r="E417" s="102" t="s">
        <v>813</v>
      </c>
      <c r="F417" s="42">
        <v>91939</v>
      </c>
      <c r="G417" s="430" t="s">
        <v>2363</v>
      </c>
      <c r="H417" s="102" t="s">
        <v>121</v>
      </c>
      <c r="I417" s="37">
        <v>87</v>
      </c>
      <c r="J417" s="431" t="s">
        <v>2364</v>
      </c>
      <c r="K417" s="431"/>
      <c r="L417" s="551">
        <v>34.56</v>
      </c>
      <c r="M417" s="37">
        <v>0</v>
      </c>
      <c r="N417" s="37">
        <v>3006.72</v>
      </c>
      <c r="O417" s="37">
        <v>0</v>
      </c>
      <c r="P417" s="620"/>
      <c r="Q417" s="104"/>
      <c r="R417" s="104"/>
      <c r="S417" s="104"/>
      <c r="T417" s="104"/>
      <c r="U417" s="104"/>
      <c r="V417" s="104"/>
      <c r="W417" s="104"/>
      <c r="X417" s="104"/>
      <c r="Y417" s="104"/>
      <c r="Z417" s="104"/>
      <c r="AA417" s="104"/>
      <c r="AB417" s="104"/>
      <c r="AC417" s="104"/>
      <c r="AD417" s="104"/>
    </row>
    <row r="418" spans="2:30" ht="24" hidden="1" x14ac:dyDescent="0.25">
      <c r="B418" s="102" t="s">
        <v>1694</v>
      </c>
      <c r="C418" s="102" t="s">
        <v>56</v>
      </c>
      <c r="D418" s="102" t="s">
        <v>57</v>
      </c>
      <c r="E418" s="102" t="s">
        <v>814</v>
      </c>
      <c r="F418" s="42">
        <v>91941</v>
      </c>
      <c r="G418" s="430" t="s">
        <v>2365</v>
      </c>
      <c r="H418" s="102" t="s">
        <v>121</v>
      </c>
      <c r="I418" s="37">
        <v>21</v>
      </c>
      <c r="J418" s="431" t="s">
        <v>2366</v>
      </c>
      <c r="K418" s="431"/>
      <c r="L418" s="551">
        <v>13.11</v>
      </c>
      <c r="M418" s="37">
        <v>0</v>
      </c>
      <c r="N418" s="37">
        <v>275.31</v>
      </c>
      <c r="O418" s="37">
        <v>0</v>
      </c>
      <c r="P418" s="620"/>
      <c r="Q418" s="104"/>
      <c r="R418" s="104"/>
      <c r="S418" s="104"/>
      <c r="T418" s="104"/>
      <c r="U418" s="104"/>
      <c r="V418" s="104"/>
      <c r="W418" s="104"/>
      <c r="X418" s="104"/>
      <c r="Y418" s="104"/>
      <c r="Z418" s="104"/>
      <c r="AA418" s="104"/>
      <c r="AB418" s="104"/>
      <c r="AC418" s="104"/>
      <c r="AD418" s="104"/>
    </row>
    <row r="419" spans="2:30" ht="24" hidden="1" x14ac:dyDescent="0.25">
      <c r="B419" s="102" t="s">
        <v>1695</v>
      </c>
      <c r="C419" s="102" t="s">
        <v>56</v>
      </c>
      <c r="D419" s="102" t="s">
        <v>57</v>
      </c>
      <c r="E419" s="102" t="s">
        <v>815</v>
      </c>
      <c r="F419" s="42">
        <v>91940</v>
      </c>
      <c r="G419" s="430" t="s">
        <v>2367</v>
      </c>
      <c r="H419" s="102" t="s">
        <v>121</v>
      </c>
      <c r="I419" s="37">
        <v>119</v>
      </c>
      <c r="J419" s="431" t="s">
        <v>2368</v>
      </c>
      <c r="K419" s="431"/>
      <c r="L419" s="551">
        <v>20.18</v>
      </c>
      <c r="M419" s="37">
        <v>0</v>
      </c>
      <c r="N419" s="37">
        <v>2401.42</v>
      </c>
      <c r="O419" s="37">
        <v>0</v>
      </c>
      <c r="P419" s="620"/>
      <c r="Q419" s="104"/>
      <c r="R419" s="104"/>
      <c r="S419" s="104"/>
      <c r="T419" s="104"/>
      <c r="U419" s="104"/>
      <c r="V419" s="104"/>
      <c r="W419" s="104"/>
      <c r="X419" s="104"/>
      <c r="Y419" s="104"/>
      <c r="Z419" s="104"/>
      <c r="AA419" s="104"/>
      <c r="AB419" s="104"/>
      <c r="AC419" s="104"/>
      <c r="AD419" s="104"/>
    </row>
    <row r="420" spans="2:30" ht="24" hidden="1" x14ac:dyDescent="0.25">
      <c r="B420" s="102" t="s">
        <v>1696</v>
      </c>
      <c r="C420" s="102" t="s">
        <v>56</v>
      </c>
      <c r="D420" s="102" t="s">
        <v>57</v>
      </c>
      <c r="E420" s="102" t="s">
        <v>816</v>
      </c>
      <c r="F420" s="42">
        <v>91936</v>
      </c>
      <c r="G420" s="430" t="s">
        <v>2369</v>
      </c>
      <c r="H420" s="102" t="s">
        <v>121</v>
      </c>
      <c r="I420" s="37">
        <v>182</v>
      </c>
      <c r="J420" s="431" t="s">
        <v>2370</v>
      </c>
      <c r="K420" s="431"/>
      <c r="L420" s="551">
        <v>20.79</v>
      </c>
      <c r="M420" s="37">
        <v>0</v>
      </c>
      <c r="N420" s="37">
        <v>3783.78</v>
      </c>
      <c r="O420" s="37">
        <v>0</v>
      </c>
      <c r="P420" s="620"/>
      <c r="Q420" s="104"/>
      <c r="R420" s="104"/>
      <c r="S420" s="104"/>
      <c r="T420" s="104"/>
      <c r="U420" s="104"/>
      <c r="V420" s="104"/>
      <c r="W420" s="104"/>
      <c r="X420" s="104"/>
      <c r="Y420" s="104"/>
      <c r="Z420" s="104"/>
      <c r="AA420" s="104"/>
      <c r="AB420" s="104"/>
      <c r="AC420" s="104"/>
      <c r="AD420" s="104"/>
    </row>
    <row r="421" spans="2:30" ht="24" hidden="1" x14ac:dyDescent="0.25">
      <c r="B421" s="102" t="s">
        <v>1697</v>
      </c>
      <c r="C421" s="102" t="s">
        <v>56</v>
      </c>
      <c r="D421" s="102" t="s">
        <v>57</v>
      </c>
      <c r="E421" s="102" t="s">
        <v>817</v>
      </c>
      <c r="F421" s="42">
        <v>96986</v>
      </c>
      <c r="G421" s="430" t="s">
        <v>2371</v>
      </c>
      <c r="H421" s="102" t="s">
        <v>121</v>
      </c>
      <c r="I421" s="37">
        <v>4</v>
      </c>
      <c r="J421" s="431" t="s">
        <v>2372</v>
      </c>
      <c r="K421" s="431"/>
      <c r="L421" s="551">
        <v>168.99</v>
      </c>
      <c r="M421" s="37">
        <v>0</v>
      </c>
      <c r="N421" s="37">
        <v>675.96</v>
      </c>
      <c r="O421" s="37">
        <v>0</v>
      </c>
      <c r="P421" s="620"/>
      <c r="Q421" s="104"/>
      <c r="R421" s="104"/>
      <c r="S421" s="104"/>
      <c r="T421" s="104"/>
      <c r="U421" s="104"/>
      <c r="V421" s="104"/>
      <c r="W421" s="104"/>
      <c r="X421" s="104"/>
      <c r="Y421" s="104"/>
      <c r="Z421" s="104"/>
      <c r="AA421" s="104"/>
      <c r="AB421" s="104"/>
      <c r="AC421" s="104"/>
      <c r="AD421" s="104"/>
    </row>
    <row r="422" spans="2:30" ht="36" hidden="1" x14ac:dyDescent="0.25">
      <c r="B422" s="102" t="s">
        <v>1698</v>
      </c>
      <c r="C422" s="102" t="s">
        <v>56</v>
      </c>
      <c r="D422" s="102" t="s">
        <v>57</v>
      </c>
      <c r="E422" s="102" t="s">
        <v>818</v>
      </c>
      <c r="F422" s="42">
        <v>97886</v>
      </c>
      <c r="G422" s="430" t="s">
        <v>2373</v>
      </c>
      <c r="H422" s="102" t="s">
        <v>121</v>
      </c>
      <c r="I422" s="37">
        <v>14</v>
      </c>
      <c r="J422" s="431" t="s">
        <v>2374</v>
      </c>
      <c r="K422" s="431"/>
      <c r="L422" s="551">
        <v>194.55</v>
      </c>
      <c r="M422" s="37">
        <v>0</v>
      </c>
      <c r="N422" s="37">
        <v>2723.7</v>
      </c>
      <c r="O422" s="37">
        <v>0</v>
      </c>
      <c r="P422" s="620"/>
      <c r="Q422" s="104"/>
      <c r="R422" s="104"/>
      <c r="S422" s="104"/>
      <c r="T422" s="104"/>
      <c r="U422" s="104"/>
      <c r="V422" s="104"/>
      <c r="W422" s="104"/>
      <c r="X422" s="104"/>
      <c r="Y422" s="104"/>
      <c r="Z422" s="104"/>
      <c r="AA422" s="104"/>
      <c r="AB422" s="104"/>
      <c r="AC422" s="104"/>
      <c r="AD422" s="104"/>
    </row>
    <row r="423" spans="2:30" hidden="1" x14ac:dyDescent="0.25">
      <c r="B423" s="102" t="s">
        <v>1699</v>
      </c>
      <c r="C423" s="102" t="s">
        <v>56</v>
      </c>
      <c r="D423" s="102" t="s">
        <v>58</v>
      </c>
      <c r="E423" s="102" t="s">
        <v>819</v>
      </c>
      <c r="F423" s="42">
        <v>1201002056</v>
      </c>
      <c r="G423" s="430" t="s">
        <v>2375</v>
      </c>
      <c r="H423" s="102" t="s">
        <v>121</v>
      </c>
      <c r="I423" s="37">
        <v>13</v>
      </c>
      <c r="J423" s="431">
        <v>4.34</v>
      </c>
      <c r="K423" s="431"/>
      <c r="L423" s="551">
        <v>5.59</v>
      </c>
      <c r="M423" s="37">
        <v>0</v>
      </c>
      <c r="N423" s="37">
        <v>72.67</v>
      </c>
      <c r="O423" s="37">
        <v>0</v>
      </c>
      <c r="P423" s="620"/>
      <c r="Q423" s="104"/>
      <c r="R423" s="104"/>
      <c r="S423" s="104"/>
      <c r="T423" s="104"/>
      <c r="U423" s="104"/>
      <c r="V423" s="104"/>
      <c r="W423" s="104"/>
      <c r="X423" s="104"/>
      <c r="Y423" s="104"/>
      <c r="Z423" s="104"/>
      <c r="AA423" s="104"/>
      <c r="AB423" s="104"/>
      <c r="AC423" s="104"/>
      <c r="AD423" s="104"/>
    </row>
    <row r="424" spans="2:30" ht="24" hidden="1" x14ac:dyDescent="0.25">
      <c r="B424" s="102" t="s">
        <v>1700</v>
      </c>
      <c r="C424" s="102" t="s">
        <v>56</v>
      </c>
      <c r="D424" s="102" t="s">
        <v>57</v>
      </c>
      <c r="E424" s="102" t="s">
        <v>820</v>
      </c>
      <c r="F424" s="42">
        <v>91953</v>
      </c>
      <c r="G424" s="430" t="s">
        <v>2376</v>
      </c>
      <c r="H424" s="102" t="s">
        <v>121</v>
      </c>
      <c r="I424" s="37">
        <v>13</v>
      </c>
      <c r="J424" s="431" t="s">
        <v>2377</v>
      </c>
      <c r="K424" s="431"/>
      <c r="L424" s="551">
        <v>34.119999999999997</v>
      </c>
      <c r="M424" s="37">
        <v>0</v>
      </c>
      <c r="N424" s="37">
        <v>443.56</v>
      </c>
      <c r="O424" s="37">
        <v>0</v>
      </c>
      <c r="P424" s="620"/>
      <c r="Q424" s="104"/>
      <c r="R424" s="104"/>
      <c r="S424" s="104"/>
      <c r="T424" s="104"/>
      <c r="U424" s="104"/>
      <c r="V424" s="104"/>
      <c r="W424" s="104"/>
      <c r="X424" s="104"/>
      <c r="Y424" s="104"/>
      <c r="Z424" s="104"/>
      <c r="AA424" s="104"/>
      <c r="AB424" s="104"/>
      <c r="AC424" s="104"/>
      <c r="AD424" s="104"/>
    </row>
    <row r="425" spans="2:30" hidden="1" x14ac:dyDescent="0.25">
      <c r="B425" s="102" t="s">
        <v>1701</v>
      </c>
      <c r="C425" s="102" t="s">
        <v>56</v>
      </c>
      <c r="D425" s="102" t="s">
        <v>105</v>
      </c>
      <c r="E425" s="102" t="s">
        <v>821</v>
      </c>
      <c r="F425" s="42">
        <v>59106</v>
      </c>
      <c r="G425" s="430" t="s">
        <v>1261</v>
      </c>
      <c r="H425" s="102" t="s">
        <v>121</v>
      </c>
      <c r="I425" s="37">
        <v>1</v>
      </c>
      <c r="J425" s="431">
        <v>39.909999999999997</v>
      </c>
      <c r="K425" s="431"/>
      <c r="L425" s="551">
        <v>51.41</v>
      </c>
      <c r="M425" s="37">
        <v>0</v>
      </c>
      <c r="N425" s="37">
        <v>51.41</v>
      </c>
      <c r="O425" s="37">
        <v>0</v>
      </c>
      <c r="P425" s="620"/>
      <c r="Q425" s="104"/>
      <c r="R425" s="104"/>
      <c r="S425" s="104"/>
      <c r="T425" s="104"/>
      <c r="U425" s="104"/>
      <c r="V425" s="104"/>
      <c r="W425" s="104"/>
      <c r="X425" s="104"/>
      <c r="Y425" s="104"/>
      <c r="Z425" s="104"/>
      <c r="AA425" s="104"/>
      <c r="AB425" s="104"/>
      <c r="AC425" s="104"/>
      <c r="AD425" s="104"/>
    </row>
    <row r="426" spans="2:30" ht="24" hidden="1" x14ac:dyDescent="0.25">
      <c r="B426" s="102" t="s">
        <v>1702</v>
      </c>
      <c r="C426" s="102" t="s">
        <v>56</v>
      </c>
      <c r="D426" s="102" t="s">
        <v>57</v>
      </c>
      <c r="E426" s="102" t="s">
        <v>822</v>
      </c>
      <c r="F426" s="42">
        <v>92023</v>
      </c>
      <c r="G426" s="430" t="s">
        <v>2378</v>
      </c>
      <c r="H426" s="102" t="s">
        <v>121</v>
      </c>
      <c r="I426" s="37">
        <v>34</v>
      </c>
      <c r="J426" s="431" t="s">
        <v>2379</v>
      </c>
      <c r="K426" s="431"/>
      <c r="L426" s="551">
        <v>58.04</v>
      </c>
      <c r="M426" s="37">
        <v>0</v>
      </c>
      <c r="N426" s="37">
        <v>1973.36</v>
      </c>
      <c r="O426" s="37">
        <v>0</v>
      </c>
      <c r="P426" s="620"/>
      <c r="Q426" s="104"/>
      <c r="R426" s="104"/>
      <c r="S426" s="104"/>
      <c r="T426" s="104"/>
      <c r="U426" s="104"/>
      <c r="V426" s="104"/>
      <c r="W426" s="104"/>
      <c r="X426" s="104"/>
      <c r="Y426" s="104"/>
      <c r="Z426" s="104"/>
      <c r="AA426" s="104"/>
      <c r="AB426" s="104"/>
      <c r="AC426" s="104"/>
      <c r="AD426" s="104"/>
    </row>
    <row r="427" spans="2:30" ht="24" hidden="1" x14ac:dyDescent="0.25">
      <c r="B427" s="102" t="s">
        <v>1703</v>
      </c>
      <c r="C427" s="102" t="s">
        <v>56</v>
      </c>
      <c r="D427" s="102" t="s">
        <v>57</v>
      </c>
      <c r="E427" s="102" t="s">
        <v>823</v>
      </c>
      <c r="F427" s="42">
        <v>91992</v>
      </c>
      <c r="G427" s="430" t="s">
        <v>2380</v>
      </c>
      <c r="H427" s="102" t="s">
        <v>121</v>
      </c>
      <c r="I427" s="37">
        <v>41</v>
      </c>
      <c r="J427" s="431" t="s">
        <v>2381</v>
      </c>
      <c r="K427" s="431"/>
      <c r="L427" s="551">
        <v>50.83</v>
      </c>
      <c r="M427" s="37">
        <v>0</v>
      </c>
      <c r="N427" s="37">
        <v>2084.0300000000002</v>
      </c>
      <c r="O427" s="37">
        <v>0</v>
      </c>
      <c r="P427" s="620"/>
      <c r="Q427" s="104"/>
      <c r="R427" s="104"/>
      <c r="S427" s="104"/>
      <c r="T427" s="104"/>
      <c r="U427" s="104"/>
      <c r="V427" s="104"/>
      <c r="W427" s="104"/>
      <c r="X427" s="104"/>
      <c r="Y427" s="104"/>
      <c r="Z427" s="104"/>
      <c r="AA427" s="104"/>
      <c r="AB427" s="104"/>
      <c r="AC427" s="104"/>
      <c r="AD427" s="104"/>
    </row>
    <row r="428" spans="2:30" ht="24" hidden="1" x14ac:dyDescent="0.25">
      <c r="B428" s="102" t="s">
        <v>1704</v>
      </c>
      <c r="C428" s="102" t="s">
        <v>56</v>
      </c>
      <c r="D428" s="102" t="s">
        <v>57</v>
      </c>
      <c r="E428" s="102" t="s">
        <v>824</v>
      </c>
      <c r="F428" s="42">
        <v>92000</v>
      </c>
      <c r="G428" s="430" t="s">
        <v>2382</v>
      </c>
      <c r="H428" s="102" t="s">
        <v>121</v>
      </c>
      <c r="I428" s="37">
        <v>17</v>
      </c>
      <c r="J428" s="431" t="s">
        <v>2383</v>
      </c>
      <c r="K428" s="431"/>
      <c r="L428" s="551">
        <v>35.869999999999997</v>
      </c>
      <c r="M428" s="37">
        <v>0</v>
      </c>
      <c r="N428" s="37">
        <v>609.79</v>
      </c>
      <c r="O428" s="37">
        <v>0</v>
      </c>
      <c r="P428" s="620"/>
      <c r="Q428" s="104"/>
      <c r="R428" s="104"/>
      <c r="S428" s="104"/>
      <c r="T428" s="104"/>
      <c r="U428" s="104"/>
      <c r="V428" s="104"/>
      <c r="W428" s="104"/>
      <c r="X428" s="104"/>
      <c r="Y428" s="104"/>
      <c r="Z428" s="104"/>
      <c r="AA428" s="104"/>
      <c r="AB428" s="104"/>
      <c r="AC428" s="104"/>
      <c r="AD428" s="104"/>
    </row>
    <row r="429" spans="2:30" ht="24" hidden="1" x14ac:dyDescent="0.25">
      <c r="B429" s="102" t="s">
        <v>1705</v>
      </c>
      <c r="C429" s="102" t="s">
        <v>56</v>
      </c>
      <c r="D429" s="102" t="s">
        <v>57</v>
      </c>
      <c r="E429" s="102" t="s">
        <v>825</v>
      </c>
      <c r="F429" s="42">
        <v>91999</v>
      </c>
      <c r="G429" s="430" t="s">
        <v>2384</v>
      </c>
      <c r="H429" s="102" t="s">
        <v>121</v>
      </c>
      <c r="I429" s="37">
        <v>4</v>
      </c>
      <c r="J429" s="431" t="s">
        <v>2385</v>
      </c>
      <c r="K429" s="431"/>
      <c r="L429" s="551">
        <v>25.98</v>
      </c>
      <c r="M429" s="37">
        <v>0</v>
      </c>
      <c r="N429" s="37">
        <v>103.92</v>
      </c>
      <c r="O429" s="37">
        <v>0</v>
      </c>
      <c r="P429" s="620"/>
      <c r="Q429" s="104"/>
      <c r="R429" s="104"/>
      <c r="S429" s="104"/>
      <c r="T429" s="104"/>
      <c r="U429" s="104"/>
      <c r="V429" s="104"/>
      <c r="W429" s="104"/>
      <c r="X429" s="104"/>
      <c r="Y429" s="104"/>
      <c r="Z429" s="104"/>
      <c r="AA429" s="104"/>
      <c r="AB429" s="104"/>
      <c r="AC429" s="104"/>
      <c r="AD429" s="104"/>
    </row>
    <row r="430" spans="2:30" ht="24" hidden="1" x14ac:dyDescent="0.25">
      <c r="B430" s="102" t="s">
        <v>1706</v>
      </c>
      <c r="C430" s="102" t="s">
        <v>56</v>
      </c>
      <c r="D430" s="102" t="s">
        <v>57</v>
      </c>
      <c r="E430" s="102" t="s">
        <v>826</v>
      </c>
      <c r="F430" s="42">
        <v>91996</v>
      </c>
      <c r="G430" s="430" t="s">
        <v>2386</v>
      </c>
      <c r="H430" s="102" t="s">
        <v>121</v>
      </c>
      <c r="I430" s="37">
        <v>43</v>
      </c>
      <c r="J430" s="431" t="s">
        <v>2387</v>
      </c>
      <c r="K430" s="431"/>
      <c r="L430" s="551">
        <v>40.03</v>
      </c>
      <c r="M430" s="37">
        <v>0</v>
      </c>
      <c r="N430" s="37">
        <v>1721.29</v>
      </c>
      <c r="O430" s="37">
        <v>0</v>
      </c>
      <c r="P430" s="620"/>
      <c r="Q430" s="104"/>
      <c r="R430" s="104"/>
      <c r="S430" s="104"/>
      <c r="T430" s="104"/>
      <c r="U430" s="104"/>
      <c r="V430" s="104"/>
      <c r="W430" s="104"/>
      <c r="X430" s="104"/>
      <c r="Y430" s="104"/>
      <c r="Z430" s="104"/>
      <c r="AA430" s="104"/>
      <c r="AB430" s="104"/>
      <c r="AC430" s="104"/>
      <c r="AD430" s="104"/>
    </row>
    <row r="431" spans="2:30" ht="24" hidden="1" x14ac:dyDescent="0.25">
      <c r="B431" s="102" t="s">
        <v>1707</v>
      </c>
      <c r="C431" s="102" t="s">
        <v>56</v>
      </c>
      <c r="D431" s="102" t="s">
        <v>57</v>
      </c>
      <c r="E431" s="102" t="s">
        <v>827</v>
      </c>
      <c r="F431" s="42">
        <v>91997</v>
      </c>
      <c r="G431" s="430" t="s">
        <v>2388</v>
      </c>
      <c r="H431" s="102" t="s">
        <v>121</v>
      </c>
      <c r="I431" s="37">
        <v>5</v>
      </c>
      <c r="J431" s="431" t="s">
        <v>2389</v>
      </c>
      <c r="K431" s="431"/>
      <c r="L431" s="551">
        <v>42.78</v>
      </c>
      <c r="M431" s="37">
        <v>0</v>
      </c>
      <c r="N431" s="37">
        <v>213.9</v>
      </c>
      <c r="O431" s="37">
        <v>0</v>
      </c>
      <c r="P431" s="620"/>
      <c r="Q431" s="104"/>
      <c r="R431" s="104"/>
      <c r="S431" s="104"/>
      <c r="T431" s="104"/>
      <c r="U431" s="104"/>
      <c r="V431" s="104"/>
      <c r="W431" s="104"/>
      <c r="X431" s="104"/>
      <c r="Y431" s="104"/>
      <c r="Z431" s="104"/>
      <c r="AA431" s="104"/>
      <c r="AB431" s="104"/>
      <c r="AC431" s="104"/>
      <c r="AD431" s="104"/>
    </row>
    <row r="432" spans="2:30" ht="24" hidden="1" x14ac:dyDescent="0.25">
      <c r="B432" s="102" t="s">
        <v>1708</v>
      </c>
      <c r="C432" s="102" t="s">
        <v>56</v>
      </c>
      <c r="D432" s="102" t="s">
        <v>57</v>
      </c>
      <c r="E432" s="102" t="s">
        <v>828</v>
      </c>
      <c r="F432" s="42">
        <v>92004</v>
      </c>
      <c r="G432" s="430" t="s">
        <v>2390</v>
      </c>
      <c r="H432" s="102" t="s">
        <v>121</v>
      </c>
      <c r="I432" s="37">
        <v>24</v>
      </c>
      <c r="J432" s="431" t="s">
        <v>2391</v>
      </c>
      <c r="K432" s="431"/>
      <c r="L432" s="551">
        <v>64.02</v>
      </c>
      <c r="M432" s="37">
        <v>0</v>
      </c>
      <c r="N432" s="37">
        <v>1536.48</v>
      </c>
      <c r="O432" s="37">
        <v>0</v>
      </c>
      <c r="P432" s="620"/>
      <c r="Q432" s="104"/>
      <c r="R432" s="104"/>
      <c r="S432" s="104"/>
      <c r="T432" s="104"/>
      <c r="U432" s="104"/>
      <c r="V432" s="104"/>
      <c r="W432" s="104"/>
      <c r="X432" s="104"/>
      <c r="Y432" s="104"/>
      <c r="Z432" s="104"/>
      <c r="AA432" s="104"/>
      <c r="AB432" s="104"/>
      <c r="AC432" s="104"/>
      <c r="AD432" s="104"/>
    </row>
    <row r="433" spans="2:30" ht="36" hidden="1" x14ac:dyDescent="0.25">
      <c r="B433" s="102" t="s">
        <v>1709</v>
      </c>
      <c r="C433" s="102" t="s">
        <v>56</v>
      </c>
      <c r="D433" s="102" t="s">
        <v>57</v>
      </c>
      <c r="E433" s="102" t="s">
        <v>829</v>
      </c>
      <c r="F433" s="42">
        <v>92029</v>
      </c>
      <c r="G433" s="430" t="s">
        <v>2392</v>
      </c>
      <c r="H433" s="102" t="s">
        <v>121</v>
      </c>
      <c r="I433" s="37">
        <v>2</v>
      </c>
      <c r="J433" s="431" t="s">
        <v>2393</v>
      </c>
      <c r="K433" s="431"/>
      <c r="L433" s="551">
        <v>65.45</v>
      </c>
      <c r="M433" s="37">
        <v>0</v>
      </c>
      <c r="N433" s="37">
        <v>130.9</v>
      </c>
      <c r="O433" s="37">
        <v>0</v>
      </c>
      <c r="P433" s="620"/>
      <c r="Q433" s="104"/>
      <c r="R433" s="104"/>
      <c r="S433" s="104"/>
      <c r="T433" s="104"/>
      <c r="U433" s="104"/>
      <c r="V433" s="104"/>
      <c r="W433" s="104"/>
      <c r="X433" s="104"/>
      <c r="Y433" s="104"/>
      <c r="Z433" s="104"/>
      <c r="AA433" s="104"/>
      <c r="AB433" s="104"/>
      <c r="AC433" s="104"/>
      <c r="AD433" s="104"/>
    </row>
    <row r="434" spans="2:30" ht="24" hidden="1" x14ac:dyDescent="0.25">
      <c r="B434" s="102" t="s">
        <v>1710</v>
      </c>
      <c r="C434" s="102" t="s">
        <v>56</v>
      </c>
      <c r="D434" s="102" t="s">
        <v>57</v>
      </c>
      <c r="E434" s="102" t="s">
        <v>830</v>
      </c>
      <c r="F434" s="42">
        <v>93660</v>
      </c>
      <c r="G434" s="430" t="s">
        <v>2394</v>
      </c>
      <c r="H434" s="102" t="s">
        <v>121</v>
      </c>
      <c r="I434" s="37">
        <v>13</v>
      </c>
      <c r="J434" s="431" t="s">
        <v>2395</v>
      </c>
      <c r="K434" s="431"/>
      <c r="L434" s="551">
        <v>80.13</v>
      </c>
      <c r="M434" s="37">
        <v>0</v>
      </c>
      <c r="N434" s="37">
        <v>1041.69</v>
      </c>
      <c r="O434" s="37">
        <v>0</v>
      </c>
      <c r="P434" s="620"/>
      <c r="Q434" s="104"/>
      <c r="R434" s="104"/>
      <c r="S434" s="104"/>
      <c r="T434" s="104"/>
      <c r="U434" s="104"/>
      <c r="V434" s="104"/>
      <c r="W434" s="104"/>
      <c r="X434" s="104"/>
      <c r="Y434" s="104"/>
      <c r="Z434" s="104"/>
      <c r="AA434" s="104"/>
      <c r="AB434" s="104"/>
      <c r="AC434" s="104"/>
      <c r="AD434" s="104"/>
    </row>
    <row r="435" spans="2:30" ht="24" hidden="1" x14ac:dyDescent="0.25">
      <c r="B435" s="102" t="s">
        <v>1711</v>
      </c>
      <c r="C435" s="102" t="s">
        <v>56</v>
      </c>
      <c r="D435" s="102" t="s">
        <v>57</v>
      </c>
      <c r="E435" s="102" t="s">
        <v>831</v>
      </c>
      <c r="F435" s="42">
        <v>93663</v>
      </c>
      <c r="G435" s="430" t="s">
        <v>2396</v>
      </c>
      <c r="H435" s="102" t="s">
        <v>121</v>
      </c>
      <c r="I435" s="37">
        <v>2</v>
      </c>
      <c r="J435" s="431" t="s">
        <v>2397</v>
      </c>
      <c r="K435" s="431"/>
      <c r="L435" s="551">
        <v>84.4</v>
      </c>
      <c r="M435" s="37">
        <v>0</v>
      </c>
      <c r="N435" s="37">
        <v>168.8</v>
      </c>
      <c r="O435" s="37">
        <v>0</v>
      </c>
      <c r="P435" s="620"/>
      <c r="Q435" s="104"/>
      <c r="R435" s="104"/>
      <c r="S435" s="104"/>
      <c r="T435" s="104"/>
      <c r="U435" s="104"/>
      <c r="V435" s="104"/>
      <c r="W435" s="104"/>
      <c r="X435" s="104"/>
      <c r="Y435" s="104"/>
      <c r="Z435" s="104"/>
      <c r="AA435" s="104"/>
      <c r="AB435" s="104"/>
      <c r="AC435" s="104"/>
      <c r="AD435" s="104"/>
    </row>
    <row r="436" spans="2:30" ht="24" hidden="1" x14ac:dyDescent="0.25">
      <c r="B436" s="102" t="s">
        <v>1712</v>
      </c>
      <c r="C436" s="102" t="s">
        <v>56</v>
      </c>
      <c r="D436" s="102" t="s">
        <v>57</v>
      </c>
      <c r="E436" s="102" t="s">
        <v>832</v>
      </c>
      <c r="F436" s="42">
        <v>93664</v>
      </c>
      <c r="G436" s="430" t="s">
        <v>2398</v>
      </c>
      <c r="H436" s="102" t="s">
        <v>121</v>
      </c>
      <c r="I436" s="37">
        <v>16</v>
      </c>
      <c r="J436" s="431" t="s">
        <v>2399</v>
      </c>
      <c r="K436" s="431"/>
      <c r="L436" s="551">
        <v>87.86</v>
      </c>
      <c r="M436" s="37">
        <v>0</v>
      </c>
      <c r="N436" s="37">
        <v>1405.76</v>
      </c>
      <c r="O436" s="37">
        <v>0</v>
      </c>
      <c r="P436" s="620"/>
      <c r="Q436" s="104"/>
      <c r="R436" s="104"/>
      <c r="S436" s="104"/>
      <c r="T436" s="104"/>
      <c r="U436" s="104"/>
      <c r="V436" s="104"/>
      <c r="W436" s="104"/>
      <c r="X436" s="104"/>
      <c r="Y436" s="104"/>
      <c r="Z436" s="104"/>
      <c r="AA436" s="104"/>
      <c r="AB436" s="104"/>
      <c r="AC436" s="104"/>
      <c r="AD436" s="104"/>
    </row>
    <row r="437" spans="2:30" ht="24" hidden="1" x14ac:dyDescent="0.25">
      <c r="B437" s="102" t="s">
        <v>1713</v>
      </c>
      <c r="C437" s="102" t="s">
        <v>56</v>
      </c>
      <c r="D437" s="102" t="s">
        <v>57</v>
      </c>
      <c r="E437" s="102" t="s">
        <v>833</v>
      </c>
      <c r="F437" s="42">
        <v>101895</v>
      </c>
      <c r="G437" s="430" t="s">
        <v>2400</v>
      </c>
      <c r="H437" s="102" t="s">
        <v>121</v>
      </c>
      <c r="I437" s="37">
        <v>1</v>
      </c>
      <c r="J437" s="431" t="s">
        <v>2401</v>
      </c>
      <c r="K437" s="431"/>
      <c r="L437" s="551">
        <v>586.91</v>
      </c>
      <c r="M437" s="37">
        <v>0</v>
      </c>
      <c r="N437" s="37">
        <v>586.91</v>
      </c>
      <c r="O437" s="37">
        <v>0</v>
      </c>
      <c r="P437" s="620"/>
      <c r="Q437" s="104"/>
      <c r="R437" s="104"/>
      <c r="S437" s="104"/>
      <c r="T437" s="104"/>
      <c r="U437" s="104"/>
      <c r="V437" s="104"/>
      <c r="W437" s="104"/>
      <c r="X437" s="104"/>
      <c r="Y437" s="104"/>
      <c r="Z437" s="104"/>
      <c r="AA437" s="104"/>
      <c r="AB437" s="104"/>
      <c r="AC437" s="104"/>
      <c r="AD437" s="104"/>
    </row>
    <row r="438" spans="2:30" ht="24" hidden="1" x14ac:dyDescent="0.25">
      <c r="B438" s="102" t="s">
        <v>1714</v>
      </c>
      <c r="C438" s="102" t="s">
        <v>56</v>
      </c>
      <c r="D438" s="102" t="s">
        <v>57</v>
      </c>
      <c r="E438" s="102" t="s">
        <v>834</v>
      </c>
      <c r="F438" s="42">
        <v>101895</v>
      </c>
      <c r="G438" s="430" t="s">
        <v>2400</v>
      </c>
      <c r="H438" s="102" t="s">
        <v>121</v>
      </c>
      <c r="I438" s="37">
        <v>1</v>
      </c>
      <c r="J438" s="431" t="s">
        <v>2401</v>
      </c>
      <c r="K438" s="431"/>
      <c r="L438" s="551">
        <v>586.91</v>
      </c>
      <c r="M438" s="37">
        <v>0</v>
      </c>
      <c r="N438" s="37">
        <v>586.91</v>
      </c>
      <c r="O438" s="37">
        <v>0</v>
      </c>
      <c r="P438" s="620"/>
      <c r="Q438" s="104"/>
      <c r="R438" s="104"/>
      <c r="S438" s="104"/>
      <c r="T438" s="104"/>
      <c r="U438" s="104"/>
      <c r="V438" s="104"/>
      <c r="W438" s="104"/>
      <c r="X438" s="104"/>
      <c r="Y438" s="104"/>
      <c r="Z438" s="104"/>
      <c r="AA438" s="104"/>
      <c r="AB438" s="104"/>
      <c r="AC438" s="104"/>
      <c r="AD438" s="104"/>
    </row>
    <row r="439" spans="2:30" ht="24" hidden="1" x14ac:dyDescent="0.25">
      <c r="B439" s="102" t="s">
        <v>1715</v>
      </c>
      <c r="C439" s="102" t="s">
        <v>56</v>
      </c>
      <c r="D439" s="102" t="s">
        <v>57</v>
      </c>
      <c r="E439" s="102" t="s">
        <v>835</v>
      </c>
      <c r="F439" s="42">
        <v>93668</v>
      </c>
      <c r="G439" s="430" t="s">
        <v>2402</v>
      </c>
      <c r="H439" s="102" t="s">
        <v>121</v>
      </c>
      <c r="I439" s="37">
        <v>1</v>
      </c>
      <c r="J439" s="431" t="s">
        <v>2403</v>
      </c>
      <c r="K439" s="431"/>
      <c r="L439" s="551">
        <v>102.08</v>
      </c>
      <c r="M439" s="37">
        <v>0</v>
      </c>
      <c r="N439" s="37">
        <v>102.08</v>
      </c>
      <c r="O439" s="37">
        <v>0</v>
      </c>
      <c r="P439" s="620"/>
      <c r="Q439" s="104"/>
      <c r="R439" s="104"/>
      <c r="S439" s="104"/>
      <c r="T439" s="104"/>
      <c r="U439" s="104"/>
      <c r="V439" s="104"/>
      <c r="W439" s="104"/>
      <c r="X439" s="104"/>
      <c r="Y439" s="104"/>
      <c r="Z439" s="104"/>
      <c r="AA439" s="104"/>
      <c r="AB439" s="104"/>
      <c r="AC439" s="104"/>
      <c r="AD439" s="104"/>
    </row>
    <row r="440" spans="2:30" ht="24" hidden="1" x14ac:dyDescent="0.25">
      <c r="B440" s="102" t="s">
        <v>1716</v>
      </c>
      <c r="C440" s="102" t="s">
        <v>56</v>
      </c>
      <c r="D440" s="102" t="s">
        <v>57</v>
      </c>
      <c r="E440" s="102" t="s">
        <v>836</v>
      </c>
      <c r="F440" s="42">
        <v>93670</v>
      </c>
      <c r="G440" s="430" t="s">
        <v>2404</v>
      </c>
      <c r="H440" s="102" t="s">
        <v>121</v>
      </c>
      <c r="I440" s="37">
        <v>1</v>
      </c>
      <c r="J440" s="431" t="s">
        <v>2405</v>
      </c>
      <c r="K440" s="431"/>
      <c r="L440" s="551">
        <v>106.4</v>
      </c>
      <c r="M440" s="37">
        <v>0</v>
      </c>
      <c r="N440" s="37">
        <v>106.4</v>
      </c>
      <c r="O440" s="37">
        <v>0</v>
      </c>
      <c r="P440" s="620"/>
      <c r="Q440" s="104"/>
      <c r="R440" s="104"/>
      <c r="S440" s="104"/>
      <c r="T440" s="104"/>
      <c r="U440" s="104"/>
      <c r="V440" s="104"/>
      <c r="W440" s="104"/>
      <c r="X440" s="104"/>
      <c r="Y440" s="104"/>
      <c r="Z440" s="104"/>
      <c r="AA440" s="104"/>
      <c r="AB440" s="104"/>
      <c r="AC440" s="104"/>
      <c r="AD440" s="104"/>
    </row>
    <row r="441" spans="2:30" ht="24" hidden="1" x14ac:dyDescent="0.25">
      <c r="B441" s="102" t="s">
        <v>1717</v>
      </c>
      <c r="C441" s="102" t="s">
        <v>56</v>
      </c>
      <c r="D441" s="102" t="s">
        <v>57</v>
      </c>
      <c r="E441" s="102" t="s">
        <v>837</v>
      </c>
      <c r="F441" s="42">
        <v>93671</v>
      </c>
      <c r="G441" s="430" t="s">
        <v>2406</v>
      </c>
      <c r="H441" s="102" t="s">
        <v>121</v>
      </c>
      <c r="I441" s="37">
        <v>1</v>
      </c>
      <c r="J441" s="431" t="s">
        <v>2407</v>
      </c>
      <c r="K441" s="431"/>
      <c r="L441" s="551">
        <v>111.59</v>
      </c>
      <c r="M441" s="37">
        <v>0</v>
      </c>
      <c r="N441" s="37">
        <v>111.59</v>
      </c>
      <c r="O441" s="37">
        <v>0</v>
      </c>
      <c r="P441" s="620"/>
      <c r="Q441" s="104"/>
      <c r="R441" s="104"/>
      <c r="S441" s="104"/>
      <c r="T441" s="104"/>
      <c r="U441" s="104"/>
      <c r="V441" s="104"/>
      <c r="W441" s="104"/>
      <c r="X441" s="104"/>
      <c r="Y441" s="104"/>
      <c r="Z441" s="104"/>
      <c r="AA441" s="104"/>
      <c r="AB441" s="104"/>
      <c r="AC441" s="104"/>
      <c r="AD441" s="104"/>
    </row>
    <row r="442" spans="2:30" ht="24" hidden="1" x14ac:dyDescent="0.25">
      <c r="B442" s="102" t="s">
        <v>1718</v>
      </c>
      <c r="C442" s="102" t="s">
        <v>56</v>
      </c>
      <c r="D442" s="102" t="s">
        <v>57</v>
      </c>
      <c r="E442" s="102" t="s">
        <v>838</v>
      </c>
      <c r="F442" s="42">
        <v>93673</v>
      </c>
      <c r="G442" s="430" t="s">
        <v>2408</v>
      </c>
      <c r="H442" s="102" t="s">
        <v>121</v>
      </c>
      <c r="I442" s="37">
        <v>1</v>
      </c>
      <c r="J442" s="431" t="s">
        <v>2409</v>
      </c>
      <c r="K442" s="431"/>
      <c r="L442" s="551">
        <v>129.72999999999999</v>
      </c>
      <c r="M442" s="37">
        <v>0</v>
      </c>
      <c r="N442" s="37">
        <v>129.72999999999999</v>
      </c>
      <c r="O442" s="37">
        <v>0</v>
      </c>
      <c r="P442" s="620"/>
      <c r="Q442" s="104"/>
      <c r="R442" s="104"/>
      <c r="S442" s="104"/>
      <c r="T442" s="104"/>
      <c r="U442" s="104"/>
      <c r="V442" s="104"/>
      <c r="W442" s="104"/>
      <c r="X442" s="104"/>
      <c r="Y442" s="104"/>
      <c r="Z442" s="104"/>
      <c r="AA442" s="104"/>
      <c r="AB442" s="104"/>
      <c r="AC442" s="104"/>
      <c r="AD442" s="104"/>
    </row>
    <row r="443" spans="2:30" ht="24" hidden="1" x14ac:dyDescent="0.25">
      <c r="B443" s="102" t="s">
        <v>1719</v>
      </c>
      <c r="C443" s="102" t="s">
        <v>56</v>
      </c>
      <c r="D443" s="102" t="s">
        <v>58</v>
      </c>
      <c r="E443" s="102" t="s">
        <v>839</v>
      </c>
      <c r="F443" s="42">
        <v>1201005088</v>
      </c>
      <c r="G443" s="430" t="s">
        <v>2410</v>
      </c>
      <c r="H443" s="102" t="s">
        <v>121</v>
      </c>
      <c r="I443" s="37">
        <v>1</v>
      </c>
      <c r="J443" s="431">
        <v>127.24</v>
      </c>
      <c r="K443" s="431"/>
      <c r="L443" s="551">
        <v>163.91</v>
      </c>
      <c r="M443" s="37">
        <v>0</v>
      </c>
      <c r="N443" s="37">
        <v>163.91</v>
      </c>
      <c r="O443" s="37">
        <v>0</v>
      </c>
      <c r="P443" s="620"/>
      <c r="Q443" s="104"/>
      <c r="R443" s="104"/>
      <c r="S443" s="104"/>
      <c r="T443" s="104"/>
      <c r="U443" s="104"/>
      <c r="V443" s="104"/>
      <c r="W443" s="104"/>
      <c r="X443" s="104"/>
      <c r="Y443" s="104"/>
      <c r="Z443" s="104"/>
      <c r="AA443" s="104"/>
      <c r="AB443" s="104"/>
      <c r="AC443" s="104"/>
      <c r="AD443" s="104"/>
    </row>
    <row r="444" spans="2:30" hidden="1" x14ac:dyDescent="0.25">
      <c r="B444" s="102" t="s">
        <v>1720</v>
      </c>
      <c r="C444" s="102" t="s">
        <v>56</v>
      </c>
      <c r="D444" s="102" t="s">
        <v>105</v>
      </c>
      <c r="E444" s="102" t="s">
        <v>840</v>
      </c>
      <c r="F444" s="42">
        <v>64410</v>
      </c>
      <c r="G444" s="430" t="s">
        <v>1258</v>
      </c>
      <c r="H444" s="102" t="s">
        <v>121</v>
      </c>
      <c r="I444" s="37">
        <v>2</v>
      </c>
      <c r="J444" s="431">
        <v>261.42</v>
      </c>
      <c r="K444" s="431"/>
      <c r="L444" s="551">
        <v>336.76</v>
      </c>
      <c r="M444" s="37">
        <v>0</v>
      </c>
      <c r="N444" s="37">
        <v>673.52</v>
      </c>
      <c r="O444" s="37">
        <v>0</v>
      </c>
      <c r="P444" s="620"/>
      <c r="Q444" s="104"/>
      <c r="R444" s="104"/>
      <c r="S444" s="104"/>
      <c r="T444" s="104"/>
      <c r="U444" s="104"/>
      <c r="V444" s="104"/>
      <c r="W444" s="104"/>
      <c r="X444" s="104"/>
      <c r="Y444" s="104"/>
      <c r="Z444" s="104"/>
      <c r="AA444" s="104"/>
      <c r="AB444" s="104"/>
      <c r="AC444" s="104"/>
      <c r="AD444" s="104"/>
    </row>
    <row r="445" spans="2:30" hidden="1" x14ac:dyDescent="0.25">
      <c r="B445" s="102" t="s">
        <v>1721</v>
      </c>
      <c r="C445" s="102" t="s">
        <v>56</v>
      </c>
      <c r="D445" s="102" t="s">
        <v>105</v>
      </c>
      <c r="E445" s="102" t="s">
        <v>841</v>
      </c>
      <c r="F445" s="42">
        <v>64160</v>
      </c>
      <c r="G445" s="430" t="s">
        <v>1259</v>
      </c>
      <c r="H445" s="102" t="s">
        <v>121</v>
      </c>
      <c r="I445" s="37">
        <v>2</v>
      </c>
      <c r="J445" s="431">
        <v>323.87</v>
      </c>
      <c r="K445" s="431"/>
      <c r="L445" s="551">
        <v>417.2</v>
      </c>
      <c r="M445" s="37">
        <v>0</v>
      </c>
      <c r="N445" s="37">
        <v>834.4</v>
      </c>
      <c r="O445" s="37">
        <v>0</v>
      </c>
      <c r="P445" s="620"/>
      <c r="Q445" s="104"/>
      <c r="R445" s="104"/>
      <c r="S445" s="104"/>
      <c r="T445" s="104"/>
      <c r="U445" s="104"/>
      <c r="V445" s="104"/>
      <c r="W445" s="104"/>
      <c r="X445" s="104"/>
      <c r="Y445" s="104"/>
      <c r="Z445" s="104"/>
      <c r="AA445" s="104"/>
      <c r="AB445" s="104"/>
      <c r="AC445" s="104"/>
      <c r="AD445" s="104"/>
    </row>
    <row r="446" spans="2:30" ht="24" hidden="1" x14ac:dyDescent="0.25">
      <c r="B446" s="102" t="s">
        <v>1722</v>
      </c>
      <c r="C446" s="102" t="s">
        <v>56</v>
      </c>
      <c r="D446" s="102" t="s">
        <v>57</v>
      </c>
      <c r="E446" s="102" t="s">
        <v>842</v>
      </c>
      <c r="F446" s="42">
        <v>93653</v>
      </c>
      <c r="G446" s="430" t="s">
        <v>2411</v>
      </c>
      <c r="H446" s="102" t="s">
        <v>121</v>
      </c>
      <c r="I446" s="37">
        <v>22</v>
      </c>
      <c r="J446" s="431" t="s">
        <v>2412</v>
      </c>
      <c r="K446" s="431"/>
      <c r="L446" s="551">
        <v>16.11</v>
      </c>
      <c r="M446" s="37">
        <v>0</v>
      </c>
      <c r="N446" s="37">
        <v>354.42</v>
      </c>
      <c r="O446" s="37">
        <v>0</v>
      </c>
      <c r="P446" s="620"/>
      <c r="Q446" s="104"/>
      <c r="R446" s="104"/>
      <c r="S446" s="104"/>
      <c r="T446" s="104"/>
      <c r="U446" s="104"/>
      <c r="V446" s="104"/>
      <c r="W446" s="104"/>
      <c r="X446" s="104"/>
      <c r="Y446" s="104"/>
      <c r="Z446" s="104"/>
      <c r="AA446" s="104"/>
      <c r="AB446" s="104"/>
      <c r="AC446" s="104"/>
      <c r="AD446" s="104"/>
    </row>
    <row r="447" spans="2:30" ht="24" hidden="1" x14ac:dyDescent="0.25">
      <c r="B447" s="102" t="s">
        <v>1723</v>
      </c>
      <c r="C447" s="102" t="s">
        <v>56</v>
      </c>
      <c r="D447" s="102" t="s">
        <v>57</v>
      </c>
      <c r="E447" s="102" t="s">
        <v>843</v>
      </c>
      <c r="F447" s="42">
        <v>93654</v>
      </c>
      <c r="G447" s="430" t="s">
        <v>2413</v>
      </c>
      <c r="H447" s="102" t="s">
        <v>121</v>
      </c>
      <c r="I447" s="37">
        <v>9</v>
      </c>
      <c r="J447" s="431" t="s">
        <v>2414</v>
      </c>
      <c r="K447" s="431"/>
      <c r="L447" s="551">
        <v>16.809999999999999</v>
      </c>
      <c r="M447" s="37">
        <v>0</v>
      </c>
      <c r="N447" s="37">
        <v>151.29</v>
      </c>
      <c r="O447" s="37">
        <v>0</v>
      </c>
      <c r="P447" s="620"/>
      <c r="Q447" s="104"/>
      <c r="R447" s="104"/>
      <c r="S447" s="104"/>
      <c r="T447" s="104"/>
      <c r="U447" s="104"/>
      <c r="V447" s="104"/>
      <c r="W447" s="104"/>
      <c r="X447" s="104"/>
      <c r="Y447" s="104"/>
      <c r="Z447" s="104"/>
      <c r="AA447" s="104"/>
      <c r="AB447" s="104"/>
      <c r="AC447" s="104"/>
      <c r="AD447" s="104"/>
    </row>
    <row r="448" spans="2:30" hidden="1" x14ac:dyDescent="0.25">
      <c r="B448" s="102" t="s">
        <v>1724</v>
      </c>
      <c r="C448" s="102" t="s">
        <v>56</v>
      </c>
      <c r="D448" s="102" t="s">
        <v>59</v>
      </c>
      <c r="E448" s="102" t="s">
        <v>844</v>
      </c>
      <c r="F448" s="42" t="s">
        <v>738</v>
      </c>
      <c r="G448" s="430" t="s">
        <v>765</v>
      </c>
      <c r="H448" s="102" t="s">
        <v>121</v>
      </c>
      <c r="I448" s="37">
        <v>14</v>
      </c>
      <c r="J448" s="431">
        <v>178.95000000000002</v>
      </c>
      <c r="K448" s="431"/>
      <c r="L448" s="551">
        <v>230.52</v>
      </c>
      <c r="M448" s="37">
        <v>0</v>
      </c>
      <c r="N448" s="37">
        <v>3227.28</v>
      </c>
      <c r="O448" s="37">
        <v>0</v>
      </c>
      <c r="P448" s="620"/>
      <c r="Q448" s="104"/>
      <c r="R448" s="104"/>
      <c r="S448" s="104"/>
      <c r="T448" s="104"/>
      <c r="U448" s="104"/>
      <c r="V448" s="104"/>
      <c r="W448" s="104"/>
      <c r="X448" s="104"/>
      <c r="Y448" s="104"/>
      <c r="Z448" s="104"/>
      <c r="AA448" s="104"/>
      <c r="AB448" s="104"/>
      <c r="AC448" s="104"/>
      <c r="AD448" s="104"/>
    </row>
    <row r="449" spans="2:30" ht="24" hidden="1" x14ac:dyDescent="0.25">
      <c r="B449" s="102" t="s">
        <v>1725</v>
      </c>
      <c r="C449" s="102" t="s">
        <v>56</v>
      </c>
      <c r="D449" s="102" t="s">
        <v>58</v>
      </c>
      <c r="E449" s="102" t="s">
        <v>845</v>
      </c>
      <c r="F449" s="42">
        <v>1201005132</v>
      </c>
      <c r="G449" s="430" t="s">
        <v>2415</v>
      </c>
      <c r="H449" s="102" t="s">
        <v>121</v>
      </c>
      <c r="I449" s="37">
        <v>36</v>
      </c>
      <c r="J449" s="431">
        <v>79.52</v>
      </c>
      <c r="K449" s="431"/>
      <c r="L449" s="551">
        <v>102.43</v>
      </c>
      <c r="M449" s="37">
        <v>0</v>
      </c>
      <c r="N449" s="37">
        <v>3687.48</v>
      </c>
      <c r="O449" s="37">
        <v>0</v>
      </c>
      <c r="P449" s="632"/>
      <c r="Q449" s="104"/>
      <c r="R449" s="104"/>
      <c r="S449" s="104"/>
      <c r="T449" s="104"/>
      <c r="U449" s="104"/>
      <c r="V449" s="104"/>
      <c r="W449" s="104"/>
      <c r="X449" s="104"/>
      <c r="Y449" s="104"/>
      <c r="Z449" s="104"/>
      <c r="AA449" s="104"/>
      <c r="AB449" s="104"/>
      <c r="AC449" s="104"/>
      <c r="AD449" s="104"/>
    </row>
    <row r="450" spans="2:30" hidden="1" x14ac:dyDescent="0.25">
      <c r="B450" s="102" t="s">
        <v>1726</v>
      </c>
      <c r="C450" s="102" t="s">
        <v>56</v>
      </c>
      <c r="D450" s="102" t="s">
        <v>59</v>
      </c>
      <c r="E450" s="102" t="s">
        <v>846</v>
      </c>
      <c r="F450" s="42" t="s">
        <v>739</v>
      </c>
      <c r="G450" s="430" t="s">
        <v>766</v>
      </c>
      <c r="H450" s="102" t="s">
        <v>121</v>
      </c>
      <c r="I450" s="37">
        <v>1</v>
      </c>
      <c r="J450" s="431">
        <v>181.59</v>
      </c>
      <c r="K450" s="431"/>
      <c r="L450" s="551">
        <v>233.92</v>
      </c>
      <c r="M450" s="37">
        <v>0</v>
      </c>
      <c r="N450" s="37">
        <v>233.92</v>
      </c>
      <c r="O450" s="37">
        <v>0</v>
      </c>
      <c r="P450" s="620"/>
      <c r="Q450" s="104"/>
      <c r="R450" s="104"/>
      <c r="S450" s="104"/>
      <c r="T450" s="104"/>
      <c r="U450" s="104"/>
      <c r="V450" s="104"/>
      <c r="W450" s="104"/>
      <c r="X450" s="104"/>
      <c r="Y450" s="104"/>
      <c r="Z450" s="104"/>
      <c r="AA450" s="104"/>
      <c r="AB450" s="104"/>
      <c r="AC450" s="104"/>
      <c r="AD450" s="104"/>
    </row>
    <row r="451" spans="2:30" ht="36" hidden="1" x14ac:dyDescent="0.25">
      <c r="B451" s="102" t="s">
        <v>1727</v>
      </c>
      <c r="C451" s="102" t="s">
        <v>56</v>
      </c>
      <c r="D451" s="102" t="s">
        <v>57</v>
      </c>
      <c r="E451" s="102" t="s">
        <v>847</v>
      </c>
      <c r="F451" s="42">
        <v>91857</v>
      </c>
      <c r="G451" s="430" t="s">
        <v>2416</v>
      </c>
      <c r="H451" s="102" t="s">
        <v>160</v>
      </c>
      <c r="I451" s="37">
        <v>137.03</v>
      </c>
      <c r="J451" s="431" t="s">
        <v>2417</v>
      </c>
      <c r="K451" s="431"/>
      <c r="L451" s="551">
        <v>20.010000000000002</v>
      </c>
      <c r="M451" s="37">
        <v>0</v>
      </c>
      <c r="N451" s="37">
        <v>2741.97</v>
      </c>
      <c r="O451" s="37">
        <v>0</v>
      </c>
      <c r="P451" s="620"/>
      <c r="Q451" s="104"/>
      <c r="R451" s="104"/>
      <c r="S451" s="104"/>
      <c r="T451" s="104"/>
      <c r="U451" s="104"/>
      <c r="V451" s="104"/>
      <c r="W451" s="104"/>
      <c r="X451" s="104"/>
      <c r="Y451" s="104"/>
      <c r="Z451" s="104"/>
      <c r="AA451" s="104"/>
      <c r="AB451" s="104"/>
      <c r="AC451" s="104"/>
      <c r="AD451" s="104"/>
    </row>
    <row r="452" spans="2:30" ht="36" hidden="1" x14ac:dyDescent="0.25">
      <c r="B452" s="102" t="s">
        <v>1728</v>
      </c>
      <c r="C452" s="102" t="s">
        <v>56</v>
      </c>
      <c r="D452" s="102" t="s">
        <v>57</v>
      </c>
      <c r="E452" s="102" t="s">
        <v>848</v>
      </c>
      <c r="F452" s="42">
        <v>91855</v>
      </c>
      <c r="G452" s="430" t="s">
        <v>2418</v>
      </c>
      <c r="H452" s="102" t="s">
        <v>160</v>
      </c>
      <c r="I452" s="37">
        <v>1506.22</v>
      </c>
      <c r="J452" s="431" t="s">
        <v>2419</v>
      </c>
      <c r="K452" s="431"/>
      <c r="L452" s="551">
        <v>13.52</v>
      </c>
      <c r="M452" s="37">
        <v>0</v>
      </c>
      <c r="N452" s="37">
        <v>20364.09</v>
      </c>
      <c r="O452" s="37">
        <v>0</v>
      </c>
      <c r="P452" s="620"/>
      <c r="Q452" s="104"/>
      <c r="R452" s="104"/>
      <c r="S452" s="104"/>
      <c r="T452" s="104"/>
      <c r="U452" s="104"/>
      <c r="V452" s="104"/>
      <c r="W452" s="104"/>
      <c r="X452" s="104"/>
      <c r="Y452" s="104"/>
      <c r="Z452" s="104"/>
      <c r="AA452" s="104"/>
      <c r="AB452" s="104"/>
      <c r="AC452" s="104"/>
      <c r="AD452" s="104"/>
    </row>
    <row r="453" spans="2:30" ht="36" hidden="1" x14ac:dyDescent="0.25">
      <c r="B453" s="102" t="s">
        <v>1729</v>
      </c>
      <c r="C453" s="102" t="s">
        <v>56</v>
      </c>
      <c r="D453" s="102" t="s">
        <v>57</v>
      </c>
      <c r="E453" s="102" t="s">
        <v>849</v>
      </c>
      <c r="F453" s="42">
        <v>97667</v>
      </c>
      <c r="G453" s="430" t="s">
        <v>2420</v>
      </c>
      <c r="H453" s="102" t="s">
        <v>160</v>
      </c>
      <c r="I453" s="37">
        <v>25.54</v>
      </c>
      <c r="J453" s="431" t="s">
        <v>2421</v>
      </c>
      <c r="K453" s="431"/>
      <c r="L453" s="551">
        <v>11.6</v>
      </c>
      <c r="M453" s="37">
        <v>0</v>
      </c>
      <c r="N453" s="37">
        <v>296.26</v>
      </c>
      <c r="O453" s="37">
        <v>0</v>
      </c>
      <c r="P453" s="620"/>
      <c r="Q453" s="104"/>
      <c r="R453" s="104"/>
      <c r="S453" s="104"/>
      <c r="T453" s="104"/>
      <c r="U453" s="104"/>
      <c r="V453" s="104"/>
      <c r="W453" s="104"/>
      <c r="X453" s="104"/>
      <c r="Y453" s="104"/>
      <c r="Z453" s="104"/>
      <c r="AA453" s="104"/>
      <c r="AB453" s="104"/>
      <c r="AC453" s="104"/>
      <c r="AD453" s="104"/>
    </row>
    <row r="454" spans="2:30" ht="36" hidden="1" x14ac:dyDescent="0.25">
      <c r="B454" s="102" t="s">
        <v>1730</v>
      </c>
      <c r="C454" s="102" t="s">
        <v>56</v>
      </c>
      <c r="D454" s="102" t="s">
        <v>57</v>
      </c>
      <c r="E454" s="102" t="s">
        <v>850</v>
      </c>
      <c r="F454" s="42">
        <v>97668</v>
      </c>
      <c r="G454" s="430" t="s">
        <v>2422</v>
      </c>
      <c r="H454" s="102" t="s">
        <v>160</v>
      </c>
      <c r="I454" s="37">
        <v>151.87</v>
      </c>
      <c r="J454" s="431" t="s">
        <v>2423</v>
      </c>
      <c r="K454" s="431"/>
      <c r="L454" s="551">
        <v>16.559999999999999</v>
      </c>
      <c r="M454" s="37">
        <v>0</v>
      </c>
      <c r="N454" s="37">
        <v>2514.96</v>
      </c>
      <c r="O454" s="37">
        <v>0</v>
      </c>
      <c r="P454" s="620"/>
      <c r="Q454" s="104"/>
      <c r="R454" s="104"/>
      <c r="S454" s="104"/>
      <c r="T454" s="104"/>
      <c r="U454" s="104"/>
      <c r="V454" s="104"/>
      <c r="W454" s="104"/>
      <c r="X454" s="104"/>
      <c r="Y454" s="104"/>
      <c r="Z454" s="104"/>
      <c r="AA454" s="104"/>
      <c r="AB454" s="104"/>
      <c r="AC454" s="104"/>
      <c r="AD454" s="104"/>
    </row>
    <row r="455" spans="2:30" ht="36" hidden="1" x14ac:dyDescent="0.25">
      <c r="B455" s="102" t="s">
        <v>1731</v>
      </c>
      <c r="C455" s="102" t="s">
        <v>56</v>
      </c>
      <c r="D455" s="102" t="s">
        <v>57</v>
      </c>
      <c r="E455" s="102" t="s">
        <v>851</v>
      </c>
      <c r="F455" s="42">
        <v>97669</v>
      </c>
      <c r="G455" s="430" t="s">
        <v>2424</v>
      </c>
      <c r="H455" s="102" t="s">
        <v>160</v>
      </c>
      <c r="I455" s="37">
        <v>149.69999999999999</v>
      </c>
      <c r="J455" s="431" t="s">
        <v>2425</v>
      </c>
      <c r="K455" s="431"/>
      <c r="L455" s="551">
        <v>24.26</v>
      </c>
      <c r="M455" s="37">
        <v>0</v>
      </c>
      <c r="N455" s="37">
        <v>3631.72</v>
      </c>
      <c r="O455" s="37">
        <v>0</v>
      </c>
      <c r="P455" s="620"/>
      <c r="Q455" s="104"/>
      <c r="R455" s="104"/>
      <c r="S455" s="104"/>
      <c r="T455" s="104"/>
      <c r="U455" s="104"/>
      <c r="V455" s="104"/>
      <c r="W455" s="104"/>
      <c r="X455" s="104"/>
      <c r="Y455" s="104"/>
      <c r="Z455" s="104"/>
      <c r="AA455" s="104"/>
      <c r="AB455" s="104"/>
      <c r="AC455" s="104"/>
      <c r="AD455" s="104"/>
    </row>
    <row r="456" spans="2:30" ht="36" hidden="1" x14ac:dyDescent="0.25">
      <c r="B456" s="102" t="s">
        <v>1732</v>
      </c>
      <c r="C456" s="102" t="s">
        <v>56</v>
      </c>
      <c r="D456" s="102" t="s">
        <v>57</v>
      </c>
      <c r="E456" s="102" t="s">
        <v>1247</v>
      </c>
      <c r="F456" s="42">
        <v>97670</v>
      </c>
      <c r="G456" s="430" t="s">
        <v>2426</v>
      </c>
      <c r="H456" s="102" t="s">
        <v>160</v>
      </c>
      <c r="I456" s="37">
        <v>22.6</v>
      </c>
      <c r="J456" s="431" t="s">
        <v>2427</v>
      </c>
      <c r="K456" s="431"/>
      <c r="L456" s="551">
        <v>31.67</v>
      </c>
      <c r="M456" s="37">
        <v>0</v>
      </c>
      <c r="N456" s="37">
        <v>715.74</v>
      </c>
      <c r="O456" s="37"/>
      <c r="P456" s="620"/>
      <c r="Q456" s="104"/>
      <c r="R456" s="104"/>
      <c r="S456" s="104"/>
      <c r="T456" s="104"/>
      <c r="U456" s="104"/>
      <c r="V456" s="104"/>
      <c r="W456" s="104"/>
      <c r="X456" s="104"/>
      <c r="Y456" s="104"/>
      <c r="Z456" s="104"/>
      <c r="AA456" s="104"/>
      <c r="AB456" s="104"/>
      <c r="AC456" s="104"/>
      <c r="AD456" s="104"/>
    </row>
    <row r="457" spans="2:30" hidden="1" x14ac:dyDescent="0.25">
      <c r="B457" s="102" t="s">
        <v>1733</v>
      </c>
      <c r="C457" s="102" t="s">
        <v>56</v>
      </c>
      <c r="D457" s="102" t="s">
        <v>57</v>
      </c>
      <c r="E457" s="102" t="s">
        <v>1248</v>
      </c>
      <c r="F457" s="42">
        <v>61306</v>
      </c>
      <c r="G457" s="430" t="s">
        <v>1257</v>
      </c>
      <c r="H457" s="102" t="s">
        <v>160</v>
      </c>
      <c r="I457" s="37">
        <v>20.2</v>
      </c>
      <c r="J457" s="431">
        <v>87.72</v>
      </c>
      <c r="K457" s="431"/>
      <c r="L457" s="551">
        <v>113</v>
      </c>
      <c r="M457" s="37">
        <v>0</v>
      </c>
      <c r="N457" s="37">
        <v>2282.6</v>
      </c>
      <c r="O457" s="37"/>
      <c r="P457" s="620"/>
      <c r="Q457" s="104"/>
      <c r="R457" s="104"/>
      <c r="S457" s="104"/>
      <c r="T457" s="104"/>
      <c r="U457" s="104"/>
      <c r="V457" s="104"/>
      <c r="W457" s="104"/>
      <c r="X457" s="104"/>
      <c r="Y457" s="104"/>
      <c r="Z457" s="104"/>
      <c r="AA457" s="104"/>
      <c r="AB457" s="104"/>
      <c r="AC457" s="104"/>
      <c r="AD457" s="104"/>
    </row>
    <row r="458" spans="2:30" hidden="1" x14ac:dyDescent="0.25">
      <c r="B458" s="102" t="s">
        <v>1734</v>
      </c>
      <c r="C458" s="102" t="s">
        <v>56</v>
      </c>
      <c r="D458" s="102" t="s">
        <v>57</v>
      </c>
      <c r="E458" s="102" t="s">
        <v>1249</v>
      </c>
      <c r="F458" s="42">
        <v>60117</v>
      </c>
      <c r="G458" s="430" t="s">
        <v>1427</v>
      </c>
      <c r="H458" s="102" t="s">
        <v>121</v>
      </c>
      <c r="I458" s="37">
        <v>9</v>
      </c>
      <c r="J458" s="431">
        <v>69.45</v>
      </c>
      <c r="K458" s="431"/>
      <c r="L458" s="551">
        <v>89.46</v>
      </c>
      <c r="M458" s="37">
        <v>0</v>
      </c>
      <c r="N458" s="37">
        <v>805.14</v>
      </c>
      <c r="O458" s="37"/>
      <c r="P458" s="620"/>
      <c r="Q458" s="104"/>
      <c r="R458" s="104"/>
      <c r="S458" s="104"/>
      <c r="T458" s="104"/>
      <c r="U458" s="104"/>
      <c r="V458" s="104"/>
      <c r="W458" s="104"/>
      <c r="X458" s="104"/>
      <c r="Y458" s="104"/>
      <c r="Z458" s="104"/>
      <c r="AA458" s="104"/>
      <c r="AB458" s="104"/>
      <c r="AC458" s="104"/>
      <c r="AD458" s="104"/>
    </row>
    <row r="459" spans="2:30" ht="24" hidden="1" x14ac:dyDescent="0.25">
      <c r="B459" s="102" t="s">
        <v>1735</v>
      </c>
      <c r="C459" s="102" t="s">
        <v>56</v>
      </c>
      <c r="D459" s="102" t="s">
        <v>57</v>
      </c>
      <c r="E459" s="102" t="s">
        <v>1250</v>
      </c>
      <c r="F459" s="42">
        <v>97605</v>
      </c>
      <c r="G459" s="430" t="s">
        <v>2428</v>
      </c>
      <c r="H459" s="102" t="s">
        <v>121</v>
      </c>
      <c r="I459" s="37">
        <v>31</v>
      </c>
      <c r="J459" s="431" t="s">
        <v>2429</v>
      </c>
      <c r="K459" s="431"/>
      <c r="L459" s="551">
        <v>113.6</v>
      </c>
      <c r="M459" s="37">
        <v>0</v>
      </c>
      <c r="N459" s="37">
        <v>3521.6</v>
      </c>
      <c r="O459" s="37"/>
      <c r="P459" s="620"/>
      <c r="Q459" s="104"/>
      <c r="R459" s="104"/>
      <c r="S459" s="104"/>
      <c r="T459" s="104"/>
      <c r="U459" s="104"/>
      <c r="V459" s="104"/>
      <c r="W459" s="104"/>
      <c r="X459" s="104"/>
      <c r="Y459" s="104"/>
      <c r="Z459" s="104"/>
      <c r="AA459" s="104"/>
      <c r="AB459" s="104"/>
      <c r="AC459" s="104"/>
      <c r="AD459" s="104"/>
    </row>
    <row r="460" spans="2:30" ht="24" hidden="1" x14ac:dyDescent="0.25">
      <c r="B460" s="102" t="s">
        <v>1736</v>
      </c>
      <c r="C460" s="102" t="s">
        <v>56</v>
      </c>
      <c r="D460" s="102" t="s">
        <v>58</v>
      </c>
      <c r="E460" s="102" t="s">
        <v>1251</v>
      </c>
      <c r="F460" s="42">
        <v>1201001104</v>
      </c>
      <c r="G460" s="430" t="s">
        <v>2430</v>
      </c>
      <c r="H460" s="102" t="s">
        <v>121</v>
      </c>
      <c r="I460" s="37">
        <v>12</v>
      </c>
      <c r="J460" s="431">
        <v>54.76</v>
      </c>
      <c r="K460" s="431"/>
      <c r="L460" s="551">
        <v>70.540000000000006</v>
      </c>
      <c r="M460" s="37">
        <v>0</v>
      </c>
      <c r="N460" s="37">
        <v>846.48</v>
      </c>
      <c r="O460" s="37"/>
      <c r="P460" s="620"/>
      <c r="Q460" s="104"/>
      <c r="R460" s="104"/>
      <c r="S460" s="104"/>
      <c r="T460" s="104"/>
      <c r="U460" s="104"/>
      <c r="V460" s="104"/>
      <c r="W460" s="104"/>
      <c r="X460" s="104"/>
      <c r="Y460" s="104"/>
      <c r="Z460" s="104"/>
      <c r="AA460" s="104"/>
      <c r="AB460" s="104"/>
      <c r="AC460" s="104"/>
      <c r="AD460" s="104"/>
    </row>
    <row r="461" spans="2:30" ht="36" hidden="1" x14ac:dyDescent="0.25">
      <c r="B461" s="102" t="s">
        <v>1737</v>
      </c>
      <c r="C461" s="102" t="s">
        <v>56</v>
      </c>
      <c r="D461" s="102" t="s">
        <v>58</v>
      </c>
      <c r="E461" s="102" t="s">
        <v>1252</v>
      </c>
      <c r="F461" s="42">
        <v>1201001000</v>
      </c>
      <c r="G461" s="430" t="s">
        <v>2431</v>
      </c>
      <c r="H461" s="102" t="s">
        <v>121</v>
      </c>
      <c r="I461" s="37">
        <v>4</v>
      </c>
      <c r="J461" s="431">
        <v>122.82</v>
      </c>
      <c r="K461" s="431"/>
      <c r="L461" s="551">
        <v>158.21</v>
      </c>
      <c r="M461" s="37">
        <v>0</v>
      </c>
      <c r="N461" s="37">
        <v>632.84</v>
      </c>
      <c r="O461" s="37"/>
      <c r="P461" s="620"/>
      <c r="Q461" s="104"/>
      <c r="R461" s="104"/>
      <c r="S461" s="104"/>
      <c r="T461" s="104"/>
      <c r="U461" s="104"/>
      <c r="V461" s="104"/>
      <c r="W461" s="104"/>
      <c r="X461" s="104"/>
      <c r="Y461" s="104"/>
      <c r="Z461" s="104"/>
      <c r="AA461" s="104"/>
      <c r="AB461" s="104"/>
      <c r="AC461" s="104"/>
      <c r="AD461" s="104"/>
    </row>
    <row r="462" spans="2:30" ht="36" hidden="1" x14ac:dyDescent="0.25">
      <c r="B462" s="102" t="s">
        <v>1738</v>
      </c>
      <c r="C462" s="102" t="s">
        <v>56</v>
      </c>
      <c r="D462" s="102" t="s">
        <v>58</v>
      </c>
      <c r="E462" s="102" t="s">
        <v>1253</v>
      </c>
      <c r="F462" s="42">
        <v>1201001000</v>
      </c>
      <c r="G462" s="430" t="s">
        <v>2431</v>
      </c>
      <c r="H462" s="102" t="s">
        <v>121</v>
      </c>
      <c r="I462" s="37">
        <v>187</v>
      </c>
      <c r="J462" s="431">
        <v>122.82</v>
      </c>
      <c r="K462" s="431"/>
      <c r="L462" s="551">
        <v>158.21</v>
      </c>
      <c r="M462" s="37">
        <v>0</v>
      </c>
      <c r="N462" s="37">
        <v>29585.27</v>
      </c>
      <c r="O462" s="37"/>
      <c r="P462" s="620"/>
      <c r="Q462" s="104"/>
      <c r="R462" s="104"/>
      <c r="S462" s="104"/>
      <c r="T462" s="104"/>
      <c r="U462" s="104"/>
      <c r="V462" s="104"/>
      <c r="W462" s="104"/>
      <c r="X462" s="104"/>
      <c r="Y462" s="104"/>
      <c r="Z462" s="104"/>
      <c r="AA462" s="104"/>
      <c r="AB462" s="104"/>
      <c r="AC462" s="104"/>
      <c r="AD462" s="104"/>
    </row>
    <row r="463" spans="2:30" ht="36" hidden="1" x14ac:dyDescent="0.25">
      <c r="B463" s="102" t="s">
        <v>1739</v>
      </c>
      <c r="C463" s="102" t="s">
        <v>56</v>
      </c>
      <c r="D463" s="102" t="s">
        <v>58</v>
      </c>
      <c r="E463" s="102" t="s">
        <v>1254</v>
      </c>
      <c r="F463" s="42">
        <v>101879</v>
      </c>
      <c r="G463" s="430" t="s">
        <v>2432</v>
      </c>
      <c r="H463" s="102" t="s">
        <v>121</v>
      </c>
      <c r="I463" s="37">
        <v>1</v>
      </c>
      <c r="J463" s="431" t="s">
        <v>2433</v>
      </c>
      <c r="K463" s="431"/>
      <c r="L463" s="551">
        <v>711.97</v>
      </c>
      <c r="M463" s="37">
        <v>0</v>
      </c>
      <c r="N463" s="37">
        <v>711.97</v>
      </c>
      <c r="O463" s="37"/>
      <c r="P463" s="620"/>
      <c r="Q463" s="104"/>
      <c r="R463" s="104"/>
      <c r="S463" s="104"/>
      <c r="T463" s="104"/>
      <c r="U463" s="104"/>
      <c r="V463" s="104"/>
      <c r="W463" s="104"/>
      <c r="X463" s="104"/>
      <c r="Y463" s="104"/>
      <c r="Z463" s="104"/>
      <c r="AA463" s="104"/>
      <c r="AB463" s="104"/>
      <c r="AC463" s="104"/>
      <c r="AD463" s="104"/>
    </row>
    <row r="464" spans="2:30" ht="36" hidden="1" x14ac:dyDescent="0.25">
      <c r="B464" s="102" t="s">
        <v>1740</v>
      </c>
      <c r="C464" s="102" t="s">
        <v>56</v>
      </c>
      <c r="D464" s="102" t="s">
        <v>58</v>
      </c>
      <c r="E464" s="102" t="s">
        <v>1255</v>
      </c>
      <c r="F464" s="42">
        <v>1201005009</v>
      </c>
      <c r="G464" s="430" t="s">
        <v>2434</v>
      </c>
      <c r="H464" s="102" t="s">
        <v>121</v>
      </c>
      <c r="I464" s="37">
        <v>7</v>
      </c>
      <c r="J464" s="431">
        <v>1189.97</v>
      </c>
      <c r="K464" s="431"/>
      <c r="L464" s="551">
        <v>1532.91</v>
      </c>
      <c r="M464" s="37">
        <v>0</v>
      </c>
      <c r="N464" s="37">
        <v>10730.37</v>
      </c>
      <c r="O464" s="37"/>
      <c r="P464" s="620"/>
      <c r="Q464" s="104"/>
      <c r="R464" s="104"/>
      <c r="S464" s="104"/>
      <c r="T464" s="104"/>
      <c r="U464" s="104"/>
      <c r="V464" s="104"/>
      <c r="W464" s="104"/>
      <c r="X464" s="104"/>
      <c r="Y464" s="104"/>
      <c r="Z464" s="104"/>
      <c r="AA464" s="104"/>
      <c r="AB464" s="104"/>
      <c r="AC464" s="104"/>
      <c r="AD464" s="104"/>
    </row>
    <row r="465" spans="2:30" ht="36" hidden="1" x14ac:dyDescent="0.25">
      <c r="B465" s="102" t="s">
        <v>1741</v>
      </c>
      <c r="C465" s="102" t="s">
        <v>56</v>
      </c>
      <c r="D465" s="102" t="s">
        <v>58</v>
      </c>
      <c r="E465" s="102" t="s">
        <v>1256</v>
      </c>
      <c r="F465" s="42">
        <v>1201005014</v>
      </c>
      <c r="G465" s="430" t="s">
        <v>2435</v>
      </c>
      <c r="H465" s="102" t="s">
        <v>121</v>
      </c>
      <c r="I465" s="37">
        <v>1</v>
      </c>
      <c r="J465" s="431">
        <v>1257.21</v>
      </c>
      <c r="K465" s="431"/>
      <c r="L465" s="551">
        <v>1619.53</v>
      </c>
      <c r="M465" s="37">
        <v>0</v>
      </c>
      <c r="N465" s="37">
        <v>1619.53</v>
      </c>
      <c r="O465" s="37"/>
      <c r="P465" s="620"/>
      <c r="Q465" s="104"/>
      <c r="R465" s="104"/>
      <c r="S465" s="104"/>
      <c r="T465" s="104"/>
      <c r="U465" s="104"/>
      <c r="V465" s="104"/>
      <c r="W465" s="104"/>
      <c r="X465" s="104"/>
      <c r="Y465" s="104"/>
      <c r="Z465" s="104"/>
      <c r="AA465" s="104"/>
      <c r="AB465" s="104"/>
      <c r="AC465" s="104"/>
      <c r="AD465" s="104"/>
    </row>
    <row r="466" spans="2:30" hidden="1" x14ac:dyDescent="0.25">
      <c r="B466" s="76" t="s">
        <v>769</v>
      </c>
      <c r="C466" s="76"/>
      <c r="D466" s="76"/>
      <c r="E466" s="76"/>
      <c r="F466" s="76"/>
      <c r="G466" s="77" t="s">
        <v>610</v>
      </c>
      <c r="H466" s="567"/>
      <c r="I466" s="568"/>
      <c r="J466" s="81"/>
      <c r="K466" s="81"/>
      <c r="L466" s="568"/>
      <c r="M466" s="568"/>
      <c r="N466" s="571">
        <v>143047.72999999998</v>
      </c>
      <c r="O466" s="571">
        <v>0</v>
      </c>
      <c r="P466" s="620"/>
      <c r="Q466" s="104"/>
      <c r="R466" s="104"/>
      <c r="S466" s="104"/>
      <c r="T466" s="104"/>
      <c r="U466" s="104"/>
      <c r="V466" s="104"/>
      <c r="W466" s="104"/>
      <c r="X466" s="104"/>
      <c r="Y466" s="104"/>
      <c r="Z466" s="104"/>
      <c r="AA466" s="104"/>
      <c r="AB466" s="104"/>
      <c r="AC466" s="104"/>
      <c r="AD466" s="104"/>
    </row>
    <row r="467" spans="2:30" ht="24" hidden="1" x14ac:dyDescent="0.25">
      <c r="B467" s="102" t="s">
        <v>201</v>
      </c>
      <c r="C467" s="102" t="s">
        <v>56</v>
      </c>
      <c r="D467" s="102" t="s">
        <v>106</v>
      </c>
      <c r="E467" s="102">
        <v>7064</v>
      </c>
      <c r="F467" s="42" t="s">
        <v>1391</v>
      </c>
      <c r="G467" s="430" t="s">
        <v>1393</v>
      </c>
      <c r="H467" s="102" t="s">
        <v>121</v>
      </c>
      <c r="I467" s="37">
        <v>1</v>
      </c>
      <c r="J467" s="431">
        <v>91562</v>
      </c>
      <c r="K467" s="431"/>
      <c r="L467" s="551">
        <v>117950.04</v>
      </c>
      <c r="M467" s="37">
        <v>0</v>
      </c>
      <c r="N467" s="37">
        <v>117950.04</v>
      </c>
      <c r="O467" s="571"/>
      <c r="P467" s="620"/>
      <c r="Q467" s="104"/>
      <c r="R467" s="104"/>
      <c r="S467" s="104"/>
      <c r="T467" s="104"/>
      <c r="U467" s="104"/>
      <c r="V467" s="104"/>
      <c r="W467" s="104"/>
      <c r="X467" s="104"/>
      <c r="Y467" s="104"/>
      <c r="Z467" s="104"/>
      <c r="AA467" s="104"/>
      <c r="AB467" s="104"/>
      <c r="AC467" s="104"/>
      <c r="AD467" s="104"/>
    </row>
    <row r="468" spans="2:30" ht="36" hidden="1" x14ac:dyDescent="0.25">
      <c r="B468" s="102" t="s">
        <v>202</v>
      </c>
      <c r="C468" s="102" t="s">
        <v>56</v>
      </c>
      <c r="D468" s="102" t="s">
        <v>57</v>
      </c>
      <c r="E468" s="102">
        <v>7065</v>
      </c>
      <c r="F468" s="42">
        <v>92998</v>
      </c>
      <c r="G468" s="430" t="s">
        <v>2345</v>
      </c>
      <c r="H468" s="102" t="s">
        <v>160</v>
      </c>
      <c r="I468" s="37">
        <v>80</v>
      </c>
      <c r="J468" s="431" t="s">
        <v>2346</v>
      </c>
      <c r="K468" s="431"/>
      <c r="L468" s="551">
        <v>211.14</v>
      </c>
      <c r="M468" s="37">
        <v>0</v>
      </c>
      <c r="N468" s="37">
        <v>16891.2</v>
      </c>
      <c r="O468" s="571"/>
      <c r="P468" s="620"/>
      <c r="Q468" s="104"/>
      <c r="R468" s="104"/>
      <c r="S468" s="104"/>
      <c r="T468" s="104"/>
      <c r="U468" s="104"/>
      <c r="V468" s="104"/>
      <c r="W468" s="104"/>
      <c r="X468" s="104"/>
      <c r="Y468" s="104"/>
      <c r="Z468" s="104"/>
      <c r="AA468" s="104"/>
      <c r="AB468" s="104"/>
      <c r="AC468" s="104"/>
      <c r="AD468" s="104"/>
    </row>
    <row r="469" spans="2:30" ht="36" hidden="1" x14ac:dyDescent="0.25">
      <c r="B469" s="102" t="s">
        <v>855</v>
      </c>
      <c r="C469" s="102" t="s">
        <v>56</v>
      </c>
      <c r="D469" s="102" t="s">
        <v>57</v>
      </c>
      <c r="E469" s="102">
        <v>7064</v>
      </c>
      <c r="F469" s="42">
        <v>92992</v>
      </c>
      <c r="G469" s="430" t="s">
        <v>2436</v>
      </c>
      <c r="H469" s="102" t="s">
        <v>160</v>
      </c>
      <c r="I469" s="37">
        <v>30</v>
      </c>
      <c r="J469" s="431" t="s">
        <v>2437</v>
      </c>
      <c r="K469" s="431"/>
      <c r="L469" s="551">
        <v>109.54</v>
      </c>
      <c r="M469" s="37">
        <v>0</v>
      </c>
      <c r="N469" s="37">
        <v>3286.2</v>
      </c>
      <c r="O469" s="37">
        <v>0</v>
      </c>
      <c r="P469" s="620"/>
      <c r="Q469" s="104"/>
      <c r="R469" s="104"/>
      <c r="S469" s="104"/>
      <c r="T469" s="104"/>
      <c r="U469" s="104"/>
      <c r="V469" s="104"/>
      <c r="W469" s="104"/>
      <c r="X469" s="104"/>
      <c r="Y469" s="104"/>
      <c r="Z469" s="104"/>
      <c r="AA469" s="104"/>
      <c r="AB469" s="104"/>
      <c r="AC469" s="104"/>
      <c r="AD469" s="104"/>
    </row>
    <row r="470" spans="2:30" ht="36" hidden="1" x14ac:dyDescent="0.25">
      <c r="B470" s="102" t="s">
        <v>1246</v>
      </c>
      <c r="C470" s="102" t="s">
        <v>56</v>
      </c>
      <c r="D470" s="102" t="s">
        <v>57</v>
      </c>
      <c r="E470" s="102">
        <v>7064</v>
      </c>
      <c r="F470" s="42">
        <v>92988</v>
      </c>
      <c r="G470" s="430" t="s">
        <v>2353</v>
      </c>
      <c r="H470" s="102" t="s">
        <v>160</v>
      </c>
      <c r="I470" s="37">
        <v>30</v>
      </c>
      <c r="J470" s="431" t="s">
        <v>2354</v>
      </c>
      <c r="K470" s="431"/>
      <c r="L470" s="551">
        <v>61.16</v>
      </c>
      <c r="M470" s="37">
        <v>0</v>
      </c>
      <c r="N470" s="37">
        <v>1834.8</v>
      </c>
      <c r="O470" s="37">
        <v>0</v>
      </c>
      <c r="P470" s="620"/>
      <c r="Q470" s="104"/>
      <c r="R470" s="104"/>
      <c r="S470" s="104"/>
      <c r="T470" s="104"/>
      <c r="U470" s="104"/>
      <c r="V470" s="104"/>
      <c r="W470" s="104"/>
      <c r="X470" s="104"/>
      <c r="Y470" s="104"/>
      <c r="Z470" s="104"/>
      <c r="AA470" s="104"/>
      <c r="AB470" s="104"/>
      <c r="AC470" s="104"/>
      <c r="AD470" s="104"/>
    </row>
    <row r="471" spans="2:30" ht="24" hidden="1" x14ac:dyDescent="0.25">
      <c r="B471" s="102" t="s">
        <v>1742</v>
      </c>
      <c r="C471" s="102" t="s">
        <v>56</v>
      </c>
      <c r="D471" s="102" t="s">
        <v>57</v>
      </c>
      <c r="E471" s="102">
        <v>7065</v>
      </c>
      <c r="F471" s="42">
        <v>101899</v>
      </c>
      <c r="G471" s="430" t="s">
        <v>2438</v>
      </c>
      <c r="H471" s="102" t="s">
        <v>121</v>
      </c>
      <c r="I471" s="37">
        <v>1</v>
      </c>
      <c r="J471" s="431" t="s">
        <v>2439</v>
      </c>
      <c r="K471" s="431"/>
      <c r="L471" s="551">
        <v>3085.49</v>
      </c>
      <c r="M471" s="37">
        <v>0</v>
      </c>
      <c r="N471" s="37">
        <v>3085.49</v>
      </c>
      <c r="O471" s="37"/>
      <c r="P471" s="620"/>
      <c r="Q471" s="104"/>
      <c r="R471" s="104"/>
      <c r="S471" s="104"/>
      <c r="T471" s="104"/>
      <c r="U471" s="104"/>
      <c r="V471" s="104"/>
      <c r="W471" s="104"/>
      <c r="X471" s="104"/>
      <c r="Y471" s="104"/>
      <c r="Z471" s="104"/>
      <c r="AA471" s="104"/>
      <c r="AB471" s="104"/>
      <c r="AC471" s="104"/>
      <c r="AD471" s="104"/>
    </row>
    <row r="472" spans="2:30" hidden="1" x14ac:dyDescent="0.25">
      <c r="B472" s="559"/>
      <c r="C472" s="559"/>
      <c r="D472" s="559"/>
      <c r="E472" s="559"/>
      <c r="F472" s="560"/>
      <c r="G472" s="561"/>
      <c r="H472" s="393"/>
      <c r="I472" s="562"/>
      <c r="J472" s="432"/>
      <c r="K472" s="432"/>
      <c r="L472" s="562"/>
      <c r="M472" s="562"/>
      <c r="N472" s="562"/>
      <c r="O472" s="593"/>
      <c r="P472" s="620"/>
      <c r="Q472" s="104"/>
      <c r="R472" s="104"/>
      <c r="S472" s="104"/>
      <c r="T472" s="104"/>
      <c r="U472" s="104"/>
      <c r="V472" s="104"/>
      <c r="W472" s="104"/>
      <c r="X472" s="104"/>
      <c r="Y472" s="104"/>
      <c r="Z472" s="104"/>
      <c r="AA472" s="104"/>
      <c r="AB472" s="104"/>
      <c r="AC472" s="104"/>
      <c r="AD472" s="104"/>
    </row>
    <row r="473" spans="2:30" hidden="1" x14ac:dyDescent="0.25">
      <c r="B473" s="66" t="s">
        <v>165</v>
      </c>
      <c r="C473" s="66"/>
      <c r="D473" s="66"/>
      <c r="E473" s="66"/>
      <c r="F473" s="66"/>
      <c r="G473" s="67" t="s">
        <v>162</v>
      </c>
      <c r="H473" s="563"/>
      <c r="I473" s="564"/>
      <c r="J473" s="78"/>
      <c r="K473" s="78"/>
      <c r="L473" s="564"/>
      <c r="M473" s="564"/>
      <c r="N473" s="569">
        <v>42581.9</v>
      </c>
      <c r="O473" s="569">
        <v>0</v>
      </c>
      <c r="P473" s="620"/>
      <c r="Q473" s="104"/>
      <c r="R473" s="104"/>
      <c r="S473" s="104"/>
      <c r="T473" s="104"/>
      <c r="U473" s="104"/>
      <c r="V473" s="104"/>
      <c r="W473" s="104"/>
      <c r="X473" s="104"/>
      <c r="Y473" s="104"/>
      <c r="Z473" s="104"/>
      <c r="AA473" s="104"/>
      <c r="AB473" s="104"/>
      <c r="AC473" s="104"/>
      <c r="AD473" s="104"/>
    </row>
    <row r="474" spans="2:30" hidden="1" x14ac:dyDescent="0.25">
      <c r="B474" s="76" t="s">
        <v>230</v>
      </c>
      <c r="C474" s="76"/>
      <c r="D474" s="76"/>
      <c r="E474" s="76"/>
      <c r="F474" s="76"/>
      <c r="G474" s="77" t="s">
        <v>351</v>
      </c>
      <c r="H474" s="567"/>
      <c r="I474" s="568"/>
      <c r="J474" s="81"/>
      <c r="K474" s="81"/>
      <c r="L474" s="568"/>
      <c r="M474" s="568"/>
      <c r="N474" s="571">
        <v>19971.48</v>
      </c>
      <c r="O474" s="571">
        <v>0</v>
      </c>
      <c r="P474" s="620"/>
      <c r="Q474" s="104"/>
      <c r="R474" s="104"/>
      <c r="S474" s="104"/>
      <c r="T474" s="104"/>
      <c r="U474" s="104"/>
      <c r="V474" s="104"/>
      <c r="W474" s="104"/>
      <c r="X474" s="104"/>
      <c r="Y474" s="104"/>
      <c r="Z474" s="104"/>
      <c r="AA474" s="104"/>
      <c r="AB474" s="104"/>
      <c r="AC474" s="104"/>
      <c r="AD474" s="104"/>
    </row>
    <row r="475" spans="2:30" ht="24" hidden="1" x14ac:dyDescent="0.25">
      <c r="B475" s="102" t="s">
        <v>469</v>
      </c>
      <c r="C475" s="102" t="s">
        <v>56</v>
      </c>
      <c r="D475" s="102" t="s">
        <v>57</v>
      </c>
      <c r="E475" s="102"/>
      <c r="F475" s="42">
        <v>98302</v>
      </c>
      <c r="G475" s="430" t="s">
        <v>2440</v>
      </c>
      <c r="H475" s="102" t="s">
        <v>121</v>
      </c>
      <c r="I475" s="37">
        <v>2</v>
      </c>
      <c r="J475" s="431" t="s">
        <v>2441</v>
      </c>
      <c r="K475" s="431"/>
      <c r="L475" s="551">
        <v>1461.24</v>
      </c>
      <c r="M475" s="37">
        <v>0</v>
      </c>
      <c r="N475" s="37">
        <v>2922.48</v>
      </c>
      <c r="O475" s="37">
        <v>0</v>
      </c>
      <c r="P475" s="620"/>
      <c r="Q475" s="104"/>
      <c r="R475" s="104"/>
      <c r="S475" s="104"/>
      <c r="T475" s="104"/>
      <c r="U475" s="104"/>
      <c r="V475" s="104"/>
      <c r="W475" s="104"/>
      <c r="X475" s="104"/>
      <c r="Y475" s="104"/>
      <c r="Z475" s="104"/>
      <c r="AA475" s="104"/>
      <c r="AB475" s="104"/>
      <c r="AC475" s="104"/>
      <c r="AD475" s="104"/>
    </row>
    <row r="476" spans="2:30" hidden="1" x14ac:dyDescent="0.25">
      <c r="B476" s="102" t="s">
        <v>1291</v>
      </c>
      <c r="C476" s="102" t="s">
        <v>56</v>
      </c>
      <c r="D476" s="102" t="s">
        <v>105</v>
      </c>
      <c r="E476" s="102"/>
      <c r="F476" s="42">
        <v>59252</v>
      </c>
      <c r="G476" s="430" t="s">
        <v>352</v>
      </c>
      <c r="H476" s="102" t="s">
        <v>121</v>
      </c>
      <c r="I476" s="37">
        <v>2</v>
      </c>
      <c r="J476" s="431">
        <v>5035.62</v>
      </c>
      <c r="K476" s="431"/>
      <c r="L476" s="551">
        <v>6486.87</v>
      </c>
      <c r="M476" s="37">
        <v>0</v>
      </c>
      <c r="N476" s="37">
        <v>12973.74</v>
      </c>
      <c r="O476" s="37">
        <v>0</v>
      </c>
      <c r="P476" s="620"/>
      <c r="Q476" s="104"/>
      <c r="R476" s="104"/>
      <c r="S476" s="104"/>
      <c r="T476" s="104"/>
      <c r="U476" s="104"/>
      <c r="V476" s="104"/>
      <c r="W476" s="104"/>
      <c r="X476" s="104"/>
      <c r="Y476" s="104"/>
      <c r="Z476" s="104"/>
      <c r="AA476" s="104"/>
      <c r="AB476" s="104"/>
      <c r="AC476" s="104"/>
      <c r="AD476" s="104"/>
    </row>
    <row r="477" spans="2:30" hidden="1" x14ac:dyDescent="0.25">
      <c r="B477" s="102" t="s">
        <v>1743</v>
      </c>
      <c r="C477" s="102" t="s">
        <v>56</v>
      </c>
      <c r="D477" s="102" t="s">
        <v>105</v>
      </c>
      <c r="E477" s="102"/>
      <c r="F477" s="42">
        <v>59318</v>
      </c>
      <c r="G477" s="430" t="s">
        <v>464</v>
      </c>
      <c r="H477" s="102" t="s">
        <v>121</v>
      </c>
      <c r="I477" s="37">
        <v>2</v>
      </c>
      <c r="J477" s="431">
        <v>1581.77</v>
      </c>
      <c r="K477" s="431"/>
      <c r="L477" s="551">
        <v>2037.63</v>
      </c>
      <c r="M477" s="37">
        <v>0</v>
      </c>
      <c r="N477" s="37">
        <v>4075.26</v>
      </c>
      <c r="O477" s="37">
        <v>0</v>
      </c>
      <c r="P477" s="620"/>
      <c r="Q477" s="104"/>
      <c r="R477" s="104"/>
      <c r="S477" s="104"/>
      <c r="T477" s="104"/>
      <c r="U477" s="104"/>
      <c r="V477" s="104"/>
      <c r="W477" s="104"/>
      <c r="X477" s="104"/>
      <c r="Y477" s="104"/>
      <c r="Z477" s="104"/>
      <c r="AA477" s="104"/>
      <c r="AB477" s="104"/>
      <c r="AC477" s="104"/>
      <c r="AD477" s="104"/>
    </row>
    <row r="478" spans="2:30" hidden="1" x14ac:dyDescent="0.25">
      <c r="B478" s="76" t="s">
        <v>179</v>
      </c>
      <c r="C478" s="76"/>
      <c r="D478" s="76"/>
      <c r="E478" s="76"/>
      <c r="F478" s="76"/>
      <c r="G478" s="77" t="s">
        <v>174</v>
      </c>
      <c r="H478" s="567"/>
      <c r="I478" s="568"/>
      <c r="J478" s="81"/>
      <c r="K478" s="81"/>
      <c r="L478" s="568"/>
      <c r="M478" s="568"/>
      <c r="N478" s="571">
        <v>18737.3</v>
      </c>
      <c r="O478" s="571">
        <v>0</v>
      </c>
      <c r="P478" s="620"/>
      <c r="Q478" s="104"/>
      <c r="R478" s="104"/>
      <c r="S478" s="104"/>
      <c r="T478" s="104"/>
      <c r="U478" s="104"/>
      <c r="V478" s="104"/>
      <c r="W478" s="104"/>
      <c r="X478" s="104"/>
      <c r="Y478" s="104"/>
      <c r="Z478" s="104"/>
      <c r="AA478" s="104"/>
      <c r="AB478" s="104"/>
      <c r="AC478" s="104"/>
      <c r="AD478" s="104"/>
    </row>
    <row r="479" spans="2:30" ht="24" hidden="1" x14ac:dyDescent="0.25">
      <c r="B479" s="102" t="s">
        <v>470</v>
      </c>
      <c r="C479" s="102" t="s">
        <v>56</v>
      </c>
      <c r="D479" s="102" t="s">
        <v>57</v>
      </c>
      <c r="E479" s="102"/>
      <c r="F479" s="42">
        <v>98297</v>
      </c>
      <c r="G479" s="430" t="s">
        <v>2442</v>
      </c>
      <c r="H479" s="102" t="s">
        <v>160</v>
      </c>
      <c r="I479" s="37">
        <v>1141.3499999999999</v>
      </c>
      <c r="J479" s="431" t="s">
        <v>2443</v>
      </c>
      <c r="K479" s="431"/>
      <c r="L479" s="551">
        <v>12.71</v>
      </c>
      <c r="M479" s="37">
        <v>0</v>
      </c>
      <c r="N479" s="37">
        <v>14506.55</v>
      </c>
      <c r="O479" s="37">
        <v>0</v>
      </c>
      <c r="P479" s="620"/>
      <c r="Q479" s="104"/>
      <c r="R479" s="104"/>
      <c r="S479" s="104"/>
      <c r="T479" s="104"/>
      <c r="U479" s="104"/>
      <c r="V479" s="104"/>
      <c r="W479" s="104"/>
      <c r="X479" s="104"/>
      <c r="Y479" s="104"/>
      <c r="Z479" s="104"/>
      <c r="AA479" s="104"/>
      <c r="AB479" s="104"/>
      <c r="AC479" s="104"/>
      <c r="AD479" s="104"/>
    </row>
    <row r="480" spans="2:30" ht="36" hidden="1" x14ac:dyDescent="0.25">
      <c r="B480" s="102" t="s">
        <v>471</v>
      </c>
      <c r="C480" s="102" t="s">
        <v>56</v>
      </c>
      <c r="D480" s="102" t="s">
        <v>57</v>
      </c>
      <c r="E480" s="102"/>
      <c r="F480" s="42">
        <v>91863</v>
      </c>
      <c r="G480" s="430" t="s">
        <v>2444</v>
      </c>
      <c r="H480" s="102" t="s">
        <v>160</v>
      </c>
      <c r="I480" s="37">
        <v>220.76</v>
      </c>
      <c r="J480" s="431" t="s">
        <v>2445</v>
      </c>
      <c r="K480" s="431"/>
      <c r="L480" s="551">
        <v>14.19</v>
      </c>
      <c r="M480" s="37">
        <v>0</v>
      </c>
      <c r="N480" s="37">
        <v>3132.58</v>
      </c>
      <c r="O480" s="37">
        <v>0</v>
      </c>
      <c r="P480" s="620"/>
      <c r="Q480" s="104"/>
      <c r="R480" s="104"/>
      <c r="S480" s="104"/>
      <c r="T480" s="104"/>
      <c r="U480" s="104"/>
      <c r="V480" s="104"/>
      <c r="W480" s="104"/>
      <c r="X480" s="104"/>
      <c r="Y480" s="104"/>
      <c r="Z480" s="104"/>
      <c r="AA480" s="104"/>
      <c r="AB480" s="104"/>
      <c r="AC480" s="104"/>
      <c r="AD480" s="104"/>
    </row>
    <row r="481" spans="2:30" ht="36" hidden="1" x14ac:dyDescent="0.25">
      <c r="B481" s="102" t="s">
        <v>472</v>
      </c>
      <c r="C481" s="102" t="s">
        <v>56</v>
      </c>
      <c r="D481" s="102" t="s">
        <v>57</v>
      </c>
      <c r="E481" s="102"/>
      <c r="F481" s="42">
        <v>91864</v>
      </c>
      <c r="G481" s="430" t="s">
        <v>2446</v>
      </c>
      <c r="H481" s="102" t="s">
        <v>160</v>
      </c>
      <c r="I481" s="37">
        <v>29.5</v>
      </c>
      <c r="J481" s="431" t="s">
        <v>2447</v>
      </c>
      <c r="K481" s="431"/>
      <c r="L481" s="551">
        <v>19.61</v>
      </c>
      <c r="M481" s="37">
        <v>0</v>
      </c>
      <c r="N481" s="37">
        <v>578.49</v>
      </c>
      <c r="O481" s="37"/>
      <c r="P481" s="620"/>
      <c r="Q481" s="104"/>
      <c r="R481" s="104"/>
      <c r="S481" s="104"/>
      <c r="T481" s="104"/>
      <c r="U481" s="104"/>
      <c r="V481" s="104"/>
      <c r="W481" s="104"/>
      <c r="X481" s="104"/>
      <c r="Y481" s="104"/>
      <c r="Z481" s="104"/>
      <c r="AA481" s="104"/>
      <c r="AB481" s="104"/>
      <c r="AC481" s="104"/>
      <c r="AD481" s="104"/>
    </row>
    <row r="482" spans="2:30" ht="36" hidden="1" x14ac:dyDescent="0.25">
      <c r="B482" s="102" t="s">
        <v>856</v>
      </c>
      <c r="C482" s="102" t="s">
        <v>56</v>
      </c>
      <c r="D482" s="102" t="s">
        <v>57</v>
      </c>
      <c r="E482" s="102"/>
      <c r="F482" s="42">
        <v>97667</v>
      </c>
      <c r="G482" s="430" t="s">
        <v>2420</v>
      </c>
      <c r="H482" s="102" t="s">
        <v>160</v>
      </c>
      <c r="I482" s="37">
        <v>44.8</v>
      </c>
      <c r="J482" s="431" t="s">
        <v>2421</v>
      </c>
      <c r="K482" s="431"/>
      <c r="L482" s="551">
        <v>11.6</v>
      </c>
      <c r="M482" s="37">
        <v>0</v>
      </c>
      <c r="N482" s="37">
        <v>519.67999999999995</v>
      </c>
      <c r="O482" s="37"/>
      <c r="P482" s="620"/>
      <c r="Q482" s="104"/>
      <c r="R482" s="104"/>
      <c r="S482" s="104"/>
      <c r="T482" s="104"/>
      <c r="U482" s="104"/>
      <c r="V482" s="104"/>
      <c r="W482" s="104"/>
      <c r="X482" s="104"/>
      <c r="Y482" s="104"/>
      <c r="Z482" s="104"/>
      <c r="AA482" s="104"/>
      <c r="AB482" s="104"/>
      <c r="AC482" s="104"/>
      <c r="AD482" s="104"/>
    </row>
    <row r="483" spans="2:30" hidden="1" x14ac:dyDescent="0.25">
      <c r="B483" s="76" t="s">
        <v>231</v>
      </c>
      <c r="C483" s="76"/>
      <c r="D483" s="76"/>
      <c r="E483" s="76"/>
      <c r="F483" s="76"/>
      <c r="G483" s="77" t="s">
        <v>354</v>
      </c>
      <c r="H483" s="567"/>
      <c r="I483" s="568"/>
      <c r="J483" s="81"/>
      <c r="K483" s="81"/>
      <c r="L483" s="568"/>
      <c r="M483" s="568"/>
      <c r="N483" s="571">
        <v>2701.44</v>
      </c>
      <c r="O483" s="571">
        <v>0</v>
      </c>
      <c r="P483" s="620"/>
      <c r="Q483" s="104"/>
      <c r="R483" s="104"/>
      <c r="S483" s="104"/>
      <c r="T483" s="104"/>
      <c r="U483" s="104"/>
      <c r="V483" s="104"/>
      <c r="W483" s="104"/>
      <c r="X483" s="104"/>
      <c r="Y483" s="104"/>
      <c r="Z483" s="104"/>
      <c r="AA483" s="104"/>
      <c r="AB483" s="104"/>
      <c r="AC483" s="104"/>
      <c r="AD483" s="104"/>
    </row>
    <row r="484" spans="2:30" hidden="1" x14ac:dyDescent="0.25">
      <c r="B484" s="102" t="s">
        <v>473</v>
      </c>
      <c r="C484" s="102" t="s">
        <v>56</v>
      </c>
      <c r="D484" s="102" t="s">
        <v>57</v>
      </c>
      <c r="E484" s="102"/>
      <c r="F484" s="42">
        <v>98307</v>
      </c>
      <c r="G484" s="430" t="s">
        <v>2448</v>
      </c>
      <c r="H484" s="102" t="s">
        <v>121</v>
      </c>
      <c r="I484" s="37">
        <v>48</v>
      </c>
      <c r="J484" s="431" t="s">
        <v>2449</v>
      </c>
      <c r="K484" s="431"/>
      <c r="L484" s="551">
        <v>56.28</v>
      </c>
      <c r="M484" s="37">
        <v>0</v>
      </c>
      <c r="N484" s="37">
        <v>2701.44</v>
      </c>
      <c r="O484" s="37">
        <v>0</v>
      </c>
      <c r="P484" s="620"/>
      <c r="Q484" s="104"/>
      <c r="R484" s="104"/>
      <c r="S484" s="104"/>
      <c r="T484" s="104"/>
      <c r="U484" s="104"/>
      <c r="V484" s="104"/>
      <c r="W484" s="104"/>
      <c r="X484" s="104"/>
      <c r="Y484" s="104"/>
      <c r="Z484" s="104"/>
      <c r="AA484" s="104"/>
      <c r="AB484" s="104"/>
      <c r="AC484" s="104"/>
      <c r="AD484" s="104"/>
    </row>
    <row r="485" spans="2:30" hidden="1" x14ac:dyDescent="0.25">
      <c r="B485" s="76" t="s">
        <v>180</v>
      </c>
      <c r="C485" s="76"/>
      <c r="D485" s="76"/>
      <c r="E485" s="76"/>
      <c r="F485" s="76"/>
      <c r="G485" s="77" t="s">
        <v>463</v>
      </c>
      <c r="H485" s="567"/>
      <c r="I485" s="568"/>
      <c r="J485" s="81"/>
      <c r="K485" s="81"/>
      <c r="L485" s="568"/>
      <c r="M485" s="568"/>
      <c r="N485" s="571">
        <v>1171.68</v>
      </c>
      <c r="O485" s="571">
        <v>0</v>
      </c>
      <c r="P485" s="620"/>
      <c r="Q485" s="104"/>
      <c r="R485" s="104"/>
      <c r="S485" s="104"/>
      <c r="T485" s="104"/>
      <c r="U485" s="104"/>
      <c r="V485" s="104"/>
      <c r="W485" s="104"/>
      <c r="X485" s="104"/>
      <c r="Y485" s="104"/>
      <c r="Z485" s="104"/>
      <c r="AA485" s="104"/>
      <c r="AB485" s="104"/>
      <c r="AC485" s="104"/>
      <c r="AD485" s="104"/>
    </row>
    <row r="486" spans="2:30" ht="24" hidden="1" x14ac:dyDescent="0.25">
      <c r="B486" s="102" t="s">
        <v>474</v>
      </c>
      <c r="C486" s="102" t="s">
        <v>56</v>
      </c>
      <c r="D486" s="102" t="s">
        <v>57</v>
      </c>
      <c r="E486" s="102"/>
      <c r="F486" s="42">
        <v>91941</v>
      </c>
      <c r="G486" s="430" t="s">
        <v>2365</v>
      </c>
      <c r="H486" s="102" t="s">
        <v>121</v>
      </c>
      <c r="I486" s="37">
        <v>24</v>
      </c>
      <c r="J486" s="431" t="s">
        <v>2366</v>
      </c>
      <c r="K486" s="431"/>
      <c r="L486" s="551">
        <v>13.11</v>
      </c>
      <c r="M486" s="37">
        <v>0</v>
      </c>
      <c r="N486" s="37">
        <v>314.64</v>
      </c>
      <c r="O486" s="37">
        <v>0</v>
      </c>
      <c r="P486" s="620"/>
      <c r="Q486" s="104"/>
      <c r="R486" s="104"/>
      <c r="S486" s="104"/>
      <c r="T486" s="104"/>
      <c r="U486" s="104"/>
      <c r="V486" s="104"/>
      <c r="W486" s="104"/>
      <c r="X486" s="104"/>
      <c r="Y486" s="104"/>
      <c r="Z486" s="104"/>
      <c r="AA486" s="104"/>
      <c r="AB486" s="104"/>
      <c r="AC486" s="104"/>
      <c r="AD486" s="104"/>
    </row>
    <row r="487" spans="2:30" ht="24" hidden="1" x14ac:dyDescent="0.25">
      <c r="B487" s="102" t="s">
        <v>791</v>
      </c>
      <c r="C487" s="102" t="s">
        <v>56</v>
      </c>
      <c r="D487" s="102" t="s">
        <v>57</v>
      </c>
      <c r="E487" s="102"/>
      <c r="F487" s="42">
        <v>97881</v>
      </c>
      <c r="G487" s="430" t="s">
        <v>2450</v>
      </c>
      <c r="H487" s="102" t="s">
        <v>121</v>
      </c>
      <c r="I487" s="37">
        <v>2</v>
      </c>
      <c r="J487" s="431" t="s">
        <v>2451</v>
      </c>
      <c r="K487" s="431"/>
      <c r="L487" s="551">
        <v>163.53</v>
      </c>
      <c r="M487" s="37">
        <v>0</v>
      </c>
      <c r="N487" s="37">
        <v>327.06</v>
      </c>
      <c r="O487" s="37">
        <v>0</v>
      </c>
      <c r="P487" s="620"/>
      <c r="Q487" s="104"/>
      <c r="R487" s="104"/>
      <c r="S487" s="104"/>
      <c r="T487" s="104"/>
      <c r="U487" s="104"/>
      <c r="V487" s="104"/>
      <c r="W487" s="104"/>
      <c r="X487" s="104"/>
      <c r="Y487" s="104"/>
      <c r="Z487" s="104"/>
      <c r="AA487" s="104"/>
      <c r="AB487" s="104"/>
      <c r="AC487" s="104"/>
      <c r="AD487" s="104"/>
    </row>
    <row r="488" spans="2:30" ht="24" hidden="1" x14ac:dyDescent="0.25">
      <c r="B488" s="102" t="s">
        <v>792</v>
      </c>
      <c r="C488" s="102" t="s">
        <v>56</v>
      </c>
      <c r="D488" s="102" t="s">
        <v>58</v>
      </c>
      <c r="E488" s="102"/>
      <c r="F488" s="42">
        <v>1401000108</v>
      </c>
      <c r="G488" s="430" t="s">
        <v>2452</v>
      </c>
      <c r="H488" s="102" t="s">
        <v>160</v>
      </c>
      <c r="I488" s="37">
        <v>44.8</v>
      </c>
      <c r="J488" s="431">
        <v>4.6500000000000004</v>
      </c>
      <c r="K488" s="431"/>
      <c r="L488" s="551">
        <v>5.99</v>
      </c>
      <c r="M488" s="37">
        <v>0</v>
      </c>
      <c r="N488" s="37">
        <v>268.35000000000002</v>
      </c>
      <c r="O488" s="37">
        <v>0</v>
      </c>
      <c r="P488" s="620"/>
      <c r="Q488" s="104"/>
      <c r="R488" s="104"/>
      <c r="S488" s="104"/>
      <c r="T488" s="104"/>
      <c r="U488" s="104"/>
      <c r="V488" s="104"/>
      <c r="W488" s="104"/>
      <c r="X488" s="104"/>
      <c r="Y488" s="104"/>
      <c r="Z488" s="104"/>
      <c r="AA488" s="104"/>
      <c r="AB488" s="104"/>
      <c r="AC488" s="104"/>
      <c r="AD488" s="104"/>
    </row>
    <row r="489" spans="2:30" hidden="1" x14ac:dyDescent="0.25">
      <c r="B489" s="102" t="s">
        <v>793</v>
      </c>
      <c r="C489" s="102" t="s">
        <v>56</v>
      </c>
      <c r="D489" s="102" t="s">
        <v>58</v>
      </c>
      <c r="E489" s="102"/>
      <c r="F489" s="42">
        <v>1301001070</v>
      </c>
      <c r="G489" s="430" t="s">
        <v>2453</v>
      </c>
      <c r="H489" s="102" t="s">
        <v>160</v>
      </c>
      <c r="I489" s="37">
        <v>44.8</v>
      </c>
      <c r="J489" s="431">
        <v>4.54</v>
      </c>
      <c r="K489" s="431"/>
      <c r="L489" s="551">
        <v>5.84</v>
      </c>
      <c r="M489" s="37">
        <v>0</v>
      </c>
      <c r="N489" s="37">
        <v>261.63</v>
      </c>
      <c r="O489" s="37">
        <v>0</v>
      </c>
      <c r="P489" s="620"/>
      <c r="Q489" s="104"/>
      <c r="R489" s="104"/>
      <c r="S489" s="104"/>
      <c r="T489" s="104"/>
      <c r="U489" s="104"/>
      <c r="V489" s="104"/>
      <c r="W489" s="104"/>
      <c r="X489" s="104"/>
      <c r="Y489" s="104"/>
      <c r="Z489" s="104"/>
      <c r="AA489" s="104"/>
      <c r="AB489" s="104"/>
      <c r="AC489" s="104"/>
      <c r="AD489" s="104"/>
    </row>
    <row r="490" spans="2:30" hidden="1" x14ac:dyDescent="0.25">
      <c r="B490" s="559"/>
      <c r="C490" s="559"/>
      <c r="D490" s="559"/>
      <c r="E490" s="559"/>
      <c r="F490" s="560"/>
      <c r="G490" s="561"/>
      <c r="H490" s="393"/>
      <c r="I490" s="562"/>
      <c r="J490" s="432"/>
      <c r="K490" s="432"/>
      <c r="L490" s="562"/>
      <c r="M490" s="562"/>
      <c r="N490" s="562"/>
      <c r="O490" s="593"/>
      <c r="P490" s="620"/>
      <c r="Q490" s="104"/>
      <c r="R490" s="104"/>
      <c r="S490" s="104"/>
      <c r="T490" s="104"/>
      <c r="U490" s="104"/>
      <c r="V490" s="104"/>
      <c r="W490" s="104"/>
      <c r="X490" s="104"/>
      <c r="Y490" s="104"/>
      <c r="Z490" s="104"/>
      <c r="AA490" s="104"/>
      <c r="AB490" s="104"/>
      <c r="AC490" s="104"/>
      <c r="AD490" s="104"/>
    </row>
    <row r="491" spans="2:30" hidden="1" x14ac:dyDescent="0.25">
      <c r="B491" s="66" t="s">
        <v>203</v>
      </c>
      <c r="C491" s="66"/>
      <c r="D491" s="66"/>
      <c r="E491" s="66"/>
      <c r="F491" s="66"/>
      <c r="G491" s="67" t="s">
        <v>163</v>
      </c>
      <c r="H491" s="563"/>
      <c r="I491" s="564"/>
      <c r="J491" s="78"/>
      <c r="K491" s="78"/>
      <c r="L491" s="564"/>
      <c r="M491" s="564"/>
      <c r="N491" s="569">
        <v>52727.830000000009</v>
      </c>
      <c r="O491" s="569">
        <v>0</v>
      </c>
      <c r="P491" s="620"/>
      <c r="Q491" s="104"/>
      <c r="R491" s="104"/>
      <c r="S491" s="104"/>
      <c r="T491" s="104"/>
      <c r="U491" s="104"/>
      <c r="V491" s="104"/>
      <c r="W491" s="104"/>
      <c r="X491" s="104"/>
      <c r="Y491" s="104"/>
      <c r="Z491" s="104"/>
      <c r="AA491" s="104"/>
      <c r="AB491" s="104"/>
      <c r="AC491" s="104"/>
      <c r="AD491" s="104"/>
    </row>
    <row r="492" spans="2:30" hidden="1" x14ac:dyDescent="0.25">
      <c r="B492" s="76" t="s">
        <v>204</v>
      </c>
      <c r="C492" s="76"/>
      <c r="D492" s="76"/>
      <c r="E492" s="76"/>
      <c r="F492" s="76"/>
      <c r="G492" s="77" t="s">
        <v>618</v>
      </c>
      <c r="H492" s="567"/>
      <c r="I492" s="568"/>
      <c r="J492" s="81"/>
      <c r="K492" s="81"/>
      <c r="L492" s="568"/>
      <c r="M492" s="568"/>
      <c r="N492" s="571">
        <v>19440.339999999997</v>
      </c>
      <c r="O492" s="571">
        <v>0</v>
      </c>
      <c r="P492" s="620"/>
      <c r="Q492" s="104"/>
      <c r="R492" s="104"/>
      <c r="S492" s="104"/>
      <c r="T492" s="104"/>
      <c r="U492" s="104"/>
      <c r="V492" s="104"/>
      <c r="W492" s="104"/>
      <c r="X492" s="104"/>
      <c r="Y492" s="104"/>
      <c r="Z492" s="104"/>
      <c r="AA492" s="104"/>
      <c r="AB492" s="104"/>
      <c r="AC492" s="104"/>
      <c r="AD492" s="104"/>
    </row>
    <row r="493" spans="2:30" ht="36" hidden="1" x14ac:dyDescent="0.25">
      <c r="B493" s="102" t="s">
        <v>1744</v>
      </c>
      <c r="C493" s="102" t="s">
        <v>56</v>
      </c>
      <c r="D493" s="102" t="s">
        <v>57</v>
      </c>
      <c r="E493" s="102" t="s">
        <v>619</v>
      </c>
      <c r="F493" s="42">
        <v>92342</v>
      </c>
      <c r="G493" s="430" t="s">
        <v>2454</v>
      </c>
      <c r="H493" s="102" t="s">
        <v>160</v>
      </c>
      <c r="I493" s="37">
        <v>111.76</v>
      </c>
      <c r="J493" s="431" t="s">
        <v>2455</v>
      </c>
      <c r="K493" s="431"/>
      <c r="L493" s="551">
        <v>159.94999999999999</v>
      </c>
      <c r="M493" s="37">
        <v>0</v>
      </c>
      <c r="N493" s="37">
        <v>17876.009999999998</v>
      </c>
      <c r="O493" s="37">
        <v>0</v>
      </c>
      <c r="P493" s="620"/>
      <c r="Q493" s="104"/>
      <c r="R493" s="104"/>
      <c r="S493" s="104"/>
      <c r="T493" s="104"/>
      <c r="U493" s="104"/>
      <c r="V493" s="104"/>
      <c r="W493" s="104"/>
      <c r="X493" s="104"/>
      <c r="Y493" s="104"/>
      <c r="Z493" s="104"/>
      <c r="AA493" s="104"/>
      <c r="AB493" s="104"/>
      <c r="AC493" s="104"/>
      <c r="AD493" s="104"/>
    </row>
    <row r="494" spans="2:30" ht="36" hidden="1" x14ac:dyDescent="0.25">
      <c r="B494" s="102" t="s">
        <v>1745</v>
      </c>
      <c r="C494" s="102" t="s">
        <v>56</v>
      </c>
      <c r="D494" s="102" t="s">
        <v>57</v>
      </c>
      <c r="E494" s="102" t="s">
        <v>1292</v>
      </c>
      <c r="F494" s="42">
        <v>92690</v>
      </c>
      <c r="G494" s="430" t="s">
        <v>2456</v>
      </c>
      <c r="H494" s="102" t="s">
        <v>160</v>
      </c>
      <c r="I494" s="37">
        <v>15.51</v>
      </c>
      <c r="J494" s="431" t="s">
        <v>2457</v>
      </c>
      <c r="K494" s="431"/>
      <c r="L494" s="551">
        <v>100.86</v>
      </c>
      <c r="M494" s="37">
        <v>0</v>
      </c>
      <c r="N494" s="37">
        <v>1564.33</v>
      </c>
      <c r="O494" s="37"/>
      <c r="P494" s="620"/>
      <c r="Q494" s="104"/>
      <c r="R494" s="104"/>
      <c r="S494" s="104"/>
      <c r="T494" s="104"/>
      <c r="U494" s="104"/>
      <c r="V494" s="104"/>
      <c r="W494" s="104"/>
      <c r="X494" s="104"/>
      <c r="Y494" s="104"/>
      <c r="Z494" s="104"/>
      <c r="AA494" s="104"/>
      <c r="AB494" s="104"/>
      <c r="AC494" s="104"/>
      <c r="AD494" s="104"/>
    </row>
    <row r="495" spans="2:30" hidden="1" x14ac:dyDescent="0.25">
      <c r="B495" s="76" t="s">
        <v>205</v>
      </c>
      <c r="C495" s="76"/>
      <c r="D495" s="76"/>
      <c r="E495" s="76"/>
      <c r="F495" s="76"/>
      <c r="G495" s="77" t="s">
        <v>626</v>
      </c>
      <c r="H495" s="567"/>
      <c r="I495" s="568"/>
      <c r="J495" s="81"/>
      <c r="K495" s="81"/>
      <c r="L495" s="568"/>
      <c r="M495" s="568"/>
      <c r="N495" s="571">
        <v>7021.95</v>
      </c>
      <c r="O495" s="571">
        <v>0</v>
      </c>
      <c r="P495" s="620"/>
      <c r="Q495" s="104"/>
      <c r="R495" s="104"/>
      <c r="S495" s="104"/>
      <c r="T495" s="104"/>
      <c r="U495" s="104"/>
      <c r="V495" s="104"/>
      <c r="W495" s="104"/>
      <c r="X495" s="104"/>
      <c r="Y495" s="104"/>
      <c r="Z495" s="104"/>
      <c r="AA495" s="104"/>
      <c r="AB495" s="104"/>
      <c r="AC495" s="104"/>
      <c r="AD495" s="104"/>
    </row>
    <row r="496" spans="2:30" ht="36" hidden="1" x14ac:dyDescent="0.25">
      <c r="B496" s="102" t="s">
        <v>1746</v>
      </c>
      <c r="C496" s="102" t="s">
        <v>56</v>
      </c>
      <c r="D496" s="102" t="s">
        <v>57</v>
      </c>
      <c r="E496" s="102" t="s">
        <v>620</v>
      </c>
      <c r="F496" s="42">
        <v>92642</v>
      </c>
      <c r="G496" s="430" t="s">
        <v>2458</v>
      </c>
      <c r="H496" s="102" t="s">
        <v>121</v>
      </c>
      <c r="I496" s="37">
        <v>4</v>
      </c>
      <c r="J496" s="431" t="s">
        <v>2459</v>
      </c>
      <c r="K496" s="431"/>
      <c r="L496" s="551">
        <v>204.87</v>
      </c>
      <c r="M496" s="37">
        <v>0</v>
      </c>
      <c r="N496" s="37">
        <v>819.48</v>
      </c>
      <c r="O496" s="37">
        <v>0</v>
      </c>
      <c r="P496" s="620"/>
      <c r="Q496" s="104"/>
      <c r="R496" s="104"/>
      <c r="S496" s="104"/>
      <c r="T496" s="104"/>
      <c r="U496" s="104"/>
      <c r="V496" s="104"/>
      <c r="W496" s="104"/>
      <c r="X496" s="104"/>
      <c r="Y496" s="104"/>
      <c r="Z496" s="104"/>
      <c r="AA496" s="104"/>
      <c r="AB496" s="104"/>
      <c r="AC496" s="104"/>
      <c r="AD496" s="104"/>
    </row>
    <row r="497" spans="1:30" ht="36" hidden="1" x14ac:dyDescent="0.25">
      <c r="B497" s="102" t="s">
        <v>1747</v>
      </c>
      <c r="C497" s="102" t="s">
        <v>56</v>
      </c>
      <c r="D497" s="102" t="s">
        <v>57</v>
      </c>
      <c r="E497" s="102" t="s">
        <v>621</v>
      </c>
      <c r="F497" s="42">
        <v>92390</v>
      </c>
      <c r="G497" s="430" t="s">
        <v>2460</v>
      </c>
      <c r="H497" s="102" t="s">
        <v>121</v>
      </c>
      <c r="I497" s="37">
        <v>20</v>
      </c>
      <c r="J497" s="431" t="s">
        <v>2461</v>
      </c>
      <c r="K497" s="431"/>
      <c r="L497" s="551">
        <v>149.71</v>
      </c>
      <c r="M497" s="37">
        <v>0</v>
      </c>
      <c r="N497" s="37">
        <v>2994.2</v>
      </c>
      <c r="O497" s="37">
        <v>0</v>
      </c>
      <c r="P497" s="620"/>
      <c r="Q497" s="104"/>
      <c r="R497" s="104"/>
      <c r="S497" s="104"/>
      <c r="T497" s="104"/>
      <c r="U497" s="104"/>
      <c r="V497" s="104"/>
      <c r="W497" s="104"/>
      <c r="X497" s="104"/>
      <c r="Y497" s="104"/>
      <c r="Z497" s="104"/>
      <c r="AA497" s="104"/>
      <c r="AB497" s="104"/>
      <c r="AC497" s="104"/>
      <c r="AD497" s="104"/>
    </row>
    <row r="498" spans="1:30" s="501" customFormat="1" ht="24" hidden="1" x14ac:dyDescent="0.25">
      <c r="A498" s="103"/>
      <c r="B498" s="102" t="s">
        <v>1748</v>
      </c>
      <c r="C498" s="102" t="s">
        <v>56</v>
      </c>
      <c r="D498" s="102" t="s">
        <v>57</v>
      </c>
      <c r="E498" s="102"/>
      <c r="F498" s="42">
        <v>94499</v>
      </c>
      <c r="G498" s="430" t="s">
        <v>2187</v>
      </c>
      <c r="H498" s="102" t="s">
        <v>121</v>
      </c>
      <c r="I498" s="37">
        <v>2</v>
      </c>
      <c r="J498" s="431" t="s">
        <v>2188</v>
      </c>
      <c r="K498" s="431"/>
      <c r="L498" s="551">
        <v>254.74</v>
      </c>
      <c r="M498" s="37">
        <v>0</v>
      </c>
      <c r="N498" s="37">
        <v>509.48</v>
      </c>
      <c r="O498" s="37">
        <v>0</v>
      </c>
      <c r="P498" s="620"/>
      <c r="Q498" s="103"/>
      <c r="R498" s="103"/>
      <c r="S498" s="103"/>
      <c r="T498" s="103"/>
      <c r="U498" s="103"/>
      <c r="V498" s="103"/>
      <c r="W498" s="103"/>
      <c r="X498" s="103"/>
      <c r="Y498" s="103"/>
      <c r="Z498" s="103"/>
      <c r="AA498" s="103"/>
      <c r="AB498" s="103"/>
      <c r="AC498" s="103"/>
      <c r="AD498" s="103"/>
    </row>
    <row r="499" spans="1:30" s="501" customFormat="1" ht="24" hidden="1" x14ac:dyDescent="0.25">
      <c r="A499" s="103"/>
      <c r="B499" s="102" t="s">
        <v>1749</v>
      </c>
      <c r="C499" s="102" t="s">
        <v>56</v>
      </c>
      <c r="D499" s="102" t="s">
        <v>57</v>
      </c>
      <c r="E499" s="102"/>
      <c r="F499" s="42">
        <v>99624</v>
      </c>
      <c r="G499" s="430" t="s">
        <v>2462</v>
      </c>
      <c r="H499" s="102" t="s">
        <v>121</v>
      </c>
      <c r="I499" s="37">
        <v>2</v>
      </c>
      <c r="J499" s="431" t="s">
        <v>2463</v>
      </c>
      <c r="K499" s="431"/>
      <c r="L499" s="551">
        <v>584.66</v>
      </c>
      <c r="M499" s="37">
        <v>0</v>
      </c>
      <c r="N499" s="37">
        <v>1169.32</v>
      </c>
      <c r="O499" s="37">
        <v>0</v>
      </c>
      <c r="P499" s="620"/>
      <c r="Q499" s="103"/>
      <c r="R499" s="103"/>
      <c r="S499" s="103"/>
      <c r="T499" s="103"/>
      <c r="U499" s="103"/>
      <c r="V499" s="103"/>
      <c r="W499" s="103"/>
      <c r="X499" s="103"/>
      <c r="Y499" s="103"/>
      <c r="Z499" s="103"/>
      <c r="AA499" s="103"/>
      <c r="AB499" s="103"/>
      <c r="AC499" s="103"/>
      <c r="AD499" s="103"/>
    </row>
    <row r="500" spans="1:30" s="501" customFormat="1" ht="24" hidden="1" x14ac:dyDescent="0.25">
      <c r="A500" s="103"/>
      <c r="B500" s="102" t="s">
        <v>1750</v>
      </c>
      <c r="C500" s="102" t="s">
        <v>56</v>
      </c>
      <c r="D500" s="102" t="s">
        <v>58</v>
      </c>
      <c r="E500" s="102"/>
      <c r="F500" s="42">
        <v>1401000127</v>
      </c>
      <c r="G500" s="430" t="s">
        <v>2464</v>
      </c>
      <c r="H500" s="102" t="s">
        <v>121</v>
      </c>
      <c r="I500" s="37">
        <v>4</v>
      </c>
      <c r="J500" s="431">
        <v>289.06</v>
      </c>
      <c r="K500" s="431"/>
      <c r="L500" s="551">
        <v>372.36</v>
      </c>
      <c r="M500" s="37">
        <v>0</v>
      </c>
      <c r="N500" s="37">
        <v>1489.44</v>
      </c>
      <c r="O500" s="37">
        <v>0</v>
      </c>
      <c r="P500" s="620"/>
      <c r="Q500" s="103"/>
      <c r="R500" s="103"/>
      <c r="S500" s="103"/>
      <c r="T500" s="103"/>
      <c r="U500" s="103"/>
      <c r="V500" s="103"/>
      <c r="W500" s="103"/>
      <c r="X500" s="103"/>
      <c r="Y500" s="103"/>
      <c r="Z500" s="103"/>
      <c r="AA500" s="103"/>
      <c r="AB500" s="103"/>
      <c r="AC500" s="103"/>
      <c r="AD500" s="103"/>
    </row>
    <row r="501" spans="1:30" s="501" customFormat="1" ht="24" hidden="1" x14ac:dyDescent="0.25">
      <c r="A501" s="103"/>
      <c r="B501" s="102" t="s">
        <v>1751</v>
      </c>
      <c r="C501" s="102" t="s">
        <v>56</v>
      </c>
      <c r="D501" s="102" t="s">
        <v>57</v>
      </c>
      <c r="E501" s="102"/>
      <c r="F501" s="42">
        <v>103029</v>
      </c>
      <c r="G501" s="430" t="s">
        <v>2465</v>
      </c>
      <c r="H501" s="102" t="s">
        <v>121</v>
      </c>
      <c r="I501" s="37">
        <v>1</v>
      </c>
      <c r="J501" s="431" t="s">
        <v>2387</v>
      </c>
      <c r="K501" s="431"/>
      <c r="L501" s="551">
        <v>40.03</v>
      </c>
      <c r="M501" s="37">
        <v>0</v>
      </c>
      <c r="N501" s="37">
        <v>40.03</v>
      </c>
      <c r="O501" s="37"/>
      <c r="P501" s="620"/>
      <c r="Q501" s="103"/>
      <c r="R501" s="103"/>
      <c r="S501" s="103"/>
      <c r="T501" s="103"/>
      <c r="U501" s="103"/>
      <c r="V501" s="103"/>
      <c r="W501" s="103"/>
      <c r="X501" s="103"/>
      <c r="Y501" s="103"/>
      <c r="Z501" s="103"/>
      <c r="AA501" s="103"/>
      <c r="AB501" s="103"/>
      <c r="AC501" s="103"/>
      <c r="AD501" s="103"/>
    </row>
    <row r="502" spans="1:30" hidden="1" x14ac:dyDescent="0.25">
      <c r="B502" s="76" t="s">
        <v>1127</v>
      </c>
      <c r="C502" s="76"/>
      <c r="D502" s="76"/>
      <c r="E502" s="76"/>
      <c r="F502" s="76"/>
      <c r="G502" s="77" t="s">
        <v>622</v>
      </c>
      <c r="H502" s="567"/>
      <c r="I502" s="568"/>
      <c r="J502" s="81"/>
      <c r="K502" s="81"/>
      <c r="L502" s="568"/>
      <c r="M502" s="568"/>
      <c r="N502" s="571">
        <v>20592.989999999998</v>
      </c>
      <c r="O502" s="571">
        <v>0</v>
      </c>
      <c r="P502" s="620"/>
      <c r="Q502" s="104"/>
      <c r="R502" s="104"/>
      <c r="S502" s="104"/>
      <c r="T502" s="104"/>
      <c r="U502" s="104"/>
      <c r="V502" s="104"/>
      <c r="W502" s="104"/>
      <c r="X502" s="104"/>
      <c r="Y502" s="104"/>
      <c r="Z502" s="104"/>
      <c r="AA502" s="104"/>
      <c r="AB502" s="104"/>
      <c r="AC502" s="104"/>
      <c r="AD502" s="104"/>
    </row>
    <row r="503" spans="1:30" ht="24" hidden="1" x14ac:dyDescent="0.25">
      <c r="B503" s="102" t="s">
        <v>1752</v>
      </c>
      <c r="C503" s="102" t="s">
        <v>56</v>
      </c>
      <c r="D503" s="102" t="s">
        <v>58</v>
      </c>
      <c r="E503" s="102"/>
      <c r="F503" s="42">
        <v>1201007008</v>
      </c>
      <c r="G503" s="430" t="s">
        <v>2466</v>
      </c>
      <c r="H503" s="102" t="s">
        <v>121</v>
      </c>
      <c r="I503" s="37">
        <v>4</v>
      </c>
      <c r="J503" s="431">
        <v>222.84</v>
      </c>
      <c r="K503" s="431"/>
      <c r="L503" s="551">
        <v>287.06</v>
      </c>
      <c r="M503" s="37">
        <v>0</v>
      </c>
      <c r="N503" s="37">
        <v>1148.24</v>
      </c>
      <c r="O503" s="571"/>
      <c r="P503" s="620"/>
      <c r="Q503" s="104"/>
      <c r="R503" s="104"/>
      <c r="S503" s="104"/>
      <c r="T503" s="104"/>
      <c r="U503" s="104"/>
      <c r="V503" s="104"/>
      <c r="W503" s="104"/>
      <c r="X503" s="104"/>
      <c r="Y503" s="104"/>
      <c r="Z503" s="104"/>
      <c r="AA503" s="104"/>
      <c r="AB503" s="104"/>
      <c r="AC503" s="104"/>
      <c r="AD503" s="104"/>
    </row>
    <row r="504" spans="1:30" ht="24" hidden="1" x14ac:dyDescent="0.25">
      <c r="B504" s="102" t="s">
        <v>1753</v>
      </c>
      <c r="C504" s="102" t="s">
        <v>56</v>
      </c>
      <c r="D504" s="102" t="s">
        <v>58</v>
      </c>
      <c r="E504" s="102"/>
      <c r="F504" s="42">
        <v>1201002082</v>
      </c>
      <c r="G504" s="430" t="s">
        <v>2467</v>
      </c>
      <c r="H504" s="102" t="s">
        <v>121</v>
      </c>
      <c r="I504" s="37">
        <v>4</v>
      </c>
      <c r="J504" s="431">
        <v>148.44999999999999</v>
      </c>
      <c r="K504" s="431"/>
      <c r="L504" s="551">
        <v>191.23</v>
      </c>
      <c r="M504" s="37">
        <v>0</v>
      </c>
      <c r="N504" s="37">
        <v>764.92</v>
      </c>
      <c r="O504" s="571"/>
      <c r="P504" s="620"/>
      <c r="Q504" s="104"/>
      <c r="R504" s="104"/>
      <c r="S504" s="104"/>
      <c r="T504" s="104"/>
      <c r="U504" s="104"/>
      <c r="V504" s="104"/>
      <c r="W504" s="104"/>
      <c r="X504" s="104"/>
      <c r="Y504" s="104"/>
      <c r="Z504" s="104"/>
      <c r="AA504" s="104"/>
      <c r="AB504" s="104"/>
      <c r="AC504" s="104"/>
      <c r="AD504" s="104"/>
    </row>
    <row r="505" spans="1:30" ht="24" hidden="1" x14ac:dyDescent="0.25">
      <c r="B505" s="102" t="s">
        <v>1754</v>
      </c>
      <c r="C505" s="102" t="s">
        <v>56</v>
      </c>
      <c r="D505" s="102" t="s">
        <v>58</v>
      </c>
      <c r="E505" s="102"/>
      <c r="F505" s="42">
        <v>1401000200</v>
      </c>
      <c r="G505" s="430" t="s">
        <v>2468</v>
      </c>
      <c r="H505" s="102" t="s">
        <v>121</v>
      </c>
      <c r="I505" s="37">
        <v>1</v>
      </c>
      <c r="J505" s="431">
        <v>1596.87</v>
      </c>
      <c r="K505" s="431"/>
      <c r="L505" s="551">
        <v>2057.08</v>
      </c>
      <c r="M505" s="37">
        <v>0</v>
      </c>
      <c r="N505" s="37">
        <v>2057.08</v>
      </c>
      <c r="O505" s="571"/>
      <c r="P505" s="620"/>
      <c r="Q505" s="104"/>
      <c r="R505" s="104"/>
      <c r="S505" s="104"/>
      <c r="T505" s="104"/>
      <c r="U505" s="104"/>
      <c r="V505" s="104"/>
      <c r="W505" s="104"/>
      <c r="X505" s="104"/>
      <c r="Y505" s="104"/>
      <c r="Z505" s="104"/>
      <c r="AA505" s="104"/>
      <c r="AB505" s="104"/>
      <c r="AC505" s="104"/>
      <c r="AD505" s="104"/>
    </row>
    <row r="506" spans="1:30" ht="24" hidden="1" x14ac:dyDescent="0.25">
      <c r="B506" s="102" t="s">
        <v>1755</v>
      </c>
      <c r="C506" s="102" t="s">
        <v>56</v>
      </c>
      <c r="D506" s="102" t="s">
        <v>58</v>
      </c>
      <c r="E506" s="102"/>
      <c r="F506" s="42">
        <v>1401000120</v>
      </c>
      <c r="G506" s="430" t="s">
        <v>2469</v>
      </c>
      <c r="H506" s="102" t="s">
        <v>121</v>
      </c>
      <c r="I506" s="37">
        <v>1</v>
      </c>
      <c r="J506" s="431">
        <v>718.26</v>
      </c>
      <c r="K506" s="431"/>
      <c r="L506" s="551">
        <v>925.26</v>
      </c>
      <c r="M506" s="37">
        <v>0</v>
      </c>
      <c r="N506" s="37">
        <v>925.26</v>
      </c>
      <c r="O506" s="571"/>
      <c r="P506" s="620"/>
      <c r="Q506" s="104"/>
      <c r="R506" s="104"/>
      <c r="S506" s="104"/>
      <c r="T506" s="104"/>
      <c r="U506" s="104"/>
      <c r="V506" s="104"/>
      <c r="W506" s="104"/>
      <c r="X506" s="104"/>
      <c r="Y506" s="104"/>
      <c r="Z506" s="104"/>
      <c r="AA506" s="104"/>
      <c r="AB506" s="104"/>
      <c r="AC506" s="104"/>
      <c r="AD506" s="104"/>
    </row>
    <row r="507" spans="1:30" ht="24" hidden="1" x14ac:dyDescent="0.25">
      <c r="B507" s="102" t="s">
        <v>1756</v>
      </c>
      <c r="C507" s="102" t="s">
        <v>56</v>
      </c>
      <c r="D507" s="102" t="s">
        <v>58</v>
      </c>
      <c r="E507" s="102"/>
      <c r="F507" s="42">
        <v>1201002083</v>
      </c>
      <c r="G507" s="430" t="s">
        <v>2470</v>
      </c>
      <c r="H507" s="102" t="s">
        <v>121</v>
      </c>
      <c r="I507" s="37">
        <v>4</v>
      </c>
      <c r="J507" s="431">
        <v>132.5</v>
      </c>
      <c r="K507" s="431"/>
      <c r="L507" s="551">
        <v>170.68</v>
      </c>
      <c r="M507" s="37">
        <v>0</v>
      </c>
      <c r="N507" s="37">
        <v>682.72</v>
      </c>
      <c r="O507" s="571"/>
      <c r="P507" s="620"/>
      <c r="Q507" s="104"/>
      <c r="R507" s="104"/>
      <c r="S507" s="104"/>
      <c r="T507" s="104"/>
      <c r="U507" s="104"/>
      <c r="V507" s="104"/>
      <c r="W507" s="104"/>
      <c r="X507" s="104"/>
      <c r="Y507" s="104"/>
      <c r="Z507" s="104"/>
      <c r="AA507" s="104"/>
      <c r="AB507" s="104"/>
      <c r="AC507" s="104"/>
      <c r="AD507" s="104"/>
    </row>
    <row r="508" spans="1:30" hidden="1" x14ac:dyDescent="0.25">
      <c r="B508" s="102" t="s">
        <v>1757</v>
      </c>
      <c r="C508" s="102" t="s">
        <v>56</v>
      </c>
      <c r="D508" s="102" t="s">
        <v>58</v>
      </c>
      <c r="E508" s="102"/>
      <c r="F508" s="42">
        <v>1201007131</v>
      </c>
      <c r="G508" s="430" t="s">
        <v>2471</v>
      </c>
      <c r="H508" s="102" t="s">
        <v>121</v>
      </c>
      <c r="I508" s="37">
        <v>1</v>
      </c>
      <c r="J508" s="431">
        <v>1040.44</v>
      </c>
      <c r="K508" s="431"/>
      <c r="L508" s="551">
        <v>1340.29</v>
      </c>
      <c r="M508" s="37">
        <v>0</v>
      </c>
      <c r="N508" s="37">
        <v>1340.29</v>
      </c>
      <c r="O508" s="571"/>
      <c r="P508" s="620"/>
      <c r="Q508" s="104"/>
      <c r="R508" s="104"/>
      <c r="S508" s="104"/>
      <c r="T508" s="104"/>
      <c r="U508" s="104"/>
      <c r="V508" s="104"/>
      <c r="W508" s="104"/>
      <c r="X508" s="104"/>
      <c r="Y508" s="104"/>
      <c r="Z508" s="104"/>
      <c r="AA508" s="104"/>
      <c r="AB508" s="104"/>
      <c r="AC508" s="104"/>
      <c r="AD508" s="104"/>
    </row>
    <row r="509" spans="1:30" ht="48" hidden="1" x14ac:dyDescent="0.25">
      <c r="B509" s="102" t="s">
        <v>1758</v>
      </c>
      <c r="C509" s="102" t="s">
        <v>56</v>
      </c>
      <c r="D509" s="102" t="s">
        <v>58</v>
      </c>
      <c r="E509" s="102"/>
      <c r="F509" s="42">
        <v>1401000119</v>
      </c>
      <c r="G509" s="430" t="s">
        <v>2472</v>
      </c>
      <c r="H509" s="102" t="s">
        <v>121</v>
      </c>
      <c r="I509" s="37">
        <v>4</v>
      </c>
      <c r="J509" s="431">
        <v>2653.8</v>
      </c>
      <c r="K509" s="431"/>
      <c r="L509" s="551">
        <v>3418.62</v>
      </c>
      <c r="M509" s="37">
        <v>0</v>
      </c>
      <c r="N509" s="37">
        <v>13674.48</v>
      </c>
      <c r="O509" s="37">
        <v>0</v>
      </c>
      <c r="P509" s="620"/>
      <c r="Q509" s="104"/>
      <c r="R509" s="104"/>
      <c r="S509" s="104"/>
      <c r="T509" s="104"/>
      <c r="U509" s="104"/>
      <c r="V509" s="104"/>
      <c r="W509" s="104"/>
      <c r="X509" s="104"/>
      <c r="Y509" s="104"/>
      <c r="Z509" s="104"/>
      <c r="AA509" s="104"/>
      <c r="AB509" s="104"/>
      <c r="AC509" s="104"/>
      <c r="AD509" s="104"/>
    </row>
    <row r="510" spans="1:30" hidden="1" x14ac:dyDescent="0.25">
      <c r="B510" s="76" t="s">
        <v>1202</v>
      </c>
      <c r="C510" s="76"/>
      <c r="D510" s="76"/>
      <c r="E510" s="76"/>
      <c r="F510" s="76"/>
      <c r="G510" s="77" t="s">
        <v>623</v>
      </c>
      <c r="H510" s="567"/>
      <c r="I510" s="568"/>
      <c r="J510" s="81"/>
      <c r="K510" s="81"/>
      <c r="L510" s="568"/>
      <c r="M510" s="568"/>
      <c r="N510" s="571">
        <v>4616.95</v>
      </c>
      <c r="O510" s="568"/>
      <c r="P510" s="620"/>
      <c r="Q510" s="104"/>
      <c r="R510" s="104"/>
      <c r="S510" s="104"/>
      <c r="T510" s="104"/>
      <c r="U510" s="104"/>
      <c r="V510" s="104"/>
      <c r="W510" s="104"/>
      <c r="X510" s="104"/>
      <c r="Y510" s="104"/>
      <c r="Z510" s="104"/>
      <c r="AA510" s="104"/>
      <c r="AB510" s="104"/>
      <c r="AC510" s="104"/>
      <c r="AD510" s="104"/>
    </row>
    <row r="511" spans="1:30" ht="24" hidden="1" x14ac:dyDescent="0.25">
      <c r="B511" s="102" t="s">
        <v>1759</v>
      </c>
      <c r="C511" s="102" t="s">
        <v>56</v>
      </c>
      <c r="D511" s="102" t="s">
        <v>57</v>
      </c>
      <c r="E511" s="102"/>
      <c r="F511" s="42">
        <v>101905</v>
      </c>
      <c r="G511" s="430" t="s">
        <v>2473</v>
      </c>
      <c r="H511" s="102" t="s">
        <v>121</v>
      </c>
      <c r="I511" s="37">
        <v>3</v>
      </c>
      <c r="J511" s="431" t="s">
        <v>2474</v>
      </c>
      <c r="K511" s="431"/>
      <c r="L511" s="551">
        <v>323.02</v>
      </c>
      <c r="M511" s="37">
        <v>0</v>
      </c>
      <c r="N511" s="37">
        <v>969.06</v>
      </c>
      <c r="O511" s="37">
        <v>0</v>
      </c>
      <c r="P511" s="620"/>
      <c r="Q511" s="104"/>
      <c r="R511" s="104"/>
      <c r="S511" s="104"/>
      <c r="T511" s="104"/>
      <c r="U511" s="104"/>
      <c r="V511" s="104"/>
      <c r="W511" s="104"/>
      <c r="X511" s="104"/>
      <c r="Y511" s="104"/>
      <c r="Z511" s="104"/>
      <c r="AA511" s="104"/>
      <c r="AB511" s="104"/>
      <c r="AC511" s="104"/>
      <c r="AD511" s="104"/>
    </row>
    <row r="512" spans="1:30" ht="24" hidden="1" x14ac:dyDescent="0.25">
      <c r="B512" s="102" t="s">
        <v>1760</v>
      </c>
      <c r="C512" s="102" t="s">
        <v>56</v>
      </c>
      <c r="D512" s="102" t="s">
        <v>57</v>
      </c>
      <c r="E512" s="102"/>
      <c r="F512" s="42">
        <v>101908</v>
      </c>
      <c r="G512" s="430" t="s">
        <v>2475</v>
      </c>
      <c r="H512" s="102" t="s">
        <v>121</v>
      </c>
      <c r="I512" s="37">
        <v>4</v>
      </c>
      <c r="J512" s="431" t="s">
        <v>2476</v>
      </c>
      <c r="K512" s="431"/>
      <c r="L512" s="551">
        <v>313.18</v>
      </c>
      <c r="M512" s="37">
        <v>0</v>
      </c>
      <c r="N512" s="37">
        <v>1252.72</v>
      </c>
      <c r="O512" s="37">
        <v>0</v>
      </c>
      <c r="P512" s="620"/>
      <c r="Q512" s="104"/>
      <c r="R512" s="104"/>
      <c r="S512" s="104"/>
      <c r="T512" s="104"/>
      <c r="U512" s="104"/>
      <c r="V512" s="104"/>
      <c r="W512" s="104"/>
      <c r="X512" s="104"/>
      <c r="Y512" s="104"/>
      <c r="Z512" s="104"/>
      <c r="AA512" s="104"/>
      <c r="AB512" s="104"/>
      <c r="AC512" s="104"/>
      <c r="AD512" s="104"/>
    </row>
    <row r="513" spans="2:30" ht="36" hidden="1" x14ac:dyDescent="0.25">
      <c r="B513" s="102" t="s">
        <v>1761</v>
      </c>
      <c r="C513" s="102" t="s">
        <v>56</v>
      </c>
      <c r="D513" s="102" t="s">
        <v>58</v>
      </c>
      <c r="E513" s="102"/>
      <c r="F513" s="42">
        <v>1401000164</v>
      </c>
      <c r="G513" s="430" t="s">
        <v>2477</v>
      </c>
      <c r="H513" s="102" t="s">
        <v>121</v>
      </c>
      <c r="I513" s="37">
        <v>1</v>
      </c>
      <c r="J513" s="431">
        <v>53.97</v>
      </c>
      <c r="K513" s="431"/>
      <c r="L513" s="551">
        <v>69.52</v>
      </c>
      <c r="M513" s="37">
        <v>0</v>
      </c>
      <c r="N513" s="37">
        <v>69.52</v>
      </c>
      <c r="O513" s="37"/>
      <c r="P513" s="620" t="s">
        <v>1293</v>
      </c>
      <c r="Q513" s="104"/>
      <c r="R513" s="104"/>
      <c r="S513" s="104"/>
      <c r="T513" s="104"/>
      <c r="U513" s="104"/>
      <c r="V513" s="104"/>
      <c r="W513" s="104"/>
      <c r="X513" s="104"/>
      <c r="Y513" s="104"/>
      <c r="Z513" s="104"/>
      <c r="AA513" s="104"/>
      <c r="AB513" s="104"/>
      <c r="AC513" s="104"/>
      <c r="AD513" s="104"/>
    </row>
    <row r="514" spans="2:30" ht="24" hidden="1" x14ac:dyDescent="0.25">
      <c r="B514" s="102" t="s">
        <v>1762</v>
      </c>
      <c r="C514" s="102" t="s">
        <v>56</v>
      </c>
      <c r="D514" s="102" t="s">
        <v>59</v>
      </c>
      <c r="E514" s="102"/>
      <c r="F514" s="42" t="s">
        <v>740</v>
      </c>
      <c r="G514" s="430" t="s">
        <v>624</v>
      </c>
      <c r="H514" s="102" t="s">
        <v>121</v>
      </c>
      <c r="I514" s="37">
        <v>15</v>
      </c>
      <c r="J514" s="431">
        <v>19.93</v>
      </c>
      <c r="K514" s="431"/>
      <c r="L514" s="551">
        <v>25.67</v>
      </c>
      <c r="M514" s="37">
        <v>0</v>
      </c>
      <c r="N514" s="37">
        <v>385.05</v>
      </c>
      <c r="O514" s="37"/>
      <c r="P514" s="620" t="s">
        <v>1294</v>
      </c>
      <c r="Q514" s="104"/>
      <c r="R514" s="104"/>
      <c r="S514" s="104"/>
      <c r="T514" s="104"/>
      <c r="U514" s="104"/>
      <c r="V514" s="104"/>
      <c r="W514" s="104"/>
      <c r="X514" s="104"/>
      <c r="Y514" s="104"/>
      <c r="Z514" s="104"/>
      <c r="AA514" s="104"/>
      <c r="AB514" s="104"/>
      <c r="AC514" s="104"/>
      <c r="AD514" s="104"/>
    </row>
    <row r="515" spans="2:30" ht="36" hidden="1" x14ac:dyDescent="0.25">
      <c r="B515" s="102" t="s">
        <v>1763</v>
      </c>
      <c r="C515" s="102" t="s">
        <v>56</v>
      </c>
      <c r="D515" s="102" t="s">
        <v>58</v>
      </c>
      <c r="E515" s="102"/>
      <c r="F515" s="42">
        <v>1401000170</v>
      </c>
      <c r="G515" s="430" t="s">
        <v>2478</v>
      </c>
      <c r="H515" s="102" t="s">
        <v>121</v>
      </c>
      <c r="I515" s="37">
        <v>44</v>
      </c>
      <c r="J515" s="431">
        <v>28.88</v>
      </c>
      <c r="K515" s="431"/>
      <c r="L515" s="551">
        <v>37.200000000000003</v>
      </c>
      <c r="M515" s="37">
        <v>0</v>
      </c>
      <c r="N515" s="37">
        <v>1636.8</v>
      </c>
      <c r="O515" s="37"/>
      <c r="P515" s="620" t="s">
        <v>1298</v>
      </c>
      <c r="Q515" s="104"/>
      <c r="R515" s="104"/>
      <c r="S515" s="104"/>
      <c r="T515" s="104"/>
      <c r="U515" s="104"/>
      <c r="V515" s="104"/>
      <c r="W515" s="104"/>
      <c r="X515" s="104"/>
      <c r="Y515" s="104"/>
      <c r="Z515" s="104"/>
      <c r="AA515" s="104"/>
      <c r="AB515" s="104"/>
      <c r="AC515" s="104"/>
      <c r="AD515" s="104"/>
    </row>
    <row r="516" spans="2:30" ht="24" hidden="1" x14ac:dyDescent="0.25">
      <c r="B516" s="102" t="s">
        <v>1764</v>
      </c>
      <c r="C516" s="102" t="s">
        <v>56</v>
      </c>
      <c r="D516" s="102" t="s">
        <v>59</v>
      </c>
      <c r="E516" s="102"/>
      <c r="F516" s="42" t="s">
        <v>741</v>
      </c>
      <c r="G516" s="430" t="s">
        <v>166</v>
      </c>
      <c r="H516" s="102" t="s">
        <v>48</v>
      </c>
      <c r="I516" s="37">
        <v>1</v>
      </c>
      <c r="J516" s="431">
        <v>160.6</v>
      </c>
      <c r="K516" s="431"/>
      <c r="L516" s="551">
        <v>206.88</v>
      </c>
      <c r="M516" s="37">
        <v>0</v>
      </c>
      <c r="N516" s="37">
        <v>206.88</v>
      </c>
      <c r="O516" s="37"/>
      <c r="P516" s="620" t="s">
        <v>48</v>
      </c>
      <c r="Q516" s="104"/>
      <c r="R516" s="104"/>
      <c r="S516" s="104"/>
      <c r="T516" s="104"/>
      <c r="U516" s="104"/>
      <c r="V516" s="104"/>
      <c r="W516" s="104"/>
      <c r="X516" s="104"/>
      <c r="Y516" s="104"/>
      <c r="Z516" s="104"/>
      <c r="AA516" s="104"/>
      <c r="AB516" s="104"/>
      <c r="AC516" s="104"/>
      <c r="AD516" s="104"/>
    </row>
    <row r="517" spans="2:30" ht="24" hidden="1" x14ac:dyDescent="0.25">
      <c r="B517" s="102" t="s">
        <v>1765</v>
      </c>
      <c r="C517" s="102" t="s">
        <v>56</v>
      </c>
      <c r="D517" s="102" t="s">
        <v>59</v>
      </c>
      <c r="E517" s="102"/>
      <c r="F517" s="42" t="s">
        <v>742</v>
      </c>
      <c r="G517" s="430" t="s">
        <v>1299</v>
      </c>
      <c r="H517" s="102" t="s">
        <v>48</v>
      </c>
      <c r="I517" s="37">
        <v>1</v>
      </c>
      <c r="J517" s="431">
        <v>52.260000000000005</v>
      </c>
      <c r="K517" s="431"/>
      <c r="L517" s="551">
        <v>67.319999999999993</v>
      </c>
      <c r="M517" s="37">
        <v>0</v>
      </c>
      <c r="N517" s="37">
        <v>67.319999999999993</v>
      </c>
      <c r="O517" s="37"/>
      <c r="P517" s="620" t="s">
        <v>1295</v>
      </c>
      <c r="Q517" s="104"/>
      <c r="R517" s="104"/>
      <c r="S517" s="104"/>
      <c r="T517" s="104"/>
      <c r="U517" s="104"/>
      <c r="V517" s="104"/>
      <c r="W517" s="104"/>
      <c r="X517" s="104"/>
      <c r="Y517" s="104"/>
      <c r="Z517" s="104"/>
      <c r="AA517" s="104"/>
      <c r="AB517" s="104"/>
      <c r="AC517" s="104"/>
      <c r="AD517" s="104"/>
    </row>
    <row r="518" spans="2:30" ht="36" hidden="1" x14ac:dyDescent="0.25">
      <c r="B518" s="102" t="s">
        <v>1766</v>
      </c>
      <c r="C518" s="102" t="s">
        <v>56</v>
      </c>
      <c r="D518" s="102" t="s">
        <v>58</v>
      </c>
      <c r="E518" s="102"/>
      <c r="F518" s="42">
        <v>1401000167</v>
      </c>
      <c r="G518" s="430" t="s">
        <v>2479</v>
      </c>
      <c r="H518" s="102" t="s">
        <v>121</v>
      </c>
      <c r="I518" s="37">
        <v>1</v>
      </c>
      <c r="J518" s="431">
        <v>22.98</v>
      </c>
      <c r="K518" s="431"/>
      <c r="L518" s="551">
        <v>29.6</v>
      </c>
      <c r="M518" s="37">
        <v>0</v>
      </c>
      <c r="N518" s="37">
        <v>29.6</v>
      </c>
      <c r="O518" s="37"/>
      <c r="P518" s="620" t="s">
        <v>914</v>
      </c>
      <c r="Q518" s="104"/>
      <c r="R518" s="104"/>
      <c r="S518" s="104"/>
      <c r="T518" s="104"/>
      <c r="U518" s="104"/>
      <c r="V518" s="104"/>
      <c r="W518" s="104"/>
      <c r="X518" s="104"/>
      <c r="Y518" s="104"/>
      <c r="Z518" s="104"/>
      <c r="AA518" s="104"/>
      <c r="AB518" s="104"/>
      <c r="AC518" s="104"/>
      <c r="AD518" s="104"/>
    </row>
    <row r="519" spans="2:30" hidden="1" x14ac:dyDescent="0.25">
      <c r="B519" s="76" t="s">
        <v>1203</v>
      </c>
      <c r="C519" s="76"/>
      <c r="D519" s="76"/>
      <c r="E519" s="76"/>
      <c r="F519" s="76"/>
      <c r="G519" s="77" t="s">
        <v>625</v>
      </c>
      <c r="H519" s="567"/>
      <c r="I519" s="568"/>
      <c r="J519" s="81"/>
      <c r="K519" s="81"/>
      <c r="L519" s="568"/>
      <c r="M519" s="568"/>
      <c r="N519" s="571">
        <v>1055.5999999999999</v>
      </c>
      <c r="O519" s="568"/>
      <c r="P519" s="620"/>
      <c r="Q519" s="104"/>
      <c r="R519" s="104"/>
      <c r="S519" s="104"/>
      <c r="T519" s="104"/>
      <c r="U519" s="104"/>
      <c r="V519" s="104"/>
      <c r="W519" s="104"/>
      <c r="X519" s="104"/>
      <c r="Y519" s="104"/>
      <c r="Z519" s="104"/>
      <c r="AA519" s="104"/>
      <c r="AB519" s="104"/>
      <c r="AC519" s="104"/>
      <c r="AD519" s="104"/>
    </row>
    <row r="520" spans="2:30" ht="24" hidden="1" x14ac:dyDescent="0.25">
      <c r="B520" s="102" t="s">
        <v>1767</v>
      </c>
      <c r="C520" s="102" t="s">
        <v>56</v>
      </c>
      <c r="D520" s="102" t="s">
        <v>57</v>
      </c>
      <c r="E520" s="102"/>
      <c r="F520" s="42">
        <v>97599</v>
      </c>
      <c r="G520" s="430" t="s">
        <v>2480</v>
      </c>
      <c r="H520" s="102" t="s">
        <v>121</v>
      </c>
      <c r="I520" s="37">
        <v>29</v>
      </c>
      <c r="J520" s="431" t="s">
        <v>2481</v>
      </c>
      <c r="K520" s="431"/>
      <c r="L520" s="551">
        <v>36.4</v>
      </c>
      <c r="M520" s="37">
        <v>0</v>
      </c>
      <c r="N520" s="37">
        <v>1055.5999999999999</v>
      </c>
      <c r="O520" s="37">
        <v>0</v>
      </c>
      <c r="P520" s="620"/>
      <c r="Q520" s="104"/>
      <c r="R520" s="104"/>
      <c r="S520" s="104"/>
      <c r="T520" s="104"/>
      <c r="U520" s="104"/>
      <c r="V520" s="104"/>
      <c r="W520" s="104"/>
      <c r="X520" s="104"/>
      <c r="Y520" s="104"/>
      <c r="Z520" s="104"/>
      <c r="AA520" s="104"/>
      <c r="AB520" s="104"/>
      <c r="AC520" s="104"/>
      <c r="AD520" s="104"/>
    </row>
    <row r="521" spans="2:30" hidden="1" x14ac:dyDescent="0.25">
      <c r="B521" s="559"/>
      <c r="C521" s="559"/>
      <c r="D521" s="559"/>
      <c r="E521" s="559"/>
      <c r="F521" s="560"/>
      <c r="G521" s="561"/>
      <c r="H521" s="393"/>
      <c r="I521" s="562"/>
      <c r="J521" s="432"/>
      <c r="K521" s="432"/>
      <c r="L521" s="562"/>
      <c r="M521" s="562"/>
      <c r="N521" s="562"/>
      <c r="O521" s="593"/>
      <c r="P521" s="620"/>
      <c r="Q521" s="104"/>
      <c r="R521" s="104"/>
      <c r="S521" s="104"/>
      <c r="T521" s="104"/>
      <c r="U521" s="104"/>
      <c r="V521" s="104"/>
      <c r="W521" s="104"/>
      <c r="X521" s="104"/>
      <c r="Y521" s="104"/>
      <c r="Z521" s="104"/>
      <c r="AA521" s="104"/>
      <c r="AB521" s="104"/>
      <c r="AC521" s="104"/>
      <c r="AD521" s="104"/>
    </row>
    <row r="522" spans="2:30" hidden="1" x14ac:dyDescent="0.25">
      <c r="B522" s="66" t="s">
        <v>206</v>
      </c>
      <c r="C522" s="66"/>
      <c r="D522" s="66"/>
      <c r="E522" s="66"/>
      <c r="F522" s="66"/>
      <c r="G522" s="67" t="s">
        <v>167</v>
      </c>
      <c r="H522" s="563"/>
      <c r="I522" s="564"/>
      <c r="J522" s="78"/>
      <c r="K522" s="78"/>
      <c r="L522" s="564"/>
      <c r="M522" s="564"/>
      <c r="N522" s="569">
        <v>151078.60999999999</v>
      </c>
      <c r="O522" s="569">
        <v>0</v>
      </c>
      <c r="P522" s="620"/>
      <c r="Q522" s="104"/>
      <c r="R522" s="104"/>
      <c r="S522" s="104"/>
      <c r="T522" s="104"/>
      <c r="U522" s="104"/>
      <c r="V522" s="104"/>
      <c r="W522" s="104"/>
      <c r="X522" s="104"/>
      <c r="Y522" s="104"/>
      <c r="Z522" s="104"/>
      <c r="AA522" s="104"/>
      <c r="AB522" s="104"/>
      <c r="AC522" s="104"/>
      <c r="AD522" s="104"/>
    </row>
    <row r="523" spans="2:30" ht="36" hidden="1" x14ac:dyDescent="0.25">
      <c r="B523" s="102" t="s">
        <v>207</v>
      </c>
      <c r="C523" s="102" t="s">
        <v>56</v>
      </c>
      <c r="D523" s="102" t="s">
        <v>57</v>
      </c>
      <c r="E523" s="102" t="s">
        <v>207</v>
      </c>
      <c r="F523" s="42">
        <v>94990</v>
      </c>
      <c r="G523" s="430" t="s">
        <v>2482</v>
      </c>
      <c r="H523" s="102" t="s">
        <v>1953</v>
      </c>
      <c r="I523" s="37">
        <v>70.02</v>
      </c>
      <c r="J523" s="431" t="s">
        <v>2483</v>
      </c>
      <c r="K523" s="431"/>
      <c r="L523" s="551">
        <v>930.18</v>
      </c>
      <c r="M523" s="37">
        <v>0</v>
      </c>
      <c r="N523" s="37">
        <v>65131.199999999997</v>
      </c>
      <c r="O523" s="37">
        <v>0</v>
      </c>
      <c r="P523" s="620"/>
      <c r="Q523" s="104"/>
      <c r="R523" s="104"/>
      <c r="S523" s="104"/>
      <c r="T523" s="104"/>
      <c r="U523" s="104"/>
      <c r="V523" s="104"/>
      <c r="W523" s="104"/>
      <c r="X523" s="104"/>
      <c r="Y523" s="104"/>
      <c r="Z523" s="104"/>
      <c r="AA523" s="104"/>
      <c r="AB523" s="104"/>
      <c r="AC523" s="104"/>
      <c r="AD523" s="104"/>
    </row>
    <row r="524" spans="2:30" ht="36" hidden="1" x14ac:dyDescent="0.25">
      <c r="B524" s="102" t="s">
        <v>208</v>
      </c>
      <c r="C524" s="102" t="s">
        <v>56</v>
      </c>
      <c r="D524" s="102" t="s">
        <v>57</v>
      </c>
      <c r="E524" s="102" t="s">
        <v>208</v>
      </c>
      <c r="F524" s="42">
        <v>92398</v>
      </c>
      <c r="G524" s="430" t="s">
        <v>2484</v>
      </c>
      <c r="H524" s="102" t="s">
        <v>48</v>
      </c>
      <c r="I524" s="37">
        <v>225.03</v>
      </c>
      <c r="J524" s="431" t="s">
        <v>2485</v>
      </c>
      <c r="K524" s="431"/>
      <c r="L524" s="551">
        <v>93.9</v>
      </c>
      <c r="M524" s="37">
        <v>0</v>
      </c>
      <c r="N524" s="37">
        <v>21130.31</v>
      </c>
      <c r="O524" s="37"/>
      <c r="P524" s="620"/>
      <c r="Q524" s="104"/>
      <c r="R524" s="104"/>
      <c r="S524" s="104"/>
      <c r="T524" s="104"/>
      <c r="U524" s="104"/>
      <c r="V524" s="104"/>
      <c r="W524" s="104"/>
      <c r="X524" s="104"/>
      <c r="Y524" s="104"/>
      <c r="Z524" s="104"/>
      <c r="AA524" s="104"/>
      <c r="AB524" s="104"/>
      <c r="AC524" s="104"/>
      <c r="AD524" s="104"/>
    </row>
    <row r="525" spans="2:30" ht="36" hidden="1" x14ac:dyDescent="0.25">
      <c r="B525" s="102" t="s">
        <v>857</v>
      </c>
      <c r="C525" s="102" t="s">
        <v>56</v>
      </c>
      <c r="D525" s="102" t="s">
        <v>57</v>
      </c>
      <c r="E525" s="102" t="s">
        <v>857</v>
      </c>
      <c r="F525" s="42">
        <v>100952</v>
      </c>
      <c r="G525" s="430" t="s">
        <v>2486</v>
      </c>
      <c r="H525" s="102" t="s">
        <v>2263</v>
      </c>
      <c r="I525" s="37">
        <v>1181.4075</v>
      </c>
      <c r="J525" s="431" t="s">
        <v>2487</v>
      </c>
      <c r="K525" s="431"/>
      <c r="L525" s="551">
        <v>3.41</v>
      </c>
      <c r="M525" s="37">
        <v>0</v>
      </c>
      <c r="N525" s="37">
        <v>4028.59</v>
      </c>
      <c r="O525" s="37"/>
      <c r="P525" s="620"/>
      <c r="Q525" s="104"/>
      <c r="R525" s="104"/>
      <c r="S525" s="104"/>
      <c r="T525" s="104"/>
      <c r="U525" s="104"/>
      <c r="V525" s="104"/>
      <c r="W525" s="104"/>
      <c r="X525" s="104"/>
      <c r="Y525" s="104"/>
      <c r="Z525" s="104"/>
      <c r="AA525" s="104"/>
      <c r="AB525" s="104"/>
      <c r="AC525" s="104"/>
      <c r="AD525" s="104"/>
    </row>
    <row r="526" spans="2:30" ht="36" hidden="1" x14ac:dyDescent="0.25">
      <c r="B526" s="102" t="s">
        <v>858</v>
      </c>
      <c r="C526" s="102" t="s">
        <v>56</v>
      </c>
      <c r="D526" s="102" t="s">
        <v>57</v>
      </c>
      <c r="E526" s="102" t="s">
        <v>858</v>
      </c>
      <c r="F526" s="42">
        <v>100953</v>
      </c>
      <c r="G526" s="430" t="s">
        <v>2488</v>
      </c>
      <c r="H526" s="102" t="s">
        <v>2263</v>
      </c>
      <c r="I526" s="37">
        <v>6694.6424999999999</v>
      </c>
      <c r="J526" s="431" t="s">
        <v>2489</v>
      </c>
      <c r="K526" s="431"/>
      <c r="L526" s="551">
        <v>1.33</v>
      </c>
      <c r="M526" s="37">
        <v>0</v>
      </c>
      <c r="N526" s="37">
        <v>8903.8700000000008</v>
      </c>
      <c r="O526" s="37"/>
      <c r="P526" s="620"/>
      <c r="Q526" s="104"/>
      <c r="R526" s="104"/>
      <c r="S526" s="104"/>
      <c r="T526" s="104"/>
      <c r="U526" s="104"/>
      <c r="V526" s="104"/>
      <c r="W526" s="104"/>
      <c r="X526" s="104"/>
      <c r="Y526" s="104"/>
      <c r="Z526" s="104"/>
      <c r="AA526" s="104"/>
      <c r="AB526" s="104"/>
      <c r="AC526" s="104"/>
      <c r="AD526" s="104"/>
    </row>
    <row r="527" spans="2:30" ht="24" hidden="1" x14ac:dyDescent="0.25">
      <c r="B527" s="102" t="s">
        <v>1768</v>
      </c>
      <c r="C527" s="102" t="s">
        <v>56</v>
      </c>
      <c r="D527" s="102" t="s">
        <v>57</v>
      </c>
      <c r="E527" s="102" t="s">
        <v>1768</v>
      </c>
      <c r="F527" s="42">
        <v>102507</v>
      </c>
      <c r="G527" s="430" t="s">
        <v>2490</v>
      </c>
      <c r="H527" s="102" t="s">
        <v>160</v>
      </c>
      <c r="I527" s="37">
        <v>36.799999999999997</v>
      </c>
      <c r="J527" s="431" t="s">
        <v>2491</v>
      </c>
      <c r="K527" s="431"/>
      <c r="L527" s="551">
        <v>6.95</v>
      </c>
      <c r="M527" s="37">
        <v>0</v>
      </c>
      <c r="N527" s="37">
        <v>255.76</v>
      </c>
      <c r="O527" s="37"/>
      <c r="P527" s="620"/>
      <c r="Q527" s="104"/>
      <c r="R527" s="104"/>
      <c r="S527" s="104"/>
      <c r="T527" s="104"/>
      <c r="U527" s="104"/>
      <c r="V527" s="104"/>
      <c r="W527" s="104"/>
      <c r="X527" s="104"/>
      <c r="Y527" s="104"/>
      <c r="Z527" s="104"/>
      <c r="AA527" s="104"/>
      <c r="AB527" s="104"/>
      <c r="AC527" s="104"/>
      <c r="AD527" s="104"/>
    </row>
    <row r="528" spans="2:30" ht="36" hidden="1" x14ac:dyDescent="0.25">
      <c r="B528" s="102" t="s">
        <v>1769</v>
      </c>
      <c r="C528" s="102" t="s">
        <v>56</v>
      </c>
      <c r="D528" s="102" t="s">
        <v>58</v>
      </c>
      <c r="E528" s="102" t="s">
        <v>1769</v>
      </c>
      <c r="F528" s="42">
        <v>2401002060</v>
      </c>
      <c r="G528" s="430" t="s">
        <v>2492</v>
      </c>
      <c r="H528" s="102" t="s">
        <v>121</v>
      </c>
      <c r="I528" s="37">
        <v>1</v>
      </c>
      <c r="J528" s="431">
        <v>60.07</v>
      </c>
      <c r="K528" s="431"/>
      <c r="L528" s="551">
        <v>77.38</v>
      </c>
      <c r="M528" s="37">
        <v>0</v>
      </c>
      <c r="N528" s="37">
        <v>77.38</v>
      </c>
      <c r="O528" s="37"/>
      <c r="P528" s="620"/>
      <c r="Q528" s="104"/>
      <c r="R528" s="104"/>
      <c r="S528" s="104"/>
      <c r="T528" s="104"/>
      <c r="U528" s="104"/>
      <c r="V528" s="104"/>
      <c r="W528" s="104"/>
      <c r="X528" s="104"/>
      <c r="Y528" s="104"/>
      <c r="Z528" s="104"/>
      <c r="AA528" s="104"/>
      <c r="AB528" s="104"/>
      <c r="AC528" s="104"/>
      <c r="AD528" s="104"/>
    </row>
    <row r="529" spans="2:30" ht="24" hidden="1" x14ac:dyDescent="0.25">
      <c r="B529" s="102" t="s">
        <v>1770</v>
      </c>
      <c r="C529" s="102" t="s">
        <v>56</v>
      </c>
      <c r="D529" s="102" t="s">
        <v>58</v>
      </c>
      <c r="E529" s="102" t="s">
        <v>1770</v>
      </c>
      <c r="F529" s="42">
        <v>2401002063</v>
      </c>
      <c r="G529" s="430" t="s">
        <v>2493</v>
      </c>
      <c r="H529" s="102" t="s">
        <v>121</v>
      </c>
      <c r="I529" s="37">
        <v>1</v>
      </c>
      <c r="J529" s="431">
        <v>122.07</v>
      </c>
      <c r="K529" s="431"/>
      <c r="L529" s="551">
        <v>157.25</v>
      </c>
      <c r="M529" s="37">
        <v>0</v>
      </c>
      <c r="N529" s="37">
        <v>157.25</v>
      </c>
      <c r="O529" s="37"/>
      <c r="P529" s="620"/>
      <c r="Q529" s="104"/>
      <c r="R529" s="104"/>
      <c r="S529" s="104"/>
      <c r="T529" s="104"/>
      <c r="U529" s="104"/>
      <c r="V529" s="104"/>
      <c r="W529" s="104"/>
      <c r="X529" s="104"/>
      <c r="Y529" s="104"/>
      <c r="Z529" s="104"/>
      <c r="AA529" s="104"/>
      <c r="AB529" s="104"/>
      <c r="AC529" s="104"/>
      <c r="AD529" s="104"/>
    </row>
    <row r="530" spans="2:30" ht="36" hidden="1" x14ac:dyDescent="0.25">
      <c r="B530" s="102" t="s">
        <v>1771</v>
      </c>
      <c r="C530" s="102" t="s">
        <v>56</v>
      </c>
      <c r="D530" s="102" t="s">
        <v>58</v>
      </c>
      <c r="E530" s="102" t="s">
        <v>1771</v>
      </c>
      <c r="F530" s="42">
        <v>2401002061</v>
      </c>
      <c r="G530" s="430" t="s">
        <v>2494</v>
      </c>
      <c r="H530" s="102" t="s">
        <v>121</v>
      </c>
      <c r="I530" s="37">
        <v>1</v>
      </c>
      <c r="J530" s="431">
        <v>36.619999999999997</v>
      </c>
      <c r="K530" s="431"/>
      <c r="L530" s="551">
        <v>47.17</v>
      </c>
      <c r="M530" s="37">
        <v>0</v>
      </c>
      <c r="N530" s="37">
        <v>47.17</v>
      </c>
      <c r="O530" s="37"/>
      <c r="P530" s="620"/>
      <c r="Q530" s="104"/>
      <c r="R530" s="104"/>
      <c r="S530" s="104"/>
      <c r="T530" s="104"/>
      <c r="U530" s="104"/>
      <c r="V530" s="104"/>
      <c r="W530" s="104"/>
      <c r="X530" s="104"/>
      <c r="Y530" s="104"/>
      <c r="Z530" s="104"/>
      <c r="AA530" s="104"/>
      <c r="AB530" s="104"/>
      <c r="AC530" s="104"/>
      <c r="AD530" s="104"/>
    </row>
    <row r="531" spans="2:30" ht="24" hidden="1" x14ac:dyDescent="0.25">
      <c r="B531" s="102" t="s">
        <v>1772</v>
      </c>
      <c r="C531" s="102" t="s">
        <v>56</v>
      </c>
      <c r="D531" s="102" t="s">
        <v>57</v>
      </c>
      <c r="E531" s="102" t="s">
        <v>1772</v>
      </c>
      <c r="F531" s="42">
        <v>94265</v>
      </c>
      <c r="G531" s="430" t="s">
        <v>2495</v>
      </c>
      <c r="H531" s="102" t="s">
        <v>160</v>
      </c>
      <c r="I531" s="37">
        <v>123.86666666666666</v>
      </c>
      <c r="J531" s="431" t="s">
        <v>2496</v>
      </c>
      <c r="K531" s="431"/>
      <c r="L531" s="551">
        <v>56.21</v>
      </c>
      <c r="M531" s="37">
        <v>0</v>
      </c>
      <c r="N531" s="37">
        <v>6962.54</v>
      </c>
      <c r="O531" s="37"/>
      <c r="P531" s="620"/>
      <c r="Q531" s="104"/>
      <c r="R531" s="104"/>
      <c r="S531" s="104"/>
      <c r="T531" s="104"/>
      <c r="U531" s="104"/>
      <c r="V531" s="104"/>
      <c r="W531" s="104"/>
      <c r="X531" s="104"/>
      <c r="Y531" s="104"/>
      <c r="Z531" s="104"/>
      <c r="AA531" s="104"/>
      <c r="AB531" s="104"/>
      <c r="AC531" s="104"/>
      <c r="AD531" s="104"/>
    </row>
    <row r="532" spans="2:30" ht="24" hidden="1" x14ac:dyDescent="0.25">
      <c r="B532" s="102" t="s">
        <v>1773</v>
      </c>
      <c r="C532" s="102" t="s">
        <v>56</v>
      </c>
      <c r="D532" s="102" t="s">
        <v>57</v>
      </c>
      <c r="E532" s="102" t="s">
        <v>1773</v>
      </c>
      <c r="F532" s="42">
        <v>102498</v>
      </c>
      <c r="G532" s="430" t="s">
        <v>2497</v>
      </c>
      <c r="H532" s="102" t="s">
        <v>160</v>
      </c>
      <c r="I532" s="37">
        <v>123.86666666666666</v>
      </c>
      <c r="J532" s="431" t="s">
        <v>2498</v>
      </c>
      <c r="K532" s="431"/>
      <c r="L532" s="551">
        <v>1.66</v>
      </c>
      <c r="M532" s="37">
        <v>0</v>
      </c>
      <c r="N532" s="37">
        <v>205.61</v>
      </c>
      <c r="O532" s="37"/>
      <c r="P532" s="620"/>
      <c r="Q532" s="104"/>
      <c r="R532" s="104"/>
      <c r="S532" s="104"/>
      <c r="T532" s="104"/>
      <c r="U532" s="104"/>
      <c r="V532" s="104"/>
      <c r="W532" s="104"/>
      <c r="X532" s="104"/>
      <c r="Y532" s="104"/>
      <c r="Z532" s="104"/>
      <c r="AA532" s="104"/>
      <c r="AB532" s="104"/>
      <c r="AC532" s="104"/>
      <c r="AD532" s="104"/>
    </row>
    <row r="533" spans="2:30" hidden="1" x14ac:dyDescent="0.25">
      <c r="B533" s="102" t="s">
        <v>1774</v>
      </c>
      <c r="C533" s="102" t="s">
        <v>56</v>
      </c>
      <c r="D533" s="102" t="s">
        <v>59</v>
      </c>
      <c r="E533" s="102" t="s">
        <v>1774</v>
      </c>
      <c r="F533" s="42" t="s">
        <v>743</v>
      </c>
      <c r="G533" s="430" t="s">
        <v>1204</v>
      </c>
      <c r="H533" s="102" t="s">
        <v>121</v>
      </c>
      <c r="I533" s="37">
        <v>94.5</v>
      </c>
      <c r="J533" s="431">
        <v>144.34</v>
      </c>
      <c r="K533" s="431"/>
      <c r="L533" s="551">
        <v>185.93</v>
      </c>
      <c r="M533" s="37">
        <v>0</v>
      </c>
      <c r="N533" s="37">
        <v>17570.38</v>
      </c>
      <c r="O533" s="37"/>
      <c r="P533" s="620"/>
      <c r="Q533" s="104"/>
      <c r="R533" s="104"/>
      <c r="S533" s="104"/>
      <c r="T533" s="104"/>
      <c r="U533" s="104"/>
      <c r="V533" s="104"/>
      <c r="W533" s="104"/>
      <c r="X533" s="104"/>
      <c r="Y533" s="104"/>
      <c r="Z533" s="104"/>
      <c r="AA533" s="104"/>
      <c r="AB533" s="104"/>
      <c r="AC533" s="104"/>
      <c r="AD533" s="104"/>
    </row>
    <row r="534" spans="2:30" hidden="1" x14ac:dyDescent="0.25">
      <c r="B534" s="102" t="s">
        <v>1775</v>
      </c>
      <c r="C534" s="102" t="s">
        <v>56</v>
      </c>
      <c r="D534" s="102" t="s">
        <v>57</v>
      </c>
      <c r="E534" s="102" t="s">
        <v>1775</v>
      </c>
      <c r="F534" s="42">
        <v>98509</v>
      </c>
      <c r="G534" s="430" t="s">
        <v>2499</v>
      </c>
      <c r="H534" s="102" t="s">
        <v>121</v>
      </c>
      <c r="I534" s="37">
        <v>27</v>
      </c>
      <c r="J534" s="431" t="s">
        <v>2500</v>
      </c>
      <c r="K534" s="431"/>
      <c r="L534" s="551">
        <v>57.89</v>
      </c>
      <c r="M534" s="37">
        <v>0</v>
      </c>
      <c r="N534" s="37">
        <v>1563.03</v>
      </c>
      <c r="O534" s="37"/>
      <c r="P534" s="620"/>
      <c r="Q534" s="104"/>
      <c r="R534" s="104"/>
      <c r="S534" s="104"/>
      <c r="T534" s="104"/>
      <c r="U534" s="104"/>
      <c r="V534" s="104"/>
      <c r="W534" s="104"/>
      <c r="X534" s="104"/>
      <c r="Y534" s="104"/>
      <c r="Z534" s="104"/>
      <c r="AA534" s="104"/>
      <c r="AB534" s="104"/>
      <c r="AC534" s="104"/>
      <c r="AD534" s="104"/>
    </row>
    <row r="535" spans="2:30" ht="24" hidden="1" x14ac:dyDescent="0.25">
      <c r="B535" s="102" t="s">
        <v>1776</v>
      </c>
      <c r="C535" s="102" t="s">
        <v>56</v>
      </c>
      <c r="D535" s="102" t="s">
        <v>59</v>
      </c>
      <c r="E535" s="102" t="s">
        <v>1776</v>
      </c>
      <c r="F535" s="42" t="s">
        <v>1411</v>
      </c>
      <c r="G535" s="430" t="s">
        <v>1422</v>
      </c>
      <c r="H535" s="102" t="s">
        <v>121</v>
      </c>
      <c r="I535" s="37">
        <v>12.53</v>
      </c>
      <c r="J535" s="431">
        <v>168.89000000000001</v>
      </c>
      <c r="K535" s="431"/>
      <c r="L535" s="551">
        <v>217.56</v>
      </c>
      <c r="M535" s="37">
        <v>0</v>
      </c>
      <c r="N535" s="37">
        <v>2726.02</v>
      </c>
      <c r="O535" s="37"/>
      <c r="P535" s="620"/>
      <c r="Q535" s="104"/>
      <c r="R535" s="104"/>
      <c r="S535" s="104"/>
      <c r="T535" s="104"/>
      <c r="U535" s="104"/>
      <c r="V535" s="104"/>
      <c r="W535" s="104"/>
      <c r="X535" s="104"/>
      <c r="Y535" s="104"/>
      <c r="Z535" s="104"/>
      <c r="AA535" s="104"/>
      <c r="AB535" s="104"/>
      <c r="AC535" s="104"/>
      <c r="AD535" s="104"/>
    </row>
    <row r="536" spans="2:30" ht="36" hidden="1" x14ac:dyDescent="0.25">
      <c r="B536" s="102" t="s">
        <v>1777</v>
      </c>
      <c r="C536" s="102" t="s">
        <v>56</v>
      </c>
      <c r="D536" s="102" t="s">
        <v>59</v>
      </c>
      <c r="E536" s="102" t="s">
        <v>1777</v>
      </c>
      <c r="F536" s="42" t="s">
        <v>1412</v>
      </c>
      <c r="G536" s="430" t="s">
        <v>1423</v>
      </c>
      <c r="H536" s="102" t="s">
        <v>121</v>
      </c>
      <c r="I536" s="37">
        <v>21.99</v>
      </c>
      <c r="J536" s="431">
        <v>153.39000000000001</v>
      </c>
      <c r="K536" s="431"/>
      <c r="L536" s="551">
        <v>197.59</v>
      </c>
      <c r="M536" s="37">
        <v>0</v>
      </c>
      <c r="N536" s="37">
        <v>4345</v>
      </c>
      <c r="O536" s="37"/>
      <c r="P536" s="620"/>
      <c r="Q536" s="104"/>
      <c r="R536" s="104"/>
      <c r="S536" s="104"/>
      <c r="T536" s="104"/>
      <c r="U536" s="104"/>
      <c r="V536" s="104"/>
      <c r="W536" s="104"/>
      <c r="X536" s="104"/>
      <c r="Y536" s="104"/>
      <c r="Z536" s="104"/>
      <c r="AA536" s="104"/>
      <c r="AB536" s="104"/>
      <c r="AC536" s="104"/>
      <c r="AD536" s="104"/>
    </row>
    <row r="537" spans="2:30" ht="48" hidden="1" x14ac:dyDescent="0.25">
      <c r="B537" s="102" t="s">
        <v>1778</v>
      </c>
      <c r="C537" s="102" t="s">
        <v>56</v>
      </c>
      <c r="D537" s="102" t="s">
        <v>58</v>
      </c>
      <c r="E537" s="102" t="s">
        <v>1778</v>
      </c>
      <c r="F537" s="42">
        <v>2401002065</v>
      </c>
      <c r="G537" s="430" t="s">
        <v>2501</v>
      </c>
      <c r="H537" s="102" t="s">
        <v>227</v>
      </c>
      <c r="I537" s="37">
        <v>1</v>
      </c>
      <c r="J537" s="431">
        <v>370.19</v>
      </c>
      <c r="K537" s="431"/>
      <c r="L537" s="551">
        <v>476.87</v>
      </c>
      <c r="M537" s="37">
        <v>0</v>
      </c>
      <c r="N537" s="37">
        <v>476.87</v>
      </c>
      <c r="O537" s="37"/>
      <c r="P537" s="620"/>
      <c r="Q537" s="104"/>
      <c r="R537" s="104"/>
      <c r="S537" s="104"/>
      <c r="T537" s="104"/>
      <c r="U537" s="104"/>
      <c r="V537" s="104"/>
      <c r="W537" s="104"/>
      <c r="X537" s="104"/>
      <c r="Y537" s="104"/>
      <c r="Z537" s="104"/>
      <c r="AA537" s="104"/>
      <c r="AB537" s="104"/>
      <c r="AC537" s="104"/>
      <c r="AD537" s="104"/>
    </row>
    <row r="538" spans="2:30" ht="24" hidden="1" x14ac:dyDescent="0.25">
      <c r="B538" s="102" t="s">
        <v>1890</v>
      </c>
      <c r="C538" s="102" t="s">
        <v>56</v>
      </c>
      <c r="D538" s="102" t="s">
        <v>57</v>
      </c>
      <c r="E538" s="102" t="s">
        <v>1890</v>
      </c>
      <c r="F538" s="42">
        <v>103946</v>
      </c>
      <c r="G538" s="430" t="s">
        <v>2502</v>
      </c>
      <c r="H538" s="102" t="s">
        <v>48</v>
      </c>
      <c r="I538" s="37">
        <v>691.06</v>
      </c>
      <c r="J538" s="431" t="s">
        <v>2503</v>
      </c>
      <c r="K538" s="431"/>
      <c r="L538" s="551">
        <v>15.48</v>
      </c>
      <c r="M538" s="37">
        <v>0</v>
      </c>
      <c r="N538" s="37">
        <v>10697.6</v>
      </c>
      <c r="O538" s="37">
        <v>0</v>
      </c>
      <c r="P538" s="620"/>
      <c r="Q538" s="104"/>
      <c r="R538" s="104"/>
      <c r="S538" s="104"/>
      <c r="T538" s="104"/>
      <c r="U538" s="104"/>
      <c r="V538" s="104"/>
      <c r="W538" s="104"/>
      <c r="X538" s="104"/>
      <c r="Y538" s="104"/>
      <c r="Z538" s="104"/>
      <c r="AA538" s="104"/>
      <c r="AB538" s="104"/>
      <c r="AC538" s="104"/>
      <c r="AD538" s="104"/>
    </row>
    <row r="539" spans="2:30" hidden="1" x14ac:dyDescent="0.25">
      <c r="B539" s="102" t="s">
        <v>1891</v>
      </c>
      <c r="C539" s="102" t="s">
        <v>56</v>
      </c>
      <c r="D539" s="102" t="s">
        <v>57</v>
      </c>
      <c r="E539" s="102" t="s">
        <v>1891</v>
      </c>
      <c r="F539" s="42">
        <v>98520</v>
      </c>
      <c r="G539" s="430" t="s">
        <v>2504</v>
      </c>
      <c r="H539" s="102" t="s">
        <v>48</v>
      </c>
      <c r="I539" s="37">
        <v>691.06</v>
      </c>
      <c r="J539" s="431" t="s">
        <v>2505</v>
      </c>
      <c r="K539" s="431"/>
      <c r="L539" s="551">
        <v>9.84</v>
      </c>
      <c r="M539" s="37">
        <v>0</v>
      </c>
      <c r="N539" s="37">
        <v>6800.03</v>
      </c>
      <c r="O539" s="37"/>
      <c r="P539" s="620" t="s">
        <v>1205</v>
      </c>
      <c r="Q539" s="104"/>
      <c r="R539" s="104"/>
      <c r="S539" s="104"/>
      <c r="T539" s="104"/>
      <c r="U539" s="104"/>
      <c r="V539" s="104"/>
      <c r="W539" s="104"/>
      <c r="X539" s="104"/>
      <c r="Y539" s="104"/>
      <c r="Z539" s="104"/>
      <c r="AA539" s="104"/>
      <c r="AB539" s="104"/>
      <c r="AC539" s="104"/>
      <c r="AD539" s="104"/>
    </row>
    <row r="540" spans="2:30" hidden="1" x14ac:dyDescent="0.25">
      <c r="B540" s="559"/>
      <c r="C540" s="559"/>
      <c r="D540" s="559"/>
      <c r="E540" s="559"/>
      <c r="F540" s="560"/>
      <c r="G540" s="561"/>
      <c r="H540" s="393"/>
      <c r="I540" s="562"/>
      <c r="J540" s="432"/>
      <c r="K540" s="432"/>
      <c r="L540" s="562"/>
      <c r="M540" s="562"/>
      <c r="N540" s="562"/>
      <c r="O540" s="593"/>
      <c r="P540" s="620"/>
      <c r="Q540" s="104"/>
      <c r="R540" s="104"/>
      <c r="S540" s="104"/>
      <c r="T540" s="104"/>
      <c r="U540" s="104"/>
      <c r="V540" s="104"/>
      <c r="W540" s="104"/>
      <c r="X540" s="104"/>
      <c r="Y540" s="104"/>
      <c r="Z540" s="104"/>
      <c r="AA540" s="104"/>
      <c r="AB540" s="104"/>
      <c r="AC540" s="104"/>
      <c r="AD540" s="104"/>
    </row>
    <row r="541" spans="2:30" hidden="1" x14ac:dyDescent="0.25">
      <c r="B541" s="66" t="s">
        <v>209</v>
      </c>
      <c r="C541" s="66"/>
      <c r="D541" s="66"/>
      <c r="E541" s="66"/>
      <c r="F541" s="66"/>
      <c r="G541" s="67" t="s">
        <v>169</v>
      </c>
      <c r="H541" s="563"/>
      <c r="I541" s="564"/>
      <c r="J541" s="78"/>
      <c r="K541" s="78"/>
      <c r="L541" s="564"/>
      <c r="M541" s="564"/>
      <c r="N541" s="569">
        <v>268636.94999999995</v>
      </c>
      <c r="O541" s="569">
        <v>0</v>
      </c>
      <c r="P541" s="620"/>
      <c r="Q541" s="104"/>
      <c r="R541" s="104"/>
      <c r="S541" s="104"/>
      <c r="T541" s="104"/>
      <c r="U541" s="104"/>
      <c r="V541" s="104"/>
      <c r="W541" s="104"/>
      <c r="X541" s="104"/>
      <c r="Y541" s="104"/>
      <c r="Z541" s="104"/>
      <c r="AA541" s="104"/>
      <c r="AB541" s="104"/>
      <c r="AC541" s="104"/>
      <c r="AD541" s="104"/>
    </row>
    <row r="542" spans="2:30" hidden="1" x14ac:dyDescent="0.25">
      <c r="B542" s="76" t="s">
        <v>210</v>
      </c>
      <c r="C542" s="76"/>
      <c r="D542" s="76"/>
      <c r="E542" s="76"/>
      <c r="F542" s="76"/>
      <c r="G542" s="77" t="s">
        <v>175</v>
      </c>
      <c r="H542" s="567"/>
      <c r="I542" s="568"/>
      <c r="J542" s="81"/>
      <c r="K542" s="81"/>
      <c r="L542" s="568"/>
      <c r="M542" s="568"/>
      <c r="N542" s="571">
        <v>13620.91</v>
      </c>
      <c r="O542" s="571">
        <v>0</v>
      </c>
      <c r="P542" s="620"/>
      <c r="Q542" s="104"/>
      <c r="R542" s="104"/>
      <c r="S542" s="104"/>
      <c r="T542" s="104"/>
      <c r="U542" s="104"/>
      <c r="V542" s="104"/>
      <c r="W542" s="104"/>
      <c r="X542" s="104"/>
      <c r="Y542" s="104"/>
      <c r="Z542" s="104"/>
      <c r="AA542" s="104"/>
      <c r="AB542" s="104"/>
      <c r="AC542" s="104"/>
      <c r="AD542" s="104"/>
    </row>
    <row r="543" spans="2:30" ht="36" hidden="1" x14ac:dyDescent="0.25">
      <c r="B543" s="102" t="s">
        <v>211</v>
      </c>
      <c r="C543" s="102" t="s">
        <v>56</v>
      </c>
      <c r="D543" s="102" t="s">
        <v>57</v>
      </c>
      <c r="E543" s="102" t="s">
        <v>1040</v>
      </c>
      <c r="F543" s="42">
        <v>100725</v>
      </c>
      <c r="G543" s="430" t="s">
        <v>2506</v>
      </c>
      <c r="H543" s="102" t="s">
        <v>48</v>
      </c>
      <c r="I543" s="37">
        <v>431.39000000000004</v>
      </c>
      <c r="J543" s="431" t="s">
        <v>2507</v>
      </c>
      <c r="K543" s="431"/>
      <c r="L543" s="551">
        <v>26.57</v>
      </c>
      <c r="M543" s="37">
        <v>0</v>
      </c>
      <c r="N543" s="37">
        <v>11462.03</v>
      </c>
      <c r="O543" s="37">
        <v>0</v>
      </c>
      <c r="P543" s="620"/>
      <c r="Q543" s="104"/>
      <c r="R543" s="104"/>
      <c r="S543" s="104"/>
      <c r="T543" s="104"/>
      <c r="U543" s="104"/>
      <c r="V543" s="104"/>
      <c r="W543" s="104"/>
      <c r="X543" s="104"/>
      <c r="Y543" s="104"/>
      <c r="Z543" s="104"/>
      <c r="AA543" s="104"/>
      <c r="AB543" s="104"/>
      <c r="AC543" s="104"/>
      <c r="AD543" s="104"/>
    </row>
    <row r="544" spans="2:30" ht="24" hidden="1" x14ac:dyDescent="0.25">
      <c r="B544" s="102" t="s">
        <v>717</v>
      </c>
      <c r="C544" s="102" t="s">
        <v>56</v>
      </c>
      <c r="D544" s="102" t="s">
        <v>57</v>
      </c>
      <c r="E544" s="102" t="s">
        <v>1041</v>
      </c>
      <c r="F544" s="42">
        <v>102229</v>
      </c>
      <c r="G544" s="430" t="s">
        <v>2508</v>
      </c>
      <c r="H544" s="102" t="s">
        <v>48</v>
      </c>
      <c r="I544" s="37">
        <v>81.900000000000006</v>
      </c>
      <c r="J544" s="431" t="s">
        <v>2509</v>
      </c>
      <c r="K544" s="431"/>
      <c r="L544" s="551">
        <v>26.36</v>
      </c>
      <c r="M544" s="37">
        <v>0</v>
      </c>
      <c r="N544" s="37">
        <v>2158.88</v>
      </c>
      <c r="O544" s="37">
        <v>0</v>
      </c>
      <c r="P544" s="620"/>
      <c r="Q544" s="104"/>
      <c r="R544" s="104"/>
      <c r="S544" s="104"/>
      <c r="T544" s="104"/>
      <c r="U544" s="104"/>
      <c r="V544" s="104"/>
      <c r="W544" s="104"/>
      <c r="X544" s="104"/>
      <c r="Y544" s="104"/>
      <c r="Z544" s="104"/>
      <c r="AA544" s="104"/>
      <c r="AB544" s="104"/>
      <c r="AC544" s="104"/>
      <c r="AD544" s="104"/>
    </row>
    <row r="545" spans="2:30" hidden="1" x14ac:dyDescent="0.25">
      <c r="B545" s="76" t="s">
        <v>212</v>
      </c>
      <c r="C545" s="76"/>
      <c r="D545" s="76"/>
      <c r="E545" s="76"/>
      <c r="F545" s="76"/>
      <c r="G545" s="77" t="s">
        <v>176</v>
      </c>
      <c r="H545" s="567"/>
      <c r="I545" s="568"/>
      <c r="J545" s="81"/>
      <c r="K545" s="81"/>
      <c r="L545" s="568"/>
      <c r="M545" s="568"/>
      <c r="N545" s="571">
        <v>106406.79</v>
      </c>
      <c r="O545" s="571">
        <v>0</v>
      </c>
      <c r="P545" s="620"/>
      <c r="Q545" s="104"/>
      <c r="R545" s="104"/>
      <c r="S545" s="104"/>
      <c r="T545" s="104"/>
      <c r="U545" s="104"/>
      <c r="V545" s="104"/>
      <c r="W545" s="104"/>
      <c r="X545" s="104"/>
      <c r="Y545" s="104"/>
      <c r="Z545" s="104"/>
      <c r="AA545" s="104"/>
      <c r="AB545" s="104"/>
      <c r="AC545" s="104"/>
      <c r="AD545" s="104"/>
    </row>
    <row r="546" spans="2:30" ht="24" hidden="1" x14ac:dyDescent="0.25">
      <c r="B546" s="102" t="s">
        <v>213</v>
      </c>
      <c r="C546" s="102" t="s">
        <v>56</v>
      </c>
      <c r="D546" s="102" t="s">
        <v>57</v>
      </c>
      <c r="E546" s="102" t="s">
        <v>213</v>
      </c>
      <c r="F546" s="42">
        <v>88485</v>
      </c>
      <c r="G546" s="430" t="s">
        <v>2510</v>
      </c>
      <c r="H546" s="102" t="s">
        <v>48</v>
      </c>
      <c r="I546" s="37">
        <v>1665.2600000000002</v>
      </c>
      <c r="J546" s="431" t="s">
        <v>2511</v>
      </c>
      <c r="K546" s="431"/>
      <c r="L546" s="551">
        <v>4.32</v>
      </c>
      <c r="M546" s="37">
        <v>0</v>
      </c>
      <c r="N546" s="37">
        <v>7193.92</v>
      </c>
      <c r="O546" s="37">
        <v>0</v>
      </c>
      <c r="P546" s="620"/>
      <c r="Q546" s="104"/>
      <c r="R546" s="104"/>
      <c r="S546" s="104"/>
      <c r="T546" s="104"/>
      <c r="U546" s="104"/>
      <c r="V546" s="104"/>
      <c r="W546" s="104"/>
      <c r="X546" s="104"/>
      <c r="Y546" s="104"/>
      <c r="Z546" s="104"/>
      <c r="AA546" s="104"/>
      <c r="AB546" s="104"/>
      <c r="AC546" s="104"/>
      <c r="AD546" s="104"/>
    </row>
    <row r="547" spans="2:30" hidden="1" x14ac:dyDescent="0.25">
      <c r="B547" s="102" t="s">
        <v>214</v>
      </c>
      <c r="C547" s="102" t="s">
        <v>56</v>
      </c>
      <c r="D547" s="102" t="s">
        <v>58</v>
      </c>
      <c r="E547" s="102" t="s">
        <v>214</v>
      </c>
      <c r="F547" s="42">
        <v>1901003033</v>
      </c>
      <c r="G547" s="430" t="s">
        <v>2512</v>
      </c>
      <c r="H547" s="102" t="s">
        <v>48</v>
      </c>
      <c r="I547" s="37">
        <v>1665.2600000000002</v>
      </c>
      <c r="J547" s="431">
        <v>25.92</v>
      </c>
      <c r="K547" s="431"/>
      <c r="L547" s="551">
        <v>33.39</v>
      </c>
      <c r="M547" s="37">
        <v>0</v>
      </c>
      <c r="N547" s="37">
        <v>55603.03</v>
      </c>
      <c r="O547" s="37">
        <v>0</v>
      </c>
      <c r="P547" s="633"/>
      <c r="Q547" s="104"/>
      <c r="R547" s="104"/>
      <c r="S547" s="104"/>
      <c r="T547" s="104"/>
      <c r="U547" s="104"/>
      <c r="V547" s="104"/>
      <c r="W547" s="104"/>
      <c r="X547" s="104"/>
      <c r="Y547" s="104"/>
      <c r="Z547" s="104"/>
      <c r="AA547" s="104"/>
      <c r="AB547" s="104"/>
      <c r="AC547" s="104"/>
      <c r="AD547" s="104"/>
    </row>
    <row r="548" spans="2:30" ht="24" hidden="1" x14ac:dyDescent="0.25">
      <c r="B548" s="102" t="s">
        <v>215</v>
      </c>
      <c r="C548" s="102" t="s">
        <v>56</v>
      </c>
      <c r="D548" s="102" t="s">
        <v>57</v>
      </c>
      <c r="E548" s="102" t="s">
        <v>215</v>
      </c>
      <c r="F548" s="42">
        <v>88489</v>
      </c>
      <c r="G548" s="430" t="s">
        <v>2513</v>
      </c>
      <c r="H548" s="102" t="s">
        <v>48</v>
      </c>
      <c r="I548" s="37">
        <v>502.15000000000003</v>
      </c>
      <c r="J548" s="431" t="s">
        <v>2514</v>
      </c>
      <c r="K548" s="431"/>
      <c r="L548" s="551">
        <v>13.95</v>
      </c>
      <c r="M548" s="37">
        <v>0</v>
      </c>
      <c r="N548" s="37">
        <v>7004.99</v>
      </c>
      <c r="O548" s="37"/>
      <c r="P548" s="633"/>
      <c r="Q548" s="104"/>
      <c r="R548" s="104"/>
      <c r="S548" s="104"/>
      <c r="T548" s="104"/>
      <c r="U548" s="104"/>
      <c r="V548" s="104"/>
      <c r="W548" s="104"/>
      <c r="X548" s="104"/>
      <c r="Y548" s="104"/>
      <c r="Z548" s="104"/>
      <c r="AA548" s="104"/>
      <c r="AB548" s="104"/>
      <c r="AC548" s="104"/>
      <c r="AD548" s="104"/>
    </row>
    <row r="549" spans="2:30" ht="24" hidden="1" x14ac:dyDescent="0.25">
      <c r="B549" s="102" t="s">
        <v>1779</v>
      </c>
      <c r="C549" s="102" t="s">
        <v>56</v>
      </c>
      <c r="D549" s="102" t="s">
        <v>59</v>
      </c>
      <c r="E549" s="102" t="s">
        <v>1779</v>
      </c>
      <c r="F549" s="42" t="s">
        <v>771</v>
      </c>
      <c r="G549" s="430" t="s">
        <v>1218</v>
      </c>
      <c r="H549" s="102" t="s">
        <v>121</v>
      </c>
      <c r="I549" s="37">
        <v>883.60000000000014</v>
      </c>
      <c r="J549" s="431">
        <v>19.700000000000003</v>
      </c>
      <c r="K549" s="431"/>
      <c r="L549" s="551">
        <v>25.37</v>
      </c>
      <c r="M549" s="37">
        <v>0</v>
      </c>
      <c r="N549" s="37">
        <v>22416.93</v>
      </c>
      <c r="O549" s="37"/>
      <c r="P549" s="633"/>
      <c r="Q549" s="104"/>
      <c r="R549" s="104"/>
      <c r="S549" s="104"/>
      <c r="T549" s="104"/>
      <c r="U549" s="104"/>
      <c r="V549" s="104"/>
      <c r="W549" s="104"/>
      <c r="X549" s="104"/>
      <c r="Y549" s="104"/>
      <c r="Z549" s="104"/>
      <c r="AA549" s="104"/>
      <c r="AB549" s="104"/>
      <c r="AC549" s="104"/>
      <c r="AD549" s="104"/>
    </row>
    <row r="550" spans="2:30" ht="24" hidden="1" x14ac:dyDescent="0.25">
      <c r="B550" s="102" t="s">
        <v>1780</v>
      </c>
      <c r="C550" s="102" t="s">
        <v>56</v>
      </c>
      <c r="D550" s="102" t="s">
        <v>59</v>
      </c>
      <c r="E550" s="102" t="s">
        <v>1780</v>
      </c>
      <c r="F550" s="42" t="s">
        <v>772</v>
      </c>
      <c r="G550" s="430" t="s">
        <v>1219</v>
      </c>
      <c r="H550" s="102" t="s">
        <v>121</v>
      </c>
      <c r="I550" s="37">
        <v>279.51</v>
      </c>
      <c r="J550" s="431">
        <v>39.409999999999997</v>
      </c>
      <c r="K550" s="431"/>
      <c r="L550" s="551">
        <v>50.76</v>
      </c>
      <c r="M550" s="37">
        <v>0</v>
      </c>
      <c r="N550" s="37">
        <v>14187.92</v>
      </c>
      <c r="O550" s="37">
        <v>0</v>
      </c>
      <c r="P550" s="620"/>
      <c r="Q550" s="104"/>
      <c r="R550" s="104"/>
      <c r="S550" s="104"/>
      <c r="T550" s="104"/>
      <c r="U550" s="104"/>
      <c r="V550" s="104"/>
      <c r="W550" s="104"/>
      <c r="X550" s="104"/>
      <c r="Y550" s="104"/>
      <c r="Z550" s="104"/>
      <c r="AA550" s="104"/>
      <c r="AB550" s="104"/>
      <c r="AC550" s="104"/>
      <c r="AD550" s="104"/>
    </row>
    <row r="551" spans="2:30" hidden="1" x14ac:dyDescent="0.25">
      <c r="B551" s="76" t="s">
        <v>216</v>
      </c>
      <c r="C551" s="76"/>
      <c r="D551" s="76"/>
      <c r="E551" s="76"/>
      <c r="F551" s="76"/>
      <c r="G551" s="77" t="s">
        <v>177</v>
      </c>
      <c r="H551" s="567"/>
      <c r="I551" s="568"/>
      <c r="J551" s="81"/>
      <c r="K551" s="81"/>
      <c r="L551" s="568"/>
      <c r="M551" s="568"/>
      <c r="N551" s="571">
        <v>102149.46</v>
      </c>
      <c r="O551" s="571">
        <v>0</v>
      </c>
      <c r="P551" s="620"/>
      <c r="Q551" s="104"/>
      <c r="R551" s="104"/>
      <c r="S551" s="104"/>
      <c r="T551" s="104"/>
      <c r="U551" s="104"/>
      <c r="V551" s="104"/>
      <c r="W551" s="104"/>
      <c r="X551" s="104"/>
      <c r="Y551" s="104"/>
      <c r="Z551" s="104"/>
      <c r="AA551" s="104"/>
      <c r="AB551" s="104"/>
      <c r="AC551" s="104"/>
      <c r="AD551" s="104"/>
    </row>
    <row r="552" spans="2:30" ht="24" hidden="1" x14ac:dyDescent="0.25">
      <c r="B552" s="102" t="s">
        <v>217</v>
      </c>
      <c r="C552" s="102" t="s">
        <v>56</v>
      </c>
      <c r="D552" s="102" t="s">
        <v>57</v>
      </c>
      <c r="E552" s="102" t="s">
        <v>217</v>
      </c>
      <c r="F552" s="42">
        <v>88485</v>
      </c>
      <c r="G552" s="430" t="s">
        <v>2510</v>
      </c>
      <c r="H552" s="102" t="s">
        <v>48</v>
      </c>
      <c r="I552" s="37">
        <v>2179.8863999999999</v>
      </c>
      <c r="J552" s="431" t="s">
        <v>2511</v>
      </c>
      <c r="K552" s="431"/>
      <c r="L552" s="551">
        <v>4.32</v>
      </c>
      <c r="M552" s="37">
        <v>0</v>
      </c>
      <c r="N552" s="37">
        <v>9417.1</v>
      </c>
      <c r="O552" s="37">
        <v>0</v>
      </c>
      <c r="P552" s="620"/>
      <c r="Q552" s="104"/>
      <c r="R552" s="104"/>
      <c r="S552" s="104"/>
      <c r="T552" s="104"/>
      <c r="U552" s="104"/>
      <c r="V552" s="104"/>
      <c r="W552" s="104"/>
      <c r="X552" s="104"/>
      <c r="Y552" s="104"/>
      <c r="Z552" s="104"/>
      <c r="AA552" s="104"/>
      <c r="AB552" s="104"/>
      <c r="AC552" s="104"/>
      <c r="AD552" s="104"/>
    </row>
    <row r="553" spans="2:30" ht="24" hidden="1" x14ac:dyDescent="0.25">
      <c r="B553" s="102" t="s">
        <v>1781</v>
      </c>
      <c r="C553" s="102" t="s">
        <v>56</v>
      </c>
      <c r="D553" s="102" t="s">
        <v>58</v>
      </c>
      <c r="E553" s="102" t="s">
        <v>1042</v>
      </c>
      <c r="F553" s="42">
        <v>1901003505</v>
      </c>
      <c r="G553" s="430" t="s">
        <v>2515</v>
      </c>
      <c r="H553" s="102" t="s">
        <v>48</v>
      </c>
      <c r="I553" s="37">
        <v>2179.8863999999999</v>
      </c>
      <c r="J553" s="431">
        <v>33.03</v>
      </c>
      <c r="K553" s="431"/>
      <c r="L553" s="551">
        <v>42.54</v>
      </c>
      <c r="M553" s="37">
        <v>0</v>
      </c>
      <c r="N553" s="37">
        <v>92732.36</v>
      </c>
      <c r="O553" s="37">
        <v>0</v>
      </c>
      <c r="P553" s="620"/>
      <c r="Q553" s="104"/>
      <c r="R553" s="104"/>
      <c r="S553" s="104"/>
      <c r="T553" s="104"/>
      <c r="U553" s="104"/>
      <c r="V553" s="104"/>
      <c r="W553" s="104"/>
      <c r="X553" s="104"/>
      <c r="Y553" s="104"/>
      <c r="Z553" s="104"/>
      <c r="AA553" s="104"/>
      <c r="AB553" s="104"/>
      <c r="AC553" s="104"/>
      <c r="AD553" s="104"/>
    </row>
    <row r="554" spans="2:30" hidden="1" x14ac:dyDescent="0.25">
      <c r="B554" s="76" t="s">
        <v>1782</v>
      </c>
      <c r="C554" s="76"/>
      <c r="D554" s="76"/>
      <c r="E554" s="76"/>
      <c r="F554" s="76"/>
      <c r="G554" s="77" t="s">
        <v>178</v>
      </c>
      <c r="H554" s="567"/>
      <c r="I554" s="568"/>
      <c r="J554" s="81"/>
      <c r="K554" s="81"/>
      <c r="L554" s="568"/>
      <c r="M554" s="568"/>
      <c r="N554" s="571">
        <v>46459.789999999994</v>
      </c>
      <c r="O554" s="571">
        <v>0</v>
      </c>
      <c r="P554" s="620"/>
      <c r="Q554" s="104"/>
      <c r="R554" s="104"/>
      <c r="S554" s="104"/>
      <c r="T554" s="104"/>
      <c r="U554" s="104"/>
      <c r="V554" s="104"/>
      <c r="W554" s="104"/>
      <c r="X554" s="104"/>
      <c r="Y554" s="104"/>
      <c r="Z554" s="104"/>
      <c r="AA554" s="104"/>
      <c r="AB554" s="104"/>
      <c r="AC554" s="104"/>
      <c r="AD554" s="104"/>
    </row>
    <row r="555" spans="2:30" hidden="1" x14ac:dyDescent="0.25">
      <c r="B555" s="102" t="s">
        <v>1783</v>
      </c>
      <c r="C555" s="102" t="s">
        <v>56</v>
      </c>
      <c r="D555" s="102" t="s">
        <v>57</v>
      </c>
      <c r="E555" s="102" t="s">
        <v>1783</v>
      </c>
      <c r="F555" s="42">
        <v>88484</v>
      </c>
      <c r="G555" s="430" t="s">
        <v>2516</v>
      </c>
      <c r="H555" s="102" t="s">
        <v>48</v>
      </c>
      <c r="I555" s="37">
        <v>1288.7600000000002</v>
      </c>
      <c r="J555" s="431" t="s">
        <v>2517</v>
      </c>
      <c r="K555" s="431"/>
      <c r="L555" s="551">
        <v>5.26</v>
      </c>
      <c r="M555" s="37">
        <v>0</v>
      </c>
      <c r="N555" s="37">
        <v>6778.87</v>
      </c>
      <c r="O555" s="37">
        <v>0</v>
      </c>
      <c r="P555" s="620"/>
      <c r="Q555" s="104"/>
      <c r="R555" s="104"/>
      <c r="S555" s="104"/>
      <c r="T555" s="104"/>
      <c r="U555" s="104"/>
      <c r="V555" s="104"/>
      <c r="W555" s="104"/>
      <c r="X555" s="104"/>
      <c r="Y555" s="104"/>
      <c r="Z555" s="104"/>
      <c r="AA555" s="104"/>
      <c r="AB555" s="104"/>
      <c r="AC555" s="104"/>
      <c r="AD555" s="104"/>
    </row>
    <row r="556" spans="2:30" ht="24" hidden="1" x14ac:dyDescent="0.25">
      <c r="B556" s="102" t="s">
        <v>1784</v>
      </c>
      <c r="C556" s="102" t="s">
        <v>56</v>
      </c>
      <c r="D556" s="102" t="s">
        <v>57</v>
      </c>
      <c r="E556" s="102" t="s">
        <v>1784</v>
      </c>
      <c r="F556" s="42">
        <v>88496</v>
      </c>
      <c r="G556" s="430" t="s">
        <v>2518</v>
      </c>
      <c r="H556" s="102" t="s">
        <v>48</v>
      </c>
      <c r="I556" s="37">
        <v>1288.7600000000002</v>
      </c>
      <c r="J556" s="431" t="s">
        <v>2519</v>
      </c>
      <c r="K556" s="431"/>
      <c r="L556" s="551">
        <v>14.54</v>
      </c>
      <c r="M556" s="37">
        <v>0</v>
      </c>
      <c r="N556" s="37">
        <v>18738.57</v>
      </c>
      <c r="O556" s="37">
        <v>0</v>
      </c>
      <c r="P556" s="620"/>
      <c r="Q556" s="104"/>
      <c r="R556" s="104"/>
      <c r="S556" s="104"/>
      <c r="T556" s="104"/>
      <c r="U556" s="104"/>
      <c r="V556" s="104"/>
      <c r="W556" s="104"/>
      <c r="X556" s="104"/>
      <c r="Y556" s="104"/>
      <c r="Z556" s="104"/>
      <c r="AA556" s="104"/>
      <c r="AB556" s="104"/>
      <c r="AC556" s="104"/>
      <c r="AD556" s="104"/>
    </row>
    <row r="557" spans="2:30" ht="24" hidden="1" x14ac:dyDescent="0.25">
      <c r="B557" s="102" t="s">
        <v>1785</v>
      </c>
      <c r="C557" s="102" t="s">
        <v>56</v>
      </c>
      <c r="D557" s="102" t="s">
        <v>57</v>
      </c>
      <c r="E557" s="102" t="s">
        <v>993</v>
      </c>
      <c r="F557" s="42">
        <v>88488</v>
      </c>
      <c r="G557" s="430" t="s">
        <v>2520</v>
      </c>
      <c r="H557" s="102" t="s">
        <v>48</v>
      </c>
      <c r="I557" s="37">
        <v>1288.7600000000002</v>
      </c>
      <c r="J557" s="431" t="s">
        <v>2521</v>
      </c>
      <c r="K557" s="431"/>
      <c r="L557" s="551">
        <v>16.25</v>
      </c>
      <c r="M557" s="37">
        <v>0</v>
      </c>
      <c r="N557" s="37">
        <v>20942.349999999999</v>
      </c>
      <c r="O557" s="37">
        <v>0</v>
      </c>
      <c r="P557" s="620"/>
      <c r="Q557" s="104"/>
      <c r="R557" s="104"/>
      <c r="S557" s="104"/>
      <c r="T557" s="104"/>
      <c r="U557" s="104"/>
      <c r="V557" s="104"/>
      <c r="W557" s="104"/>
      <c r="X557" s="104"/>
      <c r="Y557" s="104"/>
      <c r="Z557" s="104"/>
      <c r="AA557" s="104"/>
      <c r="AB557" s="104"/>
      <c r="AC557" s="104"/>
      <c r="AD557" s="104"/>
    </row>
    <row r="558" spans="2:30" hidden="1" x14ac:dyDescent="0.25">
      <c r="B558" s="559"/>
      <c r="C558" s="559"/>
      <c r="D558" s="559"/>
      <c r="E558" s="559"/>
      <c r="F558" s="560"/>
      <c r="G558" s="561"/>
      <c r="H558" s="393"/>
      <c r="I558" s="562"/>
      <c r="J558" s="432"/>
      <c r="K558" s="432"/>
      <c r="L558" s="562"/>
      <c r="M558" s="562"/>
      <c r="N558" s="562"/>
      <c r="O558" s="593"/>
      <c r="P558" s="620"/>
      <c r="Q558" s="104"/>
      <c r="R558" s="104"/>
      <c r="S558" s="104"/>
      <c r="T558" s="104"/>
      <c r="U558" s="104"/>
      <c r="V558" s="104"/>
      <c r="W558" s="104"/>
      <c r="X558" s="104"/>
      <c r="Y558" s="104"/>
      <c r="Z558" s="104"/>
      <c r="AA558" s="104"/>
      <c r="AB558" s="104"/>
      <c r="AC558" s="104"/>
      <c r="AD558" s="104"/>
    </row>
    <row r="559" spans="2:30" hidden="1" x14ac:dyDescent="0.25">
      <c r="B559" s="66" t="s">
        <v>218</v>
      </c>
      <c r="C559" s="66"/>
      <c r="D559" s="66"/>
      <c r="E559" s="66"/>
      <c r="F559" s="66"/>
      <c r="G559" s="67" t="s">
        <v>350</v>
      </c>
      <c r="H559" s="563"/>
      <c r="I559" s="564"/>
      <c r="J559" s="78"/>
      <c r="K559" s="78"/>
      <c r="L559" s="564"/>
      <c r="M559" s="564"/>
      <c r="N559" s="569">
        <v>176833.78000000003</v>
      </c>
      <c r="O559" s="569">
        <v>0</v>
      </c>
      <c r="P559" s="620"/>
      <c r="Q559" s="104"/>
      <c r="R559" s="104"/>
      <c r="S559" s="104"/>
      <c r="T559" s="104"/>
      <c r="U559" s="104"/>
      <c r="V559" s="104"/>
      <c r="W559" s="104"/>
      <c r="X559" s="104"/>
      <c r="Y559" s="104"/>
      <c r="Z559" s="104"/>
      <c r="AA559" s="104"/>
      <c r="AB559" s="104"/>
      <c r="AC559" s="104"/>
      <c r="AD559" s="104"/>
    </row>
    <row r="560" spans="2:30" hidden="1" x14ac:dyDescent="0.25">
      <c r="B560" s="76" t="s">
        <v>219</v>
      </c>
      <c r="C560" s="76"/>
      <c r="D560" s="76"/>
      <c r="E560" s="76"/>
      <c r="F560" s="76"/>
      <c r="G560" s="77" t="s">
        <v>141</v>
      </c>
      <c r="H560" s="567"/>
      <c r="I560" s="568"/>
      <c r="J560" s="81"/>
      <c r="K560" s="81"/>
      <c r="L560" s="568"/>
      <c r="M560" s="568"/>
      <c r="N560" s="571">
        <v>33320.879999999997</v>
      </c>
      <c r="O560" s="571">
        <v>0</v>
      </c>
      <c r="P560" s="620"/>
      <c r="Q560" s="104"/>
      <c r="R560" s="104"/>
      <c r="S560" s="104"/>
      <c r="T560" s="104"/>
      <c r="U560" s="104"/>
      <c r="V560" s="104"/>
      <c r="W560" s="104"/>
      <c r="X560" s="104"/>
      <c r="Y560" s="104"/>
      <c r="Z560" s="104"/>
      <c r="AA560" s="104"/>
      <c r="AB560" s="104"/>
      <c r="AC560" s="104"/>
      <c r="AD560" s="104"/>
    </row>
    <row r="561" spans="2:30" hidden="1" x14ac:dyDescent="0.25">
      <c r="B561" s="102" t="s">
        <v>1786</v>
      </c>
      <c r="C561" s="102" t="s">
        <v>56</v>
      </c>
      <c r="D561" s="102" t="s">
        <v>57</v>
      </c>
      <c r="E561" s="102" t="s">
        <v>1044</v>
      </c>
      <c r="F561" s="42">
        <v>98689</v>
      </c>
      <c r="G561" s="430" t="s">
        <v>2522</v>
      </c>
      <c r="H561" s="102" t="s">
        <v>160</v>
      </c>
      <c r="I561" s="37">
        <v>47.6</v>
      </c>
      <c r="J561" s="431" t="s">
        <v>2523</v>
      </c>
      <c r="K561" s="431"/>
      <c r="L561" s="551">
        <v>147.16999999999999</v>
      </c>
      <c r="M561" s="37">
        <v>0</v>
      </c>
      <c r="N561" s="37">
        <v>7005.29</v>
      </c>
      <c r="O561" s="37">
        <v>0</v>
      </c>
      <c r="P561" s="620"/>
      <c r="Q561" s="104"/>
      <c r="R561" s="104"/>
      <c r="S561" s="104"/>
      <c r="T561" s="104"/>
      <c r="U561" s="104"/>
      <c r="V561" s="104"/>
      <c r="W561" s="104"/>
      <c r="X561" s="104"/>
      <c r="Y561" s="104"/>
      <c r="Z561" s="104"/>
      <c r="AA561" s="104"/>
      <c r="AB561" s="104"/>
      <c r="AC561" s="104"/>
      <c r="AD561" s="104"/>
    </row>
    <row r="562" spans="2:30" ht="24" hidden="1" x14ac:dyDescent="0.25">
      <c r="B562" s="102" t="s">
        <v>1791</v>
      </c>
      <c r="C562" s="102" t="s">
        <v>56</v>
      </c>
      <c r="D562" s="102" t="s">
        <v>57</v>
      </c>
      <c r="E562" s="102" t="s">
        <v>1043</v>
      </c>
      <c r="F562" s="42">
        <v>101965</v>
      </c>
      <c r="G562" s="430" t="s">
        <v>2524</v>
      </c>
      <c r="H562" s="102" t="s">
        <v>160</v>
      </c>
      <c r="I562" s="37">
        <v>114.6</v>
      </c>
      <c r="J562" s="431" t="s">
        <v>2525</v>
      </c>
      <c r="K562" s="431"/>
      <c r="L562" s="551">
        <v>229.63</v>
      </c>
      <c r="M562" s="37">
        <v>0</v>
      </c>
      <c r="N562" s="37">
        <v>26315.59</v>
      </c>
      <c r="O562" s="37">
        <v>0</v>
      </c>
      <c r="P562" s="620"/>
      <c r="Q562" s="104"/>
      <c r="R562" s="104"/>
      <c r="S562" s="104"/>
      <c r="T562" s="104"/>
      <c r="U562" s="104"/>
      <c r="V562" s="104"/>
      <c r="W562" s="104"/>
      <c r="X562" s="104"/>
      <c r="Y562" s="104"/>
      <c r="Z562" s="104"/>
      <c r="AA562" s="104"/>
      <c r="AB562" s="104"/>
      <c r="AC562" s="104"/>
      <c r="AD562" s="104"/>
    </row>
    <row r="563" spans="2:30" hidden="1" x14ac:dyDescent="0.25">
      <c r="B563" s="76" t="s">
        <v>220</v>
      </c>
      <c r="C563" s="76"/>
      <c r="D563" s="76"/>
      <c r="E563" s="76"/>
      <c r="F563" s="76"/>
      <c r="G563" s="77" t="s">
        <v>181</v>
      </c>
      <c r="H563" s="567"/>
      <c r="I563" s="568"/>
      <c r="J563" s="81"/>
      <c r="K563" s="81"/>
      <c r="L563" s="568"/>
      <c r="M563" s="568"/>
      <c r="N563" s="571">
        <v>80646.200000000012</v>
      </c>
      <c r="O563" s="571">
        <v>0</v>
      </c>
      <c r="P563" s="620"/>
      <c r="Q563" s="104"/>
      <c r="R563" s="104"/>
      <c r="S563" s="104"/>
      <c r="T563" s="104"/>
      <c r="U563" s="104"/>
      <c r="V563" s="104"/>
      <c r="W563" s="104"/>
      <c r="X563" s="104"/>
      <c r="Y563" s="104"/>
      <c r="Z563" s="104"/>
      <c r="AA563" s="104"/>
      <c r="AB563" s="104"/>
      <c r="AC563" s="104"/>
      <c r="AD563" s="104"/>
    </row>
    <row r="564" spans="2:30" ht="24" hidden="1" x14ac:dyDescent="0.25">
      <c r="B564" s="102" t="s">
        <v>1787</v>
      </c>
      <c r="C564" s="102" t="s">
        <v>56</v>
      </c>
      <c r="D564" s="102" t="s">
        <v>58</v>
      </c>
      <c r="E564" s="102" t="s">
        <v>1045</v>
      </c>
      <c r="F564" s="42">
        <v>2001003023</v>
      </c>
      <c r="G564" s="430" t="s">
        <v>2526</v>
      </c>
      <c r="H564" s="102" t="s">
        <v>48</v>
      </c>
      <c r="I564" s="37">
        <v>66.954999999999984</v>
      </c>
      <c r="J564" s="431">
        <v>761.6</v>
      </c>
      <c r="K564" s="431"/>
      <c r="L564" s="551">
        <v>981.09</v>
      </c>
      <c r="M564" s="37">
        <v>0</v>
      </c>
      <c r="N564" s="37">
        <v>65688.88</v>
      </c>
      <c r="O564" s="37">
        <v>0</v>
      </c>
      <c r="P564" s="620"/>
      <c r="Q564" s="104"/>
      <c r="R564" s="104"/>
      <c r="S564" s="104"/>
      <c r="T564" s="104"/>
      <c r="U564" s="104"/>
      <c r="V564" s="104"/>
      <c r="W564" s="104"/>
      <c r="X564" s="104"/>
      <c r="Y564" s="104"/>
      <c r="Z564" s="104"/>
      <c r="AA564" s="104"/>
      <c r="AB564" s="104"/>
      <c r="AC564" s="104"/>
      <c r="AD564" s="104"/>
    </row>
    <row r="565" spans="2:30" ht="24" hidden="1" x14ac:dyDescent="0.25">
      <c r="B565" s="102" t="s">
        <v>1789</v>
      </c>
      <c r="C565" s="102" t="s">
        <v>56</v>
      </c>
      <c r="D565" s="102" t="s">
        <v>57</v>
      </c>
      <c r="E565" s="102" t="s">
        <v>1789</v>
      </c>
      <c r="F565" s="42">
        <v>100862</v>
      </c>
      <c r="G565" s="430" t="s">
        <v>2527</v>
      </c>
      <c r="H565" s="102" t="s">
        <v>121</v>
      </c>
      <c r="I565" s="37">
        <v>132</v>
      </c>
      <c r="J565" s="431" t="s">
        <v>2528</v>
      </c>
      <c r="K565" s="431"/>
      <c r="L565" s="551">
        <v>49.76</v>
      </c>
      <c r="M565" s="37">
        <v>0</v>
      </c>
      <c r="N565" s="37">
        <v>6568.32</v>
      </c>
      <c r="O565" s="37">
        <v>0</v>
      </c>
      <c r="P565" s="620"/>
      <c r="Q565" s="104"/>
      <c r="R565" s="104"/>
      <c r="S565" s="104"/>
      <c r="T565" s="104"/>
      <c r="U565" s="104"/>
      <c r="V565" s="104"/>
      <c r="W565" s="104"/>
      <c r="X565" s="104"/>
      <c r="Y565" s="104"/>
      <c r="Z565" s="104"/>
      <c r="AA565" s="104"/>
      <c r="AB565" s="104"/>
      <c r="AC565" s="104"/>
      <c r="AD565" s="104"/>
    </row>
    <row r="566" spans="2:30" hidden="1" x14ac:dyDescent="0.25">
      <c r="B566" s="102" t="s">
        <v>1790</v>
      </c>
      <c r="C566" s="102" t="s">
        <v>56</v>
      </c>
      <c r="D566" s="102" t="s">
        <v>58</v>
      </c>
      <c r="E566" s="102" t="s">
        <v>1046</v>
      </c>
      <c r="F566" s="42">
        <v>2001003026</v>
      </c>
      <c r="G566" s="430" t="s">
        <v>2529</v>
      </c>
      <c r="H566" s="102" t="s">
        <v>160</v>
      </c>
      <c r="I566" s="37">
        <v>83.15</v>
      </c>
      <c r="J566" s="431">
        <v>78.319999999999993</v>
      </c>
      <c r="K566" s="431"/>
      <c r="L566" s="551">
        <v>100.89</v>
      </c>
      <c r="M566" s="37">
        <v>0</v>
      </c>
      <c r="N566" s="37">
        <v>8389</v>
      </c>
      <c r="O566" s="37">
        <v>0</v>
      </c>
      <c r="P566" s="620"/>
      <c r="Q566" s="104"/>
      <c r="R566" s="104"/>
      <c r="S566" s="104"/>
      <c r="T566" s="104"/>
      <c r="U566" s="104"/>
      <c r="V566" s="104"/>
      <c r="W566" s="104"/>
      <c r="X566" s="104"/>
      <c r="Y566" s="104"/>
      <c r="Z566" s="104"/>
      <c r="AA566" s="104"/>
      <c r="AB566" s="104"/>
      <c r="AC566" s="104"/>
      <c r="AD566" s="104"/>
    </row>
    <row r="567" spans="2:30" hidden="1" x14ac:dyDescent="0.25">
      <c r="B567" s="76" t="s">
        <v>859</v>
      </c>
      <c r="C567" s="76"/>
      <c r="D567" s="76"/>
      <c r="E567" s="76"/>
      <c r="F567" s="76"/>
      <c r="G567" s="77" t="s">
        <v>349</v>
      </c>
      <c r="H567" s="567"/>
      <c r="I567" s="568"/>
      <c r="J567" s="81"/>
      <c r="K567" s="81"/>
      <c r="L567" s="568"/>
      <c r="M567" s="568"/>
      <c r="N567" s="571">
        <v>62866.7</v>
      </c>
      <c r="O567" s="571">
        <v>0</v>
      </c>
      <c r="P567" s="620"/>
      <c r="Q567" s="104"/>
      <c r="R567" s="104"/>
      <c r="S567" s="104"/>
      <c r="T567" s="104"/>
      <c r="U567" s="104"/>
      <c r="V567" s="104"/>
      <c r="W567" s="104"/>
      <c r="X567" s="104"/>
      <c r="Y567" s="104"/>
      <c r="Z567" s="104"/>
      <c r="AA567" s="104"/>
      <c r="AB567" s="104"/>
      <c r="AC567" s="104"/>
      <c r="AD567" s="104"/>
    </row>
    <row r="568" spans="2:30" ht="36" hidden="1" x14ac:dyDescent="0.25">
      <c r="B568" s="102" t="s">
        <v>1788</v>
      </c>
      <c r="C568" s="102" t="s">
        <v>56</v>
      </c>
      <c r="D568" s="102" t="s">
        <v>57</v>
      </c>
      <c r="E568" s="102" t="s">
        <v>1788</v>
      </c>
      <c r="F568" s="42">
        <v>102253</v>
      </c>
      <c r="G568" s="430" t="s">
        <v>2530</v>
      </c>
      <c r="H568" s="102" t="s">
        <v>48</v>
      </c>
      <c r="I568" s="37">
        <v>54.74</v>
      </c>
      <c r="J568" s="431" t="s">
        <v>2531</v>
      </c>
      <c r="K568" s="431"/>
      <c r="L568" s="551">
        <v>1148.46</v>
      </c>
      <c r="M568" s="37">
        <v>0</v>
      </c>
      <c r="N568" s="37">
        <v>62866.7</v>
      </c>
      <c r="O568" s="37">
        <v>0</v>
      </c>
      <c r="P568" s="620"/>
      <c r="Q568" s="104"/>
      <c r="R568" s="104"/>
      <c r="S568" s="104"/>
      <c r="T568" s="104"/>
      <c r="U568" s="104"/>
      <c r="V568" s="104"/>
      <c r="W568" s="104"/>
      <c r="X568" s="104"/>
      <c r="Y568" s="104"/>
      <c r="Z568" s="104"/>
      <c r="AA568" s="104"/>
      <c r="AB568" s="104"/>
      <c r="AC568" s="104"/>
      <c r="AD568" s="104"/>
    </row>
    <row r="569" spans="2:30" hidden="1" x14ac:dyDescent="0.25">
      <c r="B569" s="559"/>
      <c r="C569" s="559"/>
      <c r="D569" s="559"/>
      <c r="E569" s="559"/>
      <c r="F569" s="560"/>
      <c r="G569" s="561"/>
      <c r="H569" s="393"/>
      <c r="I569" s="562"/>
      <c r="J569" s="432"/>
      <c r="K569" s="432"/>
      <c r="L569" s="562"/>
      <c r="M569" s="562"/>
      <c r="N569" s="562"/>
      <c r="O569" s="593"/>
      <c r="P569" s="620"/>
      <c r="Q569" s="104"/>
      <c r="R569" s="104"/>
      <c r="S569" s="104"/>
      <c r="T569" s="104"/>
      <c r="U569" s="104"/>
      <c r="V569" s="104"/>
      <c r="W569" s="104"/>
      <c r="X569" s="104"/>
      <c r="Y569" s="104"/>
      <c r="Z569" s="104"/>
      <c r="AA569" s="104"/>
      <c r="AB569" s="104"/>
      <c r="AC569" s="104"/>
      <c r="AD569" s="104"/>
    </row>
    <row r="570" spans="2:30" hidden="1" x14ac:dyDescent="0.25">
      <c r="B570" s="66" t="s">
        <v>355</v>
      </c>
      <c r="C570" s="66"/>
      <c r="D570" s="66"/>
      <c r="E570" s="66"/>
      <c r="F570" s="66"/>
      <c r="G570" s="67" t="s">
        <v>605</v>
      </c>
      <c r="H570" s="563"/>
      <c r="I570" s="564"/>
      <c r="J570" s="78"/>
      <c r="K570" s="78"/>
      <c r="L570" s="564"/>
      <c r="M570" s="564"/>
      <c r="N570" s="569">
        <v>112428.45000000001</v>
      </c>
      <c r="O570" s="569" t="e">
        <v>#REF!</v>
      </c>
      <c r="P570" s="620"/>
      <c r="Q570" s="104"/>
      <c r="R570" s="104"/>
      <c r="S570" s="104"/>
      <c r="T570" s="104"/>
      <c r="U570" s="104"/>
      <c r="V570" s="104"/>
      <c r="W570" s="104"/>
      <c r="X570" s="104"/>
      <c r="Y570" s="104"/>
      <c r="Z570" s="104"/>
      <c r="AA570" s="104"/>
      <c r="AB570" s="104"/>
      <c r="AC570" s="104"/>
      <c r="AD570" s="104"/>
    </row>
    <row r="571" spans="2:30" hidden="1" x14ac:dyDescent="0.25">
      <c r="B571" s="102" t="s">
        <v>356</v>
      </c>
      <c r="C571" s="102" t="s">
        <v>56</v>
      </c>
      <c r="D571" s="102" t="s">
        <v>59</v>
      </c>
      <c r="E571" s="102" t="s">
        <v>356</v>
      </c>
      <c r="F571" s="42" t="s">
        <v>744</v>
      </c>
      <c r="G571" s="430" t="s">
        <v>617</v>
      </c>
      <c r="H571" s="102" t="s">
        <v>160</v>
      </c>
      <c r="I571" s="37">
        <v>416.71</v>
      </c>
      <c r="J571" s="431">
        <v>50.35</v>
      </c>
      <c r="K571" s="431"/>
      <c r="L571" s="551">
        <v>64.86</v>
      </c>
      <c r="M571" s="37">
        <v>0</v>
      </c>
      <c r="N571" s="37">
        <v>27027.81</v>
      </c>
      <c r="O571" s="569"/>
      <c r="P571" s="620"/>
      <c r="Q571" s="104"/>
      <c r="R571" s="104"/>
      <c r="S571" s="104"/>
      <c r="T571" s="104"/>
      <c r="U571" s="104"/>
      <c r="V571" s="104"/>
      <c r="W571" s="104"/>
      <c r="X571" s="104"/>
      <c r="Y571" s="104"/>
      <c r="Z571" s="104"/>
      <c r="AA571" s="104"/>
      <c r="AB571" s="104"/>
      <c r="AC571" s="104"/>
      <c r="AD571" s="104"/>
    </row>
    <row r="572" spans="2:30" ht="24" hidden="1" x14ac:dyDescent="0.25">
      <c r="B572" s="102" t="s">
        <v>708</v>
      </c>
      <c r="C572" s="102" t="s">
        <v>56</v>
      </c>
      <c r="D572" s="102" t="s">
        <v>57</v>
      </c>
      <c r="E572" s="102" t="s">
        <v>708</v>
      </c>
      <c r="F572" s="42">
        <v>96971</v>
      </c>
      <c r="G572" s="430" t="s">
        <v>2532</v>
      </c>
      <c r="H572" s="102" t="s">
        <v>160</v>
      </c>
      <c r="I572" s="37">
        <v>17.52</v>
      </c>
      <c r="J572" s="431" t="s">
        <v>2533</v>
      </c>
      <c r="K572" s="431"/>
      <c r="L572" s="551">
        <v>41.58</v>
      </c>
      <c r="M572" s="37">
        <v>0</v>
      </c>
      <c r="N572" s="37">
        <v>728.48</v>
      </c>
      <c r="O572" s="569"/>
      <c r="P572" s="620"/>
      <c r="Q572" s="104"/>
      <c r="R572" s="104"/>
      <c r="S572" s="104"/>
      <c r="T572" s="104"/>
      <c r="U572" s="104"/>
      <c r="V572" s="104"/>
      <c r="W572" s="104"/>
      <c r="X572" s="104"/>
      <c r="Y572" s="104"/>
      <c r="Z572" s="104"/>
      <c r="AA572" s="104"/>
      <c r="AB572" s="104"/>
      <c r="AC572" s="104"/>
      <c r="AD572" s="104"/>
    </row>
    <row r="573" spans="2:30" ht="24" hidden="1" x14ac:dyDescent="0.25">
      <c r="B573" s="102" t="s">
        <v>722</v>
      </c>
      <c r="C573" s="102" t="s">
        <v>56</v>
      </c>
      <c r="D573" s="102" t="s">
        <v>57</v>
      </c>
      <c r="E573" s="102" t="s">
        <v>722</v>
      </c>
      <c r="F573" s="42">
        <v>96973</v>
      </c>
      <c r="G573" s="430" t="s">
        <v>2534</v>
      </c>
      <c r="H573" s="102" t="s">
        <v>160</v>
      </c>
      <c r="I573" s="37">
        <v>31.92</v>
      </c>
      <c r="J573" s="431" t="s">
        <v>2535</v>
      </c>
      <c r="K573" s="431"/>
      <c r="L573" s="551">
        <v>72.930000000000007</v>
      </c>
      <c r="M573" s="37">
        <v>0</v>
      </c>
      <c r="N573" s="37">
        <v>2327.92</v>
      </c>
      <c r="O573" s="569"/>
      <c r="P573" s="620"/>
      <c r="Q573" s="104"/>
      <c r="R573" s="104"/>
      <c r="S573" s="104"/>
      <c r="T573" s="104"/>
      <c r="U573" s="104"/>
      <c r="V573" s="104"/>
      <c r="W573" s="104"/>
      <c r="X573" s="104"/>
      <c r="Y573" s="104"/>
      <c r="Z573" s="104"/>
      <c r="AA573" s="104"/>
      <c r="AB573" s="104"/>
      <c r="AC573" s="104"/>
      <c r="AD573" s="104"/>
    </row>
    <row r="574" spans="2:30" ht="24" hidden="1" x14ac:dyDescent="0.25">
      <c r="B574" s="102" t="s">
        <v>723</v>
      </c>
      <c r="C574" s="102" t="s">
        <v>56</v>
      </c>
      <c r="D574" s="102" t="s">
        <v>57</v>
      </c>
      <c r="E574" s="102" t="s">
        <v>723</v>
      </c>
      <c r="F574" s="42">
        <v>96977</v>
      </c>
      <c r="G574" s="430" t="s">
        <v>2536</v>
      </c>
      <c r="H574" s="102" t="s">
        <v>160</v>
      </c>
      <c r="I574" s="37">
        <v>54.52</v>
      </c>
      <c r="J574" s="431" t="s">
        <v>2537</v>
      </c>
      <c r="K574" s="431"/>
      <c r="L574" s="551">
        <v>66.27</v>
      </c>
      <c r="M574" s="37">
        <v>0</v>
      </c>
      <c r="N574" s="37">
        <v>3613.04</v>
      </c>
      <c r="O574" s="569"/>
      <c r="P574" s="620"/>
      <c r="Q574" s="104"/>
      <c r="R574" s="104"/>
      <c r="S574" s="104"/>
      <c r="T574" s="104"/>
      <c r="U574" s="104"/>
      <c r="V574" s="104"/>
      <c r="W574" s="104"/>
      <c r="X574" s="104"/>
      <c r="Y574" s="104"/>
      <c r="Z574" s="104"/>
      <c r="AA574" s="104"/>
      <c r="AB574" s="104"/>
      <c r="AC574" s="104"/>
      <c r="AD574" s="104"/>
    </row>
    <row r="575" spans="2:30" hidden="1" x14ac:dyDescent="0.25">
      <c r="B575" s="102" t="s">
        <v>724</v>
      </c>
      <c r="C575" s="102" t="s">
        <v>56</v>
      </c>
      <c r="D575" s="102" t="s">
        <v>59</v>
      </c>
      <c r="E575" s="102" t="s">
        <v>724</v>
      </c>
      <c r="F575" s="42" t="s">
        <v>745</v>
      </c>
      <c r="G575" s="430" t="s">
        <v>612</v>
      </c>
      <c r="H575" s="102" t="s">
        <v>160</v>
      </c>
      <c r="I575" s="37">
        <v>383</v>
      </c>
      <c r="J575" s="431">
        <v>47.059999999999995</v>
      </c>
      <c r="K575" s="431"/>
      <c r="L575" s="551">
        <v>60.62</v>
      </c>
      <c r="M575" s="37">
        <v>0</v>
      </c>
      <c r="N575" s="37">
        <v>23217.46</v>
      </c>
      <c r="O575" s="569"/>
      <c r="P575" s="620"/>
      <c r="Q575" s="104"/>
      <c r="R575" s="104"/>
      <c r="S575" s="104"/>
      <c r="T575" s="104"/>
      <c r="U575" s="104"/>
      <c r="V575" s="104"/>
      <c r="W575" s="104"/>
      <c r="X575" s="104"/>
      <c r="Y575" s="104"/>
      <c r="Z575" s="104"/>
      <c r="AA575" s="104"/>
      <c r="AB575" s="104"/>
      <c r="AC575" s="104"/>
      <c r="AD575" s="104"/>
    </row>
    <row r="576" spans="2:30" hidden="1" x14ac:dyDescent="0.25">
      <c r="B576" s="102" t="s">
        <v>725</v>
      </c>
      <c r="C576" s="102" t="s">
        <v>56</v>
      </c>
      <c r="D576" s="102" t="s">
        <v>105</v>
      </c>
      <c r="E576" s="102" t="s">
        <v>725</v>
      </c>
      <c r="F576" s="42">
        <v>59305</v>
      </c>
      <c r="G576" s="430" t="s">
        <v>611</v>
      </c>
      <c r="H576" s="102" t="s">
        <v>121</v>
      </c>
      <c r="I576" s="37">
        <v>1</v>
      </c>
      <c r="J576" s="431">
        <v>610.98</v>
      </c>
      <c r="K576" s="431"/>
      <c r="L576" s="551">
        <v>787.06</v>
      </c>
      <c r="M576" s="37">
        <v>0</v>
      </c>
      <c r="N576" s="37">
        <v>787.06</v>
      </c>
      <c r="O576" s="569"/>
      <c r="P576" s="620"/>
      <c r="Q576" s="104"/>
      <c r="R576" s="104"/>
      <c r="S576" s="104"/>
      <c r="T576" s="104"/>
      <c r="U576" s="104"/>
      <c r="V576" s="104"/>
      <c r="W576" s="104"/>
      <c r="X576" s="104"/>
      <c r="Y576" s="104"/>
      <c r="Z576" s="104"/>
      <c r="AA576" s="104"/>
      <c r="AB576" s="104"/>
      <c r="AC576" s="104"/>
      <c r="AD576" s="104"/>
    </row>
    <row r="577" spans="2:30" ht="24" hidden="1" x14ac:dyDescent="0.25">
      <c r="B577" s="102" t="s">
        <v>1303</v>
      </c>
      <c r="C577" s="102" t="s">
        <v>56</v>
      </c>
      <c r="D577" s="102" t="s">
        <v>57</v>
      </c>
      <c r="E577" s="102" t="s">
        <v>1303</v>
      </c>
      <c r="F577" s="42">
        <v>98111</v>
      </c>
      <c r="G577" s="430" t="s">
        <v>2538</v>
      </c>
      <c r="H577" s="102" t="s">
        <v>121</v>
      </c>
      <c r="I577" s="37">
        <v>20</v>
      </c>
      <c r="J577" s="431" t="s">
        <v>2539</v>
      </c>
      <c r="K577" s="431"/>
      <c r="L577" s="551">
        <v>71.72</v>
      </c>
      <c r="M577" s="37">
        <v>0</v>
      </c>
      <c r="N577" s="37">
        <v>1434.4</v>
      </c>
      <c r="O577" s="569"/>
      <c r="P577" s="620"/>
      <c r="Q577" s="104"/>
      <c r="R577" s="104"/>
      <c r="S577" s="104"/>
      <c r="T577" s="104"/>
      <c r="U577" s="104"/>
      <c r="V577" s="104"/>
      <c r="W577" s="104"/>
      <c r="X577" s="104"/>
      <c r="Y577" s="104"/>
      <c r="Z577" s="104"/>
      <c r="AA577" s="104"/>
      <c r="AB577" s="104"/>
      <c r="AC577" s="104"/>
      <c r="AD577" s="104"/>
    </row>
    <row r="578" spans="2:30" hidden="1" x14ac:dyDescent="0.25">
      <c r="B578" s="102" t="s">
        <v>1408</v>
      </c>
      <c r="C578" s="102" t="s">
        <v>56</v>
      </c>
      <c r="D578" s="102" t="s">
        <v>105</v>
      </c>
      <c r="E578" s="102" t="s">
        <v>1408</v>
      </c>
      <c r="F578" s="42">
        <v>78563</v>
      </c>
      <c r="G578" s="430" t="s">
        <v>1305</v>
      </c>
      <c r="H578" s="102" t="s">
        <v>121</v>
      </c>
      <c r="I578" s="37">
        <v>349</v>
      </c>
      <c r="J578" s="431">
        <v>3.82</v>
      </c>
      <c r="K578" s="431"/>
      <c r="L578" s="551">
        <v>4.92</v>
      </c>
      <c r="M578" s="37">
        <v>0</v>
      </c>
      <c r="N578" s="37">
        <v>1717.08</v>
      </c>
      <c r="O578" s="569"/>
      <c r="P578" s="620"/>
      <c r="Q578" s="104"/>
      <c r="R578" s="104"/>
      <c r="S578" s="104"/>
      <c r="T578" s="104"/>
      <c r="U578" s="104"/>
      <c r="V578" s="104"/>
      <c r="W578" s="104"/>
      <c r="X578" s="104"/>
      <c r="Y578" s="104"/>
      <c r="Z578" s="104"/>
      <c r="AA578" s="104"/>
      <c r="AB578" s="104"/>
      <c r="AC578" s="104"/>
      <c r="AD578" s="104"/>
    </row>
    <row r="579" spans="2:30" ht="24" hidden="1" x14ac:dyDescent="0.25">
      <c r="B579" s="102" t="s">
        <v>1424</v>
      </c>
      <c r="C579" s="102" t="s">
        <v>56</v>
      </c>
      <c r="D579" s="102" t="s">
        <v>59</v>
      </c>
      <c r="E579" s="102" t="s">
        <v>1424</v>
      </c>
      <c r="F579" s="42" t="s">
        <v>746</v>
      </c>
      <c r="G579" s="430" t="s">
        <v>613</v>
      </c>
      <c r="H579" s="102" t="s">
        <v>121</v>
      </c>
      <c r="I579" s="37">
        <v>29</v>
      </c>
      <c r="J579" s="431">
        <v>75.800000000000011</v>
      </c>
      <c r="K579" s="431"/>
      <c r="L579" s="551">
        <v>97.64</v>
      </c>
      <c r="M579" s="37">
        <v>0</v>
      </c>
      <c r="N579" s="37">
        <v>2831.56</v>
      </c>
      <c r="O579" s="569"/>
      <c r="P579" s="620"/>
      <c r="Q579" s="104"/>
      <c r="R579" s="104"/>
      <c r="S579" s="104"/>
      <c r="T579" s="104"/>
      <c r="U579" s="104"/>
      <c r="V579" s="104"/>
      <c r="W579" s="104"/>
      <c r="X579" s="104"/>
      <c r="Y579" s="104"/>
      <c r="Z579" s="104"/>
      <c r="AA579" s="104"/>
      <c r="AB579" s="104"/>
      <c r="AC579" s="104"/>
      <c r="AD579" s="104"/>
    </row>
    <row r="580" spans="2:30" hidden="1" x14ac:dyDescent="0.25">
      <c r="B580" s="102" t="s">
        <v>1792</v>
      </c>
      <c r="C580" s="102" t="s">
        <v>56</v>
      </c>
      <c r="D580" s="102" t="s">
        <v>105</v>
      </c>
      <c r="E580" s="102" t="s">
        <v>1792</v>
      </c>
      <c r="F580" s="42">
        <v>61022</v>
      </c>
      <c r="G580" s="430" t="s">
        <v>614</v>
      </c>
      <c r="H580" s="102" t="s">
        <v>121</v>
      </c>
      <c r="I580" s="37">
        <v>31</v>
      </c>
      <c r="J580" s="431">
        <v>55.87</v>
      </c>
      <c r="K580" s="431"/>
      <c r="L580" s="551">
        <v>55.87</v>
      </c>
      <c r="M580" s="37">
        <v>0</v>
      </c>
      <c r="N580" s="37">
        <v>1731.97</v>
      </c>
      <c r="O580" s="569"/>
      <c r="P580" s="620"/>
      <c r="Q580" s="104"/>
      <c r="R580" s="104"/>
      <c r="S580" s="104"/>
      <c r="T580" s="104"/>
      <c r="U580" s="104"/>
      <c r="V580" s="104"/>
      <c r="W580" s="104"/>
      <c r="X580" s="104"/>
      <c r="Y580" s="104"/>
      <c r="Z580" s="104"/>
      <c r="AA580" s="104"/>
      <c r="AB580" s="104"/>
      <c r="AC580" s="104"/>
      <c r="AD580" s="104"/>
    </row>
    <row r="581" spans="2:30" hidden="1" x14ac:dyDescent="0.25">
      <c r="B581" s="102" t="s">
        <v>1793</v>
      </c>
      <c r="C581" s="102" t="s">
        <v>56</v>
      </c>
      <c r="D581" s="102" t="s">
        <v>105</v>
      </c>
      <c r="E581" s="102" t="s">
        <v>1793</v>
      </c>
      <c r="F581" s="42">
        <v>61019</v>
      </c>
      <c r="G581" s="430" t="s">
        <v>615</v>
      </c>
      <c r="H581" s="102" t="s">
        <v>121</v>
      </c>
      <c r="I581" s="37">
        <v>16</v>
      </c>
      <c r="J581" s="431">
        <v>55.87</v>
      </c>
      <c r="K581" s="431"/>
      <c r="L581" s="551">
        <v>71.97</v>
      </c>
      <c r="M581" s="37">
        <v>0</v>
      </c>
      <c r="N581" s="37">
        <v>1151.52</v>
      </c>
      <c r="O581" s="569"/>
      <c r="P581" s="620"/>
      <c r="Q581" s="104"/>
      <c r="R581" s="104"/>
      <c r="S581" s="104"/>
      <c r="T581" s="104"/>
      <c r="U581" s="104"/>
      <c r="V581" s="104"/>
      <c r="W581" s="104"/>
      <c r="X581" s="104"/>
      <c r="Y581" s="104"/>
      <c r="Z581" s="104"/>
      <c r="AA581" s="104"/>
      <c r="AB581" s="104"/>
      <c r="AC581" s="104"/>
      <c r="AD581" s="104"/>
    </row>
    <row r="582" spans="2:30" hidden="1" x14ac:dyDescent="0.25">
      <c r="B582" s="102" t="s">
        <v>1794</v>
      </c>
      <c r="C582" s="102" t="s">
        <v>56</v>
      </c>
      <c r="D582" s="102" t="s">
        <v>59</v>
      </c>
      <c r="E582" s="102" t="s">
        <v>1794</v>
      </c>
      <c r="F582" s="42" t="s">
        <v>747</v>
      </c>
      <c r="G582" s="430" t="s">
        <v>616</v>
      </c>
      <c r="H582" s="102" t="s">
        <v>121</v>
      </c>
      <c r="I582" s="37">
        <v>15</v>
      </c>
      <c r="J582" s="431">
        <v>34.03</v>
      </c>
      <c r="K582" s="431"/>
      <c r="L582" s="551">
        <v>43.83</v>
      </c>
      <c r="M582" s="37">
        <v>0</v>
      </c>
      <c r="N582" s="37">
        <v>657.45</v>
      </c>
      <c r="O582" s="569"/>
      <c r="P582" s="620"/>
      <c r="Q582" s="104"/>
      <c r="R582" s="104"/>
      <c r="S582" s="104"/>
      <c r="T582" s="104"/>
      <c r="U582" s="104"/>
      <c r="V582" s="104"/>
      <c r="W582" s="104"/>
      <c r="X582" s="104"/>
      <c r="Y582" s="104"/>
      <c r="Z582" s="104"/>
      <c r="AA582" s="104"/>
      <c r="AB582" s="104"/>
      <c r="AC582" s="104"/>
      <c r="AD582" s="104"/>
    </row>
    <row r="583" spans="2:30" ht="24" hidden="1" x14ac:dyDescent="0.25">
      <c r="B583" s="102" t="s">
        <v>1795</v>
      </c>
      <c r="C583" s="102" t="s">
        <v>56</v>
      </c>
      <c r="D583" s="102" t="s">
        <v>57</v>
      </c>
      <c r="E583" s="102" t="s">
        <v>1795</v>
      </c>
      <c r="F583" s="42">
        <v>96985</v>
      </c>
      <c r="G583" s="430" t="s">
        <v>2540</v>
      </c>
      <c r="H583" s="102" t="s">
        <v>121</v>
      </c>
      <c r="I583" s="37">
        <v>20</v>
      </c>
      <c r="J583" s="431" t="s">
        <v>2541</v>
      </c>
      <c r="K583" s="431"/>
      <c r="L583" s="551">
        <v>113.41</v>
      </c>
      <c r="M583" s="37">
        <v>0</v>
      </c>
      <c r="N583" s="37">
        <v>2268.1999999999998</v>
      </c>
      <c r="O583" s="569"/>
      <c r="P583" s="620"/>
      <c r="Q583" s="104"/>
      <c r="R583" s="104"/>
      <c r="S583" s="104"/>
      <c r="T583" s="104"/>
      <c r="U583" s="104"/>
      <c r="V583" s="104"/>
      <c r="W583" s="104"/>
      <c r="X583" s="104"/>
      <c r="Y583" s="104"/>
      <c r="Z583" s="104"/>
      <c r="AA583" s="104"/>
      <c r="AB583" s="104"/>
      <c r="AC583" s="104"/>
      <c r="AD583" s="104"/>
    </row>
    <row r="584" spans="2:30" hidden="1" x14ac:dyDescent="0.25">
      <c r="B584" s="102" t="s">
        <v>1796</v>
      </c>
      <c r="C584" s="102" t="s">
        <v>56</v>
      </c>
      <c r="D584" s="102" t="s">
        <v>59</v>
      </c>
      <c r="E584" s="102" t="s">
        <v>1796</v>
      </c>
      <c r="F584" s="42" t="s">
        <v>748</v>
      </c>
      <c r="G584" s="430" t="s">
        <v>627</v>
      </c>
      <c r="H584" s="102" t="s">
        <v>121</v>
      </c>
      <c r="I584" s="37">
        <v>25</v>
      </c>
      <c r="J584" s="431">
        <v>35.22</v>
      </c>
      <c r="K584" s="431"/>
      <c r="L584" s="551">
        <v>45.37</v>
      </c>
      <c r="M584" s="37">
        <v>0</v>
      </c>
      <c r="N584" s="37">
        <v>1134.25</v>
      </c>
      <c r="O584" s="569"/>
      <c r="P584" s="620"/>
      <c r="Q584" s="104"/>
      <c r="R584" s="104"/>
      <c r="S584" s="104"/>
      <c r="T584" s="104"/>
      <c r="U584" s="104"/>
      <c r="V584" s="104"/>
      <c r="W584" s="104"/>
      <c r="X584" s="104"/>
      <c r="Y584" s="104"/>
      <c r="Z584" s="104"/>
      <c r="AA584" s="104"/>
      <c r="AB584" s="104"/>
      <c r="AC584" s="104"/>
      <c r="AD584" s="104"/>
    </row>
    <row r="585" spans="2:30" ht="24" hidden="1" x14ac:dyDescent="0.25">
      <c r="B585" s="102" t="s">
        <v>1797</v>
      </c>
      <c r="C585" s="102" t="s">
        <v>56</v>
      </c>
      <c r="D585" s="102" t="s">
        <v>57</v>
      </c>
      <c r="E585" s="102" t="s">
        <v>1797</v>
      </c>
      <c r="F585" s="42">
        <v>96989</v>
      </c>
      <c r="G585" s="430" t="s">
        <v>2542</v>
      </c>
      <c r="H585" s="102" t="s">
        <v>121</v>
      </c>
      <c r="I585" s="37">
        <v>1</v>
      </c>
      <c r="J585" s="431" t="s">
        <v>2543</v>
      </c>
      <c r="K585" s="431"/>
      <c r="L585" s="551">
        <v>230.21</v>
      </c>
      <c r="M585" s="37">
        <v>0</v>
      </c>
      <c r="N585" s="37">
        <v>230.21</v>
      </c>
      <c r="O585" s="569"/>
      <c r="P585" s="620"/>
      <c r="Q585" s="104"/>
      <c r="R585" s="104"/>
      <c r="S585" s="104"/>
      <c r="T585" s="104"/>
      <c r="U585" s="104"/>
      <c r="V585" s="104"/>
      <c r="W585" s="104"/>
      <c r="X585" s="104"/>
      <c r="Y585" s="104"/>
      <c r="Z585" s="104"/>
      <c r="AA585" s="104"/>
      <c r="AB585" s="104"/>
      <c r="AC585" s="104"/>
      <c r="AD585" s="104"/>
    </row>
    <row r="586" spans="2:30" ht="24" hidden="1" x14ac:dyDescent="0.25">
      <c r="B586" s="102" t="s">
        <v>1798</v>
      </c>
      <c r="C586" s="102" t="s">
        <v>56</v>
      </c>
      <c r="D586" s="102" t="s">
        <v>57</v>
      </c>
      <c r="E586" s="102" t="s">
        <v>1798</v>
      </c>
      <c r="F586" s="42">
        <v>40552</v>
      </c>
      <c r="G586" s="430" t="s">
        <v>2544</v>
      </c>
      <c r="H586" s="102" t="s">
        <v>2545</v>
      </c>
      <c r="I586" s="37">
        <v>482</v>
      </c>
      <c r="J586" s="431" t="s">
        <v>2546</v>
      </c>
      <c r="K586" s="431"/>
      <c r="L586" s="551">
        <v>75.28</v>
      </c>
      <c r="M586" s="37">
        <v>0</v>
      </c>
      <c r="N586" s="37">
        <v>36284.959999999999</v>
      </c>
      <c r="O586" s="569"/>
      <c r="P586" s="620"/>
      <c r="Q586" s="104"/>
      <c r="R586" s="104"/>
      <c r="S586" s="104"/>
      <c r="T586" s="104"/>
      <c r="U586" s="104"/>
      <c r="V586" s="104"/>
      <c r="W586" s="104"/>
      <c r="X586" s="104"/>
      <c r="Y586" s="104"/>
      <c r="Z586" s="104"/>
      <c r="AA586" s="104"/>
      <c r="AB586" s="104"/>
      <c r="AC586" s="104"/>
      <c r="AD586" s="104"/>
    </row>
    <row r="587" spans="2:30" ht="24" hidden="1" x14ac:dyDescent="0.25">
      <c r="B587" s="102" t="s">
        <v>1799</v>
      </c>
      <c r="C587" s="102" t="s">
        <v>56</v>
      </c>
      <c r="D587" s="102" t="s">
        <v>57</v>
      </c>
      <c r="E587" s="102" t="s">
        <v>1799</v>
      </c>
      <c r="F587" s="42">
        <v>4346</v>
      </c>
      <c r="G587" s="430" t="s">
        <v>2547</v>
      </c>
      <c r="H587" s="102" t="s">
        <v>2167</v>
      </c>
      <c r="I587" s="37">
        <v>25</v>
      </c>
      <c r="J587" s="431" t="s">
        <v>2548</v>
      </c>
      <c r="K587" s="431"/>
      <c r="L587" s="551">
        <v>16.29</v>
      </c>
      <c r="M587" s="37">
        <v>0</v>
      </c>
      <c r="N587" s="37">
        <v>407.25</v>
      </c>
      <c r="O587" s="569"/>
      <c r="P587" s="620"/>
      <c r="Q587" s="104"/>
      <c r="R587" s="104"/>
      <c r="S587" s="104"/>
      <c r="T587" s="104"/>
      <c r="U587" s="104"/>
      <c r="V587" s="104"/>
      <c r="W587" s="104"/>
      <c r="X587" s="104"/>
      <c r="Y587" s="104"/>
      <c r="Z587" s="104"/>
      <c r="AA587" s="104"/>
      <c r="AB587" s="104"/>
      <c r="AC587" s="104"/>
      <c r="AD587" s="104"/>
    </row>
    <row r="588" spans="2:30" ht="24" hidden="1" x14ac:dyDescent="0.25">
      <c r="B588" s="102" t="s">
        <v>1800</v>
      </c>
      <c r="C588" s="102" t="s">
        <v>56</v>
      </c>
      <c r="D588" s="102" t="s">
        <v>57</v>
      </c>
      <c r="E588" s="102" t="s">
        <v>1800</v>
      </c>
      <c r="F588" s="42">
        <v>4358</v>
      </c>
      <c r="G588" s="430" t="s">
        <v>2549</v>
      </c>
      <c r="H588" s="102" t="s">
        <v>2167</v>
      </c>
      <c r="I588" s="37">
        <v>360</v>
      </c>
      <c r="J588" s="431" t="s">
        <v>2550</v>
      </c>
      <c r="K588" s="431"/>
      <c r="L588" s="551">
        <v>3.25</v>
      </c>
      <c r="M588" s="37">
        <v>0</v>
      </c>
      <c r="N588" s="37">
        <v>1170</v>
      </c>
      <c r="O588" s="569"/>
      <c r="P588" s="620"/>
      <c r="Q588" s="104"/>
      <c r="R588" s="104"/>
      <c r="S588" s="104"/>
      <c r="T588" s="104"/>
      <c r="U588" s="104"/>
      <c r="V588" s="104"/>
      <c r="W588" s="104"/>
      <c r="X588" s="104"/>
      <c r="Y588" s="104"/>
      <c r="Z588" s="104"/>
      <c r="AA588" s="104"/>
      <c r="AB588" s="104"/>
      <c r="AC588" s="104"/>
      <c r="AD588" s="104"/>
    </row>
    <row r="589" spans="2:30" hidden="1" x14ac:dyDescent="0.25">
      <c r="B589" s="102" t="s">
        <v>1801</v>
      </c>
      <c r="C589" s="102" t="s">
        <v>56</v>
      </c>
      <c r="D589" s="102" t="s">
        <v>105</v>
      </c>
      <c r="E589" s="102" t="s">
        <v>1801</v>
      </c>
      <c r="F589" s="42">
        <v>78039</v>
      </c>
      <c r="G589" s="430" t="s">
        <v>1262</v>
      </c>
      <c r="H589" s="102" t="s">
        <v>121</v>
      </c>
      <c r="I589" s="37">
        <v>1</v>
      </c>
      <c r="J589" s="431">
        <v>2.41</v>
      </c>
      <c r="K589" s="431"/>
      <c r="L589" s="551">
        <v>3.1</v>
      </c>
      <c r="M589" s="37">
        <v>0</v>
      </c>
      <c r="N589" s="37">
        <v>3.1</v>
      </c>
      <c r="O589" s="569"/>
      <c r="P589" s="620"/>
      <c r="Q589" s="104"/>
      <c r="R589" s="104"/>
      <c r="S589" s="104"/>
      <c r="T589" s="104"/>
      <c r="U589" s="104"/>
      <c r="V589" s="104"/>
      <c r="W589" s="104"/>
      <c r="X589" s="104"/>
      <c r="Y589" s="104"/>
      <c r="Z589" s="104"/>
      <c r="AA589" s="104"/>
      <c r="AB589" s="104"/>
      <c r="AC589" s="104"/>
      <c r="AD589" s="104"/>
    </row>
    <row r="590" spans="2:30" hidden="1" x14ac:dyDescent="0.25">
      <c r="B590" s="102" t="s">
        <v>1802</v>
      </c>
      <c r="C590" s="102" t="s">
        <v>56</v>
      </c>
      <c r="D590" s="102" t="s">
        <v>105</v>
      </c>
      <c r="E590" s="102" t="s">
        <v>1802</v>
      </c>
      <c r="F590" s="42">
        <v>2315</v>
      </c>
      <c r="G590" s="430" t="s">
        <v>1263</v>
      </c>
      <c r="H590" s="102" t="s">
        <v>1264</v>
      </c>
      <c r="I590" s="37">
        <v>29</v>
      </c>
      <c r="J590" s="431">
        <v>19.850000000000001</v>
      </c>
      <c r="K590" s="431"/>
      <c r="L590" s="551">
        <v>25.57</v>
      </c>
      <c r="M590" s="37">
        <v>0</v>
      </c>
      <c r="N590" s="37">
        <v>741.53</v>
      </c>
      <c r="O590" s="569"/>
      <c r="P590" s="620"/>
      <c r="Q590" s="104"/>
      <c r="R590" s="104"/>
      <c r="S590" s="104"/>
      <c r="T590" s="104"/>
      <c r="U590" s="104"/>
      <c r="V590" s="104"/>
      <c r="W590" s="104"/>
      <c r="X590" s="104"/>
      <c r="Y590" s="104"/>
      <c r="Z590" s="104"/>
      <c r="AA590" s="104"/>
      <c r="AB590" s="104"/>
      <c r="AC590" s="104"/>
      <c r="AD590" s="104"/>
    </row>
    <row r="591" spans="2:30" ht="24" hidden="1" x14ac:dyDescent="0.25">
      <c r="B591" s="102" t="s">
        <v>1803</v>
      </c>
      <c r="C591" s="102" t="s">
        <v>56</v>
      </c>
      <c r="D591" s="102" t="s">
        <v>58</v>
      </c>
      <c r="E591" s="102" t="s">
        <v>1803</v>
      </c>
      <c r="F591" s="42">
        <v>1201006035</v>
      </c>
      <c r="G591" s="430" t="s">
        <v>2551</v>
      </c>
      <c r="H591" s="102" t="s">
        <v>121</v>
      </c>
      <c r="I591" s="37">
        <v>40</v>
      </c>
      <c r="J591" s="431">
        <v>48.98</v>
      </c>
      <c r="K591" s="431"/>
      <c r="L591" s="551">
        <v>63.09</v>
      </c>
      <c r="M591" s="37">
        <v>0</v>
      </c>
      <c r="N591" s="37">
        <v>2523.6</v>
      </c>
      <c r="O591" s="569"/>
      <c r="P591" s="620"/>
      <c r="Q591" s="104"/>
      <c r="R591" s="104"/>
      <c r="S591" s="104"/>
      <c r="T591" s="104"/>
      <c r="U591" s="104"/>
      <c r="V591" s="104"/>
      <c r="W591" s="104"/>
      <c r="X591" s="104"/>
      <c r="Y591" s="104"/>
      <c r="Z591" s="104"/>
      <c r="AA591" s="104"/>
      <c r="AB591" s="104"/>
      <c r="AC591" s="104"/>
      <c r="AD591" s="104"/>
    </row>
    <row r="592" spans="2:30" ht="24" hidden="1" x14ac:dyDescent="0.25">
      <c r="B592" s="102" t="s">
        <v>1804</v>
      </c>
      <c r="C592" s="102" t="s">
        <v>56</v>
      </c>
      <c r="D592" s="102" t="s">
        <v>57</v>
      </c>
      <c r="E592" s="102" t="s">
        <v>1804</v>
      </c>
      <c r="F592" s="42">
        <v>98463</v>
      </c>
      <c r="G592" s="430" t="s">
        <v>2552</v>
      </c>
      <c r="H592" s="102" t="s">
        <v>121</v>
      </c>
      <c r="I592" s="37">
        <v>14</v>
      </c>
      <c r="J592" s="431" t="s">
        <v>2553</v>
      </c>
      <c r="K592" s="431"/>
      <c r="L592" s="551">
        <v>31.4</v>
      </c>
      <c r="M592" s="37">
        <v>0</v>
      </c>
      <c r="N592" s="37">
        <v>439.6</v>
      </c>
      <c r="O592" s="569"/>
      <c r="P592" s="620"/>
      <c r="Q592" s="104"/>
      <c r="R592" s="104"/>
      <c r="S592" s="104"/>
      <c r="T592" s="104"/>
      <c r="U592" s="104"/>
      <c r="V592" s="104"/>
      <c r="W592" s="104"/>
      <c r="X592" s="104"/>
      <c r="Y592" s="104"/>
      <c r="Z592" s="104"/>
      <c r="AA592" s="104"/>
      <c r="AB592" s="104"/>
      <c r="AC592" s="104"/>
      <c r="AD592" s="104"/>
    </row>
    <row r="593" spans="2:30" hidden="1" x14ac:dyDescent="0.25">
      <c r="B593" s="559"/>
      <c r="C593" s="559"/>
      <c r="D593" s="559"/>
      <c r="E593" s="559"/>
      <c r="F593" s="560"/>
      <c r="G593" s="561"/>
      <c r="H593" s="393"/>
      <c r="I593" s="562"/>
      <c r="J593" s="432"/>
      <c r="K593" s="432"/>
      <c r="L593" s="562"/>
      <c r="M593" s="562"/>
      <c r="N593" s="562"/>
      <c r="O593" s="593"/>
      <c r="P593" s="620"/>
      <c r="Q593" s="104"/>
      <c r="R593" s="104"/>
      <c r="S593" s="104"/>
      <c r="T593" s="104"/>
      <c r="U593" s="104"/>
      <c r="V593" s="104"/>
      <c r="W593" s="104"/>
      <c r="X593" s="104"/>
      <c r="Y593" s="104"/>
      <c r="Z593" s="104"/>
      <c r="AA593" s="104"/>
      <c r="AB593" s="104"/>
      <c r="AC593" s="104"/>
      <c r="AD593" s="104"/>
    </row>
    <row r="594" spans="2:30" hidden="1" x14ac:dyDescent="0.25">
      <c r="B594" s="66" t="s">
        <v>221</v>
      </c>
      <c r="C594" s="66"/>
      <c r="D594" s="66"/>
      <c r="E594" s="66"/>
      <c r="F594" s="66"/>
      <c r="G594" s="67" t="s">
        <v>168</v>
      </c>
      <c r="H594" s="563"/>
      <c r="I594" s="564"/>
      <c r="J594" s="78"/>
      <c r="K594" s="78"/>
      <c r="L594" s="564"/>
      <c r="M594" s="564"/>
      <c r="N594" s="569" t="e">
        <v>#N/A</v>
      </c>
      <c r="O594" s="569">
        <v>0</v>
      </c>
      <c r="P594" s="620"/>
      <c r="Q594" s="104"/>
      <c r="R594" s="104"/>
      <c r="S594" s="104"/>
      <c r="T594" s="104"/>
      <c r="U594" s="104"/>
      <c r="V594" s="104"/>
      <c r="W594" s="104"/>
      <c r="X594" s="104"/>
      <c r="Y594" s="104"/>
      <c r="Z594" s="104"/>
      <c r="AA594" s="104"/>
      <c r="AB594" s="104"/>
      <c r="AC594" s="104"/>
      <c r="AD594" s="104"/>
    </row>
    <row r="595" spans="2:30" ht="36" hidden="1" x14ac:dyDescent="0.25">
      <c r="B595" s="102" t="s">
        <v>222</v>
      </c>
      <c r="C595" s="102" t="s">
        <v>56</v>
      </c>
      <c r="D595" s="102" t="s">
        <v>58</v>
      </c>
      <c r="E595" s="102" t="s">
        <v>222</v>
      </c>
      <c r="F595" s="42">
        <v>1801000120</v>
      </c>
      <c r="G595" s="430" t="s">
        <v>2554</v>
      </c>
      <c r="H595" s="102" t="s">
        <v>48</v>
      </c>
      <c r="I595" s="37">
        <v>15.200000000000001</v>
      </c>
      <c r="J595" s="431">
        <v>461.98</v>
      </c>
      <c r="K595" s="431"/>
      <c r="L595" s="551">
        <v>595.12</v>
      </c>
      <c r="M595" s="37">
        <v>0</v>
      </c>
      <c r="N595" s="37">
        <v>9045.82</v>
      </c>
      <c r="O595" s="37">
        <v>0</v>
      </c>
      <c r="P595" s="620"/>
      <c r="Q595" s="104"/>
      <c r="R595" s="104"/>
      <c r="S595" s="104"/>
      <c r="T595" s="104"/>
      <c r="U595" s="104"/>
      <c r="V595" s="104"/>
      <c r="W595" s="104"/>
      <c r="X595" s="104"/>
      <c r="Y595" s="104"/>
      <c r="Z595" s="104"/>
      <c r="AA595" s="104"/>
      <c r="AB595" s="104"/>
      <c r="AC595" s="104"/>
      <c r="AD595" s="104"/>
    </row>
    <row r="596" spans="2:30" hidden="1" x14ac:dyDescent="0.25">
      <c r="B596" s="102" t="s">
        <v>223</v>
      </c>
      <c r="C596" s="102" t="s">
        <v>56</v>
      </c>
      <c r="D596" s="102" t="s">
        <v>105</v>
      </c>
      <c r="E596" s="102" t="s">
        <v>223</v>
      </c>
      <c r="F596" s="42">
        <v>190402</v>
      </c>
      <c r="G596" s="430" t="s">
        <v>1304</v>
      </c>
      <c r="H596" s="102" t="s">
        <v>121</v>
      </c>
      <c r="I596" s="37">
        <v>2</v>
      </c>
      <c r="J596" s="431">
        <v>1480.24</v>
      </c>
      <c r="K596" s="431"/>
      <c r="L596" s="551">
        <v>1906.84</v>
      </c>
      <c r="M596" s="37">
        <v>0</v>
      </c>
      <c r="N596" s="37">
        <v>3813.68</v>
      </c>
      <c r="O596" s="37"/>
      <c r="P596" s="620"/>
      <c r="Q596" s="104"/>
      <c r="R596" s="104"/>
      <c r="S596" s="104"/>
      <c r="T596" s="104"/>
      <c r="U596" s="104"/>
      <c r="V596" s="104"/>
      <c r="W596" s="104"/>
      <c r="X596" s="104"/>
      <c r="Y596" s="104"/>
      <c r="Z596" s="104"/>
      <c r="AA596" s="104"/>
      <c r="AB596" s="104"/>
      <c r="AC596" s="104"/>
      <c r="AD596" s="104"/>
    </row>
    <row r="597" spans="2:30" ht="48" hidden="1" x14ac:dyDescent="0.25">
      <c r="B597" s="102" t="s">
        <v>606</v>
      </c>
      <c r="C597" s="102" t="s">
        <v>56</v>
      </c>
      <c r="D597" s="102" t="s">
        <v>59</v>
      </c>
      <c r="E597" s="102" t="s">
        <v>606</v>
      </c>
      <c r="F597" s="42" t="s">
        <v>1406</v>
      </c>
      <c r="G597" s="430" t="s">
        <v>1409</v>
      </c>
      <c r="H597" s="102" t="s">
        <v>121</v>
      </c>
      <c r="I597" s="37">
        <v>1</v>
      </c>
      <c r="J597" s="431">
        <v>6482.22</v>
      </c>
      <c r="K597" s="431"/>
      <c r="L597" s="551">
        <v>8350.3799999999992</v>
      </c>
      <c r="M597" s="37">
        <v>0</v>
      </c>
      <c r="N597" s="37">
        <v>8350.3799999999992</v>
      </c>
      <c r="O597" s="37"/>
      <c r="P597" s="620"/>
      <c r="Q597" s="104"/>
      <c r="R597" s="104"/>
      <c r="S597" s="104"/>
      <c r="T597" s="104"/>
      <c r="U597" s="104"/>
      <c r="V597" s="104"/>
      <c r="W597" s="104"/>
      <c r="X597" s="104"/>
      <c r="Y597" s="104"/>
      <c r="Z597" s="104"/>
      <c r="AA597" s="104"/>
      <c r="AB597" s="104"/>
      <c r="AC597" s="104"/>
      <c r="AD597" s="104"/>
    </row>
    <row r="598" spans="2:30" ht="24" hidden="1" x14ac:dyDescent="0.25">
      <c r="B598" s="102" t="s">
        <v>1805</v>
      </c>
      <c r="C598" s="102" t="s">
        <v>56</v>
      </c>
      <c r="D598" s="102" t="s">
        <v>58</v>
      </c>
      <c r="E598" s="102" t="s">
        <v>1805</v>
      </c>
      <c r="F598" s="42">
        <v>2001003044</v>
      </c>
      <c r="G598" s="430" t="s">
        <v>2555</v>
      </c>
      <c r="H598" s="102" t="s">
        <v>121</v>
      </c>
      <c r="I598" s="37">
        <v>48</v>
      </c>
      <c r="J598" s="431">
        <v>86.77</v>
      </c>
      <c r="K598" s="431"/>
      <c r="L598" s="551">
        <v>111.77</v>
      </c>
      <c r="M598" s="37">
        <v>0</v>
      </c>
      <c r="N598" s="37">
        <v>5364.96</v>
      </c>
      <c r="O598" s="37">
        <v>0</v>
      </c>
      <c r="P598" s="620"/>
      <c r="Q598" s="104"/>
      <c r="R598" s="104"/>
      <c r="S598" s="104"/>
      <c r="T598" s="104"/>
      <c r="U598" s="104"/>
      <c r="V598" s="104"/>
      <c r="W598" s="104"/>
      <c r="X598" s="104"/>
      <c r="Y598" s="104"/>
      <c r="Z598" s="104"/>
      <c r="AA598" s="104"/>
      <c r="AB598" s="104"/>
      <c r="AC598" s="104"/>
      <c r="AD598" s="104"/>
    </row>
    <row r="599" spans="2:30" ht="24" hidden="1" x14ac:dyDescent="0.25">
      <c r="B599" s="102" t="s">
        <v>1806</v>
      </c>
      <c r="C599" s="102" t="s">
        <v>56</v>
      </c>
      <c r="D599" s="102" t="s">
        <v>58</v>
      </c>
      <c r="E599" s="102" t="s">
        <v>1806</v>
      </c>
      <c r="F599" s="42">
        <v>901000142</v>
      </c>
      <c r="G599" s="430" t="s">
        <v>2556</v>
      </c>
      <c r="H599" s="102" t="s">
        <v>48</v>
      </c>
      <c r="I599" s="37">
        <v>28.22</v>
      </c>
      <c r="J599" s="431">
        <v>149.1</v>
      </c>
      <c r="K599" s="431"/>
      <c r="L599" s="551">
        <v>192.07</v>
      </c>
      <c r="M599" s="37">
        <v>0</v>
      </c>
      <c r="N599" s="37">
        <v>5420.21</v>
      </c>
      <c r="O599" s="37">
        <v>0</v>
      </c>
      <c r="P599" s="620"/>
      <c r="Q599" s="104"/>
      <c r="R599" s="104"/>
      <c r="S599" s="104"/>
      <c r="T599" s="104"/>
      <c r="U599" s="104"/>
      <c r="V599" s="104"/>
      <c r="W599" s="104"/>
      <c r="X599" s="104"/>
      <c r="Y599" s="104"/>
      <c r="Z599" s="104"/>
      <c r="AA599" s="104"/>
      <c r="AB599" s="104"/>
      <c r="AC599" s="104"/>
      <c r="AD599" s="104"/>
    </row>
    <row r="600" spans="2:30" s="104" customFormat="1" ht="24" hidden="1" x14ac:dyDescent="0.25">
      <c r="B600" s="102" t="s">
        <v>1807</v>
      </c>
      <c r="C600" s="102" t="s">
        <v>56</v>
      </c>
      <c r="D600" s="102" t="s">
        <v>59</v>
      </c>
      <c r="E600" s="102" t="s">
        <v>1807</v>
      </c>
      <c r="F600" s="42" t="s">
        <v>749</v>
      </c>
      <c r="G600" s="430" t="s">
        <v>1268</v>
      </c>
      <c r="H600" s="102" t="s">
        <v>48</v>
      </c>
      <c r="I600" s="37">
        <v>50.542000000000002</v>
      </c>
      <c r="J600" s="431">
        <v>623.83999999999992</v>
      </c>
      <c r="K600" s="431"/>
      <c r="L600" s="551">
        <v>803.62</v>
      </c>
      <c r="M600" s="37">
        <v>0</v>
      </c>
      <c r="N600" s="37">
        <v>40616.559999999998</v>
      </c>
      <c r="O600" s="37"/>
      <c r="P600" s="620"/>
    </row>
    <row r="601" spans="2:30" ht="36" hidden="1" x14ac:dyDescent="0.25">
      <c r="B601" s="102" t="s">
        <v>1808</v>
      </c>
      <c r="C601" s="102" t="s">
        <v>56</v>
      </c>
      <c r="D601" s="102" t="s">
        <v>59</v>
      </c>
      <c r="E601" s="102" t="s">
        <v>1808</v>
      </c>
      <c r="F601" s="42" t="s">
        <v>750</v>
      </c>
      <c r="G601" s="430" t="s">
        <v>1267</v>
      </c>
      <c r="H601" s="102" t="s">
        <v>121</v>
      </c>
      <c r="I601" s="37">
        <v>1</v>
      </c>
      <c r="J601" s="431">
        <v>925.96999999999991</v>
      </c>
      <c r="K601" s="431"/>
      <c r="L601" s="551">
        <v>1192.83</v>
      </c>
      <c r="M601" s="37">
        <v>0</v>
      </c>
      <c r="N601" s="37">
        <v>1192.83</v>
      </c>
      <c r="O601" s="37">
        <v>0</v>
      </c>
      <c r="P601" s="620"/>
      <c r="Q601" s="104"/>
      <c r="R601" s="104"/>
      <c r="S601" s="104"/>
      <c r="T601" s="104"/>
      <c r="U601" s="104"/>
      <c r="V601" s="104"/>
      <c r="W601" s="104"/>
      <c r="X601" s="104"/>
      <c r="Y601" s="104"/>
      <c r="Z601" s="104"/>
      <c r="AA601" s="104"/>
      <c r="AB601" s="104"/>
      <c r="AC601" s="104"/>
      <c r="AD601" s="104"/>
    </row>
    <row r="602" spans="2:30" s="104" customFormat="1" ht="36" hidden="1" x14ac:dyDescent="0.25">
      <c r="B602" s="102" t="s">
        <v>1809</v>
      </c>
      <c r="C602" s="102" t="s">
        <v>56</v>
      </c>
      <c r="D602" s="102" t="s">
        <v>59</v>
      </c>
      <c r="E602" s="102" t="s">
        <v>1809</v>
      </c>
      <c r="F602" s="42" t="s">
        <v>751</v>
      </c>
      <c r="G602" s="430" t="s">
        <v>1266</v>
      </c>
      <c r="H602" s="102" t="s">
        <v>121</v>
      </c>
      <c r="I602" s="37">
        <v>1</v>
      </c>
      <c r="J602" s="431">
        <v>3161.7799999999997</v>
      </c>
      <c r="K602" s="431"/>
      <c r="L602" s="551">
        <v>4073</v>
      </c>
      <c r="M602" s="37">
        <v>0</v>
      </c>
      <c r="N602" s="37">
        <v>4073</v>
      </c>
      <c r="O602" s="37">
        <v>0</v>
      </c>
      <c r="P602" s="620"/>
    </row>
    <row r="603" spans="2:30" ht="48" hidden="1" x14ac:dyDescent="0.25">
      <c r="B603" s="102" t="s">
        <v>1810</v>
      </c>
      <c r="C603" s="102" t="s">
        <v>56</v>
      </c>
      <c r="D603" s="102" t="s">
        <v>57</v>
      </c>
      <c r="E603" s="102" t="s">
        <v>1810</v>
      </c>
      <c r="F603" s="42">
        <v>5747</v>
      </c>
      <c r="G603" s="430" t="s">
        <v>2601</v>
      </c>
      <c r="H603" s="102" t="s">
        <v>2558</v>
      </c>
      <c r="I603" s="37" t="e">
        <v>#N/A</v>
      </c>
      <c r="J603" s="431" t="s">
        <v>2602</v>
      </c>
      <c r="K603" s="431"/>
      <c r="L603" s="551">
        <v>195.08</v>
      </c>
      <c r="M603" s="37">
        <v>0</v>
      </c>
      <c r="N603" s="37" t="e">
        <v>#N/A</v>
      </c>
      <c r="O603" s="37"/>
      <c r="P603" s="623"/>
      <c r="Q603" s="435"/>
      <c r="R603" s="435"/>
      <c r="S603" s="104"/>
      <c r="T603" s="104"/>
      <c r="U603" s="104"/>
      <c r="V603" s="104"/>
      <c r="W603" s="104"/>
      <c r="X603" s="104"/>
      <c r="Y603" s="104"/>
      <c r="Z603" s="104"/>
      <c r="AA603" s="104"/>
      <c r="AB603" s="104"/>
      <c r="AC603" s="104"/>
      <c r="AD603" s="104"/>
    </row>
    <row r="604" spans="2:30" ht="24" hidden="1" x14ac:dyDescent="0.25">
      <c r="B604" s="102" t="s">
        <v>1901</v>
      </c>
      <c r="C604" s="102" t="s">
        <v>56</v>
      </c>
      <c r="D604" s="102" t="s">
        <v>59</v>
      </c>
      <c r="E604" s="102" t="s">
        <v>1901</v>
      </c>
      <c r="F604" s="42" t="s">
        <v>773</v>
      </c>
      <c r="G604" s="430" t="s">
        <v>182</v>
      </c>
      <c r="H604" s="102" t="s">
        <v>121</v>
      </c>
      <c r="I604" s="37">
        <v>1</v>
      </c>
      <c r="J604" s="431">
        <v>1304.6300000000001</v>
      </c>
      <c r="K604" s="431"/>
      <c r="L604" s="551">
        <v>1680.62</v>
      </c>
      <c r="M604" s="37">
        <v>0</v>
      </c>
      <c r="N604" s="37">
        <v>1680.62</v>
      </c>
      <c r="O604" s="37">
        <v>0</v>
      </c>
      <c r="P604" s="620"/>
      <c r="Q604" s="104"/>
      <c r="R604" s="104"/>
      <c r="S604" s="104"/>
      <c r="T604" s="104"/>
      <c r="U604" s="104"/>
      <c r="V604" s="104"/>
      <c r="W604" s="104"/>
      <c r="X604" s="104"/>
      <c r="Y604" s="104"/>
      <c r="Z604" s="104"/>
      <c r="AA604" s="104"/>
      <c r="AB604" s="104"/>
      <c r="AC604" s="104"/>
      <c r="AD604" s="104"/>
    </row>
    <row r="605" spans="2:30" hidden="1" x14ac:dyDescent="0.25">
      <c r="B605" s="559"/>
      <c r="C605" s="559"/>
      <c r="D605" s="559"/>
      <c r="E605" s="559"/>
      <c r="F605" s="560"/>
      <c r="G605" s="394"/>
      <c r="H605" s="559"/>
      <c r="I605" s="588"/>
      <c r="J605" s="434"/>
      <c r="K605" s="434"/>
      <c r="L605" s="588"/>
      <c r="M605" s="588"/>
      <c r="N605" s="588"/>
      <c r="O605" s="588"/>
      <c r="P605" s="620"/>
      <c r="Q605" s="104"/>
      <c r="R605" s="104"/>
      <c r="S605" s="104"/>
      <c r="T605" s="104"/>
      <c r="U605" s="104"/>
      <c r="V605" s="104"/>
      <c r="W605" s="104"/>
      <c r="X605" s="104"/>
      <c r="Y605" s="104"/>
      <c r="Z605" s="104"/>
      <c r="AA605" s="104"/>
      <c r="AB605" s="104"/>
      <c r="AC605" s="104"/>
      <c r="AD605" s="104"/>
    </row>
    <row r="606" spans="2:30" hidden="1" x14ac:dyDescent="0.25">
      <c r="B606" s="66" t="s">
        <v>224</v>
      </c>
      <c r="C606" s="66"/>
      <c r="D606" s="66"/>
      <c r="E606" s="66"/>
      <c r="F606" s="66"/>
      <c r="G606" s="67" t="s">
        <v>184</v>
      </c>
      <c r="H606" s="563"/>
      <c r="I606" s="564"/>
      <c r="J606" s="78"/>
      <c r="K606" s="78"/>
      <c r="L606" s="564"/>
      <c r="M606" s="564"/>
      <c r="N606" s="569">
        <v>240877.44</v>
      </c>
      <c r="O606" s="569">
        <v>0</v>
      </c>
      <c r="P606" s="634" t="e">
        <v>#N/A</v>
      </c>
      <c r="Q606" s="104"/>
      <c r="R606" s="104"/>
      <c r="S606" s="104"/>
      <c r="T606" s="104"/>
      <c r="U606" s="104"/>
      <c r="V606" s="104"/>
      <c r="W606" s="104"/>
      <c r="X606" s="104"/>
      <c r="Y606" s="104"/>
      <c r="Z606" s="104"/>
      <c r="AA606" s="104"/>
      <c r="AB606" s="104"/>
      <c r="AC606" s="104"/>
      <c r="AD606" s="104"/>
    </row>
    <row r="607" spans="2:30" hidden="1" x14ac:dyDescent="0.25">
      <c r="B607" s="102" t="s">
        <v>225</v>
      </c>
      <c r="C607" s="102" t="s">
        <v>56</v>
      </c>
      <c r="D607" s="102" t="s">
        <v>57</v>
      </c>
      <c r="E607" s="102" t="s">
        <v>225</v>
      </c>
      <c r="F607" s="42">
        <v>90777</v>
      </c>
      <c r="G607" s="430" t="s">
        <v>2557</v>
      </c>
      <c r="H607" s="102" t="s">
        <v>2558</v>
      </c>
      <c r="I607" s="37">
        <v>864</v>
      </c>
      <c r="J607" s="431" t="s">
        <v>2559</v>
      </c>
      <c r="K607" s="431"/>
      <c r="L607" s="551">
        <v>124.41</v>
      </c>
      <c r="M607" s="37">
        <v>0</v>
      </c>
      <c r="N607" s="37">
        <v>107490.24000000001</v>
      </c>
      <c r="O607" s="37">
        <v>0</v>
      </c>
      <c r="P607" s="620"/>
      <c r="Q607" s="104"/>
      <c r="R607" s="104"/>
      <c r="S607" s="104"/>
      <c r="T607" s="104"/>
      <c r="U607" s="104"/>
      <c r="V607" s="104"/>
      <c r="W607" s="104"/>
      <c r="X607" s="104"/>
      <c r="Y607" s="104"/>
      <c r="Z607" s="104"/>
      <c r="AA607" s="104"/>
      <c r="AB607" s="104"/>
      <c r="AC607" s="104"/>
      <c r="AD607" s="104"/>
    </row>
    <row r="608" spans="2:30" hidden="1" x14ac:dyDescent="0.25">
      <c r="B608" s="102" t="s">
        <v>226</v>
      </c>
      <c r="C608" s="102" t="s">
        <v>56</v>
      </c>
      <c r="D608" s="102" t="s">
        <v>57</v>
      </c>
      <c r="E608" s="102" t="s">
        <v>226</v>
      </c>
      <c r="F608" s="42">
        <v>90780</v>
      </c>
      <c r="G608" s="430" t="s">
        <v>2560</v>
      </c>
      <c r="H608" s="102" t="s">
        <v>2558</v>
      </c>
      <c r="I608" s="37">
        <v>1440</v>
      </c>
      <c r="J608" s="431" t="s">
        <v>2561</v>
      </c>
      <c r="K608" s="431"/>
      <c r="L608" s="551">
        <v>38.33</v>
      </c>
      <c r="M608" s="37">
        <v>0</v>
      </c>
      <c r="N608" s="37">
        <v>55195.199999999997</v>
      </c>
      <c r="O608" s="37">
        <v>0</v>
      </c>
      <c r="P608" s="620"/>
      <c r="Q608" s="104"/>
      <c r="R608" s="104"/>
      <c r="S608" s="104"/>
      <c r="T608" s="104"/>
      <c r="U608" s="104"/>
      <c r="V608" s="104"/>
      <c r="W608" s="104"/>
      <c r="X608" s="104"/>
      <c r="Y608" s="104"/>
      <c r="Z608" s="104"/>
      <c r="AA608" s="104"/>
      <c r="AB608" s="104"/>
      <c r="AC608" s="104"/>
      <c r="AD608" s="104"/>
    </row>
    <row r="609" spans="2:30" hidden="1" x14ac:dyDescent="0.25">
      <c r="B609" s="102" t="s">
        <v>1811</v>
      </c>
      <c r="C609" s="102" t="s">
        <v>56</v>
      </c>
      <c r="D609" s="102" t="s">
        <v>57</v>
      </c>
      <c r="E609" s="102" t="s">
        <v>1811</v>
      </c>
      <c r="F609" s="42">
        <v>88326</v>
      </c>
      <c r="G609" s="430" t="s">
        <v>2562</v>
      </c>
      <c r="H609" s="102" t="s">
        <v>2558</v>
      </c>
      <c r="I609" s="37">
        <v>2880</v>
      </c>
      <c r="J609" s="431" t="s">
        <v>2563</v>
      </c>
      <c r="K609" s="431"/>
      <c r="L609" s="551">
        <v>27.15</v>
      </c>
      <c r="M609" s="37">
        <v>0</v>
      </c>
      <c r="N609" s="37">
        <v>78192</v>
      </c>
      <c r="O609" s="37">
        <v>0</v>
      </c>
      <c r="P609" s="620"/>
      <c r="Q609" s="104"/>
      <c r="R609" s="104"/>
      <c r="S609" s="104"/>
      <c r="T609" s="104"/>
      <c r="U609" s="104"/>
      <c r="V609" s="104"/>
      <c r="W609" s="104"/>
      <c r="X609" s="104"/>
      <c r="Y609" s="104"/>
      <c r="Z609" s="104"/>
      <c r="AA609" s="104"/>
      <c r="AB609" s="104"/>
      <c r="AC609" s="104"/>
      <c r="AD609" s="104"/>
    </row>
    <row r="610" spans="2:30" hidden="1" x14ac:dyDescent="0.25">
      <c r="B610" s="559"/>
      <c r="C610" s="559"/>
      <c r="D610" s="559"/>
      <c r="E610" s="559"/>
      <c r="F610" s="560"/>
      <c r="G610" s="394"/>
      <c r="H610" s="559"/>
      <c r="I610" s="588"/>
      <c r="J610" s="434"/>
      <c r="K610" s="434"/>
      <c r="L610" s="588"/>
      <c r="M610" s="588"/>
      <c r="N610" s="588"/>
      <c r="O610" s="588"/>
      <c r="P610" s="620"/>
      <c r="Q610" s="104"/>
      <c r="R610" s="104"/>
      <c r="S610" s="104"/>
      <c r="T610" s="104"/>
      <c r="U610" s="104"/>
      <c r="V610" s="104"/>
      <c r="W610" s="104"/>
      <c r="X610" s="104"/>
      <c r="Y610" s="104"/>
      <c r="Z610" s="104"/>
      <c r="AA610" s="104"/>
      <c r="AB610" s="104"/>
      <c r="AC610" s="104"/>
      <c r="AD610" s="104"/>
    </row>
    <row r="611" spans="2:30" hidden="1" x14ac:dyDescent="0.25">
      <c r="B611" s="66" t="s">
        <v>481</v>
      </c>
      <c r="C611" s="66"/>
      <c r="D611" s="66"/>
      <c r="E611" s="66"/>
      <c r="F611" s="66"/>
      <c r="G611" s="67" t="s">
        <v>183</v>
      </c>
      <c r="H611" s="563"/>
      <c r="I611" s="564"/>
      <c r="J611" s="78"/>
      <c r="K611" s="78"/>
      <c r="L611" s="564"/>
      <c r="M611" s="564"/>
      <c r="N611" s="569">
        <v>8219.73</v>
      </c>
      <c r="O611" s="569">
        <v>0</v>
      </c>
      <c r="P611" s="620"/>
      <c r="Q611" s="537"/>
      <c r="R611" s="104"/>
      <c r="S611" s="104"/>
      <c r="T611" s="104"/>
      <c r="U611" s="104"/>
      <c r="V611" s="104"/>
      <c r="W611" s="104"/>
      <c r="X611" s="104"/>
      <c r="Y611" s="104"/>
      <c r="Z611" s="104"/>
      <c r="AA611" s="104"/>
      <c r="AB611" s="104"/>
      <c r="AC611" s="104"/>
      <c r="AD611" s="104"/>
    </row>
    <row r="612" spans="2:30" hidden="1" x14ac:dyDescent="0.25">
      <c r="B612" s="102" t="s">
        <v>1812</v>
      </c>
      <c r="C612" s="102" t="s">
        <v>56</v>
      </c>
      <c r="D612" s="102" t="s">
        <v>57</v>
      </c>
      <c r="E612" s="102" t="s">
        <v>1812</v>
      </c>
      <c r="F612" s="42">
        <v>99814</v>
      </c>
      <c r="G612" s="430" t="s">
        <v>2564</v>
      </c>
      <c r="H612" s="102" t="s">
        <v>48</v>
      </c>
      <c r="I612" s="37">
        <v>1288.7600000000002</v>
      </c>
      <c r="J612" s="431" t="s">
        <v>2565</v>
      </c>
      <c r="K612" s="431"/>
      <c r="L612" s="551">
        <v>2.0299999999999998</v>
      </c>
      <c r="M612" s="37">
        <v>0</v>
      </c>
      <c r="N612" s="37">
        <v>2616.1799999999998</v>
      </c>
      <c r="O612" s="37">
        <v>0</v>
      </c>
      <c r="P612" s="620"/>
      <c r="Q612" s="104"/>
      <c r="R612" s="104"/>
      <c r="S612" s="104"/>
      <c r="T612" s="104"/>
      <c r="U612" s="104"/>
      <c r="V612" s="104"/>
      <c r="W612" s="104"/>
      <c r="X612" s="104"/>
      <c r="Y612" s="104"/>
      <c r="Z612" s="104"/>
      <c r="AA612" s="104"/>
      <c r="AB612" s="104"/>
      <c r="AC612" s="104"/>
      <c r="AD612" s="104"/>
    </row>
    <row r="613" spans="2:30" hidden="1" x14ac:dyDescent="0.25">
      <c r="B613" s="102" t="s">
        <v>1813</v>
      </c>
      <c r="C613" s="102" t="s">
        <v>56</v>
      </c>
      <c r="D613" s="102" t="s">
        <v>58</v>
      </c>
      <c r="E613" s="102" t="s">
        <v>1813</v>
      </c>
      <c r="F613" s="42">
        <v>201002161</v>
      </c>
      <c r="G613" s="430" t="s">
        <v>2566</v>
      </c>
      <c r="H613" s="102" t="s">
        <v>121</v>
      </c>
      <c r="I613" s="37">
        <v>15</v>
      </c>
      <c r="J613" s="431">
        <v>290</v>
      </c>
      <c r="K613" s="431"/>
      <c r="L613" s="551">
        <v>373.57</v>
      </c>
      <c r="M613" s="37">
        <v>0</v>
      </c>
      <c r="N613" s="37">
        <v>5603.55</v>
      </c>
      <c r="O613" s="37">
        <v>0</v>
      </c>
      <c r="P613" s="620"/>
      <c r="Q613" s="104"/>
      <c r="R613" s="104"/>
      <c r="S613" s="104"/>
      <c r="T613" s="104"/>
      <c r="U613" s="104"/>
      <c r="V613" s="104"/>
      <c r="W613" s="104"/>
      <c r="X613" s="104"/>
      <c r="Y613" s="104"/>
      <c r="Z613" s="104"/>
      <c r="AA613" s="104"/>
      <c r="AB613" s="104"/>
      <c r="AC613" s="104"/>
      <c r="AD613" s="104"/>
    </row>
    <row r="614" spans="2:30" hidden="1" x14ac:dyDescent="0.25">
      <c r="B614" s="559"/>
      <c r="C614" s="559"/>
      <c r="D614" s="559"/>
      <c r="E614" s="559"/>
      <c r="F614" s="560"/>
      <c r="G614" s="561"/>
      <c r="H614" s="393"/>
      <c r="I614" s="562"/>
      <c r="J614" s="432"/>
      <c r="K614" s="432"/>
      <c r="L614" s="562"/>
      <c r="M614" s="562"/>
      <c r="N614" s="593"/>
      <c r="O614" s="593"/>
      <c r="P614" s="620"/>
      <c r="Q614" s="104"/>
      <c r="R614" s="104"/>
      <c r="S614" s="104"/>
      <c r="T614" s="104"/>
      <c r="U614" s="104"/>
      <c r="V614" s="104"/>
      <c r="W614" s="104"/>
      <c r="X614" s="104"/>
      <c r="Y614" s="104"/>
      <c r="Z614" s="104"/>
      <c r="AA614" s="104"/>
      <c r="AB614" s="104"/>
      <c r="AC614" s="104"/>
      <c r="AD614" s="104"/>
    </row>
    <row r="615" spans="2:30" hidden="1" x14ac:dyDescent="0.25">
      <c r="B615" s="589"/>
      <c r="C615" s="589"/>
      <c r="D615" s="589"/>
      <c r="E615" s="589"/>
      <c r="F615" s="590"/>
      <c r="G615" s="591"/>
      <c r="H615" s="211"/>
      <c r="I615" s="592"/>
      <c r="J615" s="211"/>
      <c r="K615" s="211"/>
      <c r="L615" s="211" t="s">
        <v>20</v>
      </c>
      <c r="M615" s="211"/>
      <c r="N615" s="212" t="e">
        <v>#N/A</v>
      </c>
      <c r="O615" s="212" t="e">
        <v>#REF!</v>
      </c>
      <c r="P615" s="633"/>
      <c r="Q615" s="104"/>
      <c r="R615" s="104"/>
      <c r="S615" s="104"/>
      <c r="T615" s="104"/>
      <c r="U615" s="104"/>
      <c r="V615" s="104"/>
      <c r="W615" s="104"/>
      <c r="X615" s="104"/>
      <c r="Y615" s="104"/>
      <c r="Z615" s="104"/>
      <c r="AA615" s="104"/>
      <c r="AB615" s="104"/>
      <c r="AC615" s="104"/>
      <c r="AD615" s="104"/>
    </row>
    <row r="619" spans="2:30" x14ac:dyDescent="0.25">
      <c r="G619" s="615"/>
    </row>
    <row r="620" spans="2:30" x14ac:dyDescent="0.25">
      <c r="G620" s="615"/>
    </row>
    <row r="621" spans="2:30" x14ac:dyDescent="0.25">
      <c r="G621" s="615"/>
    </row>
    <row r="622" spans="2:30" x14ac:dyDescent="0.25">
      <c r="G622" s="615"/>
    </row>
    <row r="623" spans="2:30" x14ac:dyDescent="0.25">
      <c r="G623" s="615"/>
    </row>
    <row r="624" spans="2:30" x14ac:dyDescent="0.25">
      <c r="G624" s="615"/>
    </row>
    <row r="625" spans="7:7" x14ac:dyDescent="0.25">
      <c r="G625" s="615"/>
    </row>
    <row r="626" spans="7:7" x14ac:dyDescent="0.25">
      <c r="G626" s="615"/>
    </row>
    <row r="627" spans="7:7" x14ac:dyDescent="0.25">
      <c r="G627" s="615"/>
    </row>
    <row r="628" spans="7:7" x14ac:dyDescent="0.25">
      <c r="G628" s="615"/>
    </row>
    <row r="629" spans="7:7" x14ac:dyDescent="0.25">
      <c r="G629" s="615"/>
    </row>
    <row r="630" spans="7:7" x14ac:dyDescent="0.25">
      <c r="G630" s="615"/>
    </row>
    <row r="631" spans="7:7" x14ac:dyDescent="0.25">
      <c r="G631" s="615"/>
    </row>
    <row r="632" spans="7:7" x14ac:dyDescent="0.25">
      <c r="G632" s="615"/>
    </row>
    <row r="633" spans="7:7" x14ac:dyDescent="0.25">
      <c r="G633" s="615"/>
    </row>
    <row r="634" spans="7:7" x14ac:dyDescent="0.25">
      <c r="G634" s="615"/>
    </row>
    <row r="635" spans="7:7" x14ac:dyDescent="0.25">
      <c r="G635" s="2"/>
    </row>
    <row r="636" spans="7:7" x14ac:dyDescent="0.25">
      <c r="G636" s="615"/>
    </row>
    <row r="637" spans="7:7" x14ac:dyDescent="0.25">
      <c r="G637" s="615"/>
    </row>
    <row r="638" spans="7:7" x14ac:dyDescent="0.25">
      <c r="G638" s="615"/>
    </row>
    <row r="639" spans="7:7" x14ac:dyDescent="0.25">
      <c r="G639" s="615"/>
    </row>
    <row r="640" spans="7:7" x14ac:dyDescent="0.25">
      <c r="G640" s="615"/>
    </row>
    <row r="641" spans="7:7" x14ac:dyDescent="0.25">
      <c r="G641" s="615"/>
    </row>
    <row r="642" spans="7:7" x14ac:dyDescent="0.25">
      <c r="G642" s="615"/>
    </row>
    <row r="643" spans="7:7" x14ac:dyDescent="0.25">
      <c r="G643" s="615"/>
    </row>
    <row r="644" spans="7:7" x14ac:dyDescent="0.25">
      <c r="G644" s="615"/>
    </row>
    <row r="645" spans="7:7" x14ac:dyDescent="0.25">
      <c r="G645" s="615"/>
    </row>
    <row r="646" spans="7:7" x14ac:dyDescent="0.25">
      <c r="G646" s="615"/>
    </row>
    <row r="647" spans="7:7" x14ac:dyDescent="0.25">
      <c r="G647" s="615"/>
    </row>
    <row r="648" spans="7:7" x14ac:dyDescent="0.25">
      <c r="G648" s="615"/>
    </row>
    <row r="649" spans="7:7" x14ac:dyDescent="0.25">
      <c r="G649" s="615"/>
    </row>
    <row r="650" spans="7:7" x14ac:dyDescent="0.25">
      <c r="G650" s="615"/>
    </row>
    <row r="651" spans="7:7" x14ac:dyDescent="0.25">
      <c r="G651" s="615"/>
    </row>
    <row r="652" spans="7:7" x14ac:dyDescent="0.25">
      <c r="G652" s="615"/>
    </row>
    <row r="653" spans="7:7" x14ac:dyDescent="0.25">
      <c r="G653" s="615"/>
    </row>
    <row r="654" spans="7:7" x14ac:dyDescent="0.25">
      <c r="G654" s="615"/>
    </row>
    <row r="655" spans="7:7" x14ac:dyDescent="0.25">
      <c r="G655" s="615"/>
    </row>
    <row r="656" spans="7:7" x14ac:dyDescent="0.25">
      <c r="G656" s="615"/>
    </row>
    <row r="657" spans="7:7" x14ac:dyDescent="0.25">
      <c r="G657" s="615"/>
    </row>
    <row r="658" spans="7:7" x14ac:dyDescent="0.25">
      <c r="G658" s="615"/>
    </row>
    <row r="659" spans="7:7" x14ac:dyDescent="0.25">
      <c r="G659" s="615"/>
    </row>
    <row r="660" spans="7:7" x14ac:dyDescent="0.25">
      <c r="G660" s="615"/>
    </row>
    <row r="661" spans="7:7" x14ac:dyDescent="0.25">
      <c r="G661" s="615"/>
    </row>
    <row r="662" spans="7:7" x14ac:dyDescent="0.25">
      <c r="G662" s="615"/>
    </row>
    <row r="663" spans="7:7" x14ac:dyDescent="0.25">
      <c r="G663" s="615"/>
    </row>
    <row r="664" spans="7:7" x14ac:dyDescent="0.25">
      <c r="G664" s="615"/>
    </row>
    <row r="665" spans="7:7" x14ac:dyDescent="0.25">
      <c r="G665" s="615"/>
    </row>
    <row r="666" spans="7:7" x14ac:dyDescent="0.25">
      <c r="G666" s="615"/>
    </row>
    <row r="667" spans="7:7" x14ac:dyDescent="0.25">
      <c r="G667" s="615"/>
    </row>
    <row r="668" spans="7:7" x14ac:dyDescent="0.25">
      <c r="G668" s="615"/>
    </row>
    <row r="669" spans="7:7" x14ac:dyDescent="0.25">
      <c r="G669" s="615"/>
    </row>
    <row r="670" spans="7:7" x14ac:dyDescent="0.25">
      <c r="G670" s="615"/>
    </row>
    <row r="671" spans="7:7" x14ac:dyDescent="0.25">
      <c r="G671" s="615"/>
    </row>
    <row r="672" spans="7:7" x14ac:dyDescent="0.25">
      <c r="G672" s="615"/>
    </row>
    <row r="673" spans="7:7" x14ac:dyDescent="0.25">
      <c r="G673" s="615"/>
    </row>
    <row r="674" spans="7:7" x14ac:dyDescent="0.25">
      <c r="G674" s="615"/>
    </row>
    <row r="675" spans="7:7" x14ac:dyDescent="0.25">
      <c r="G675" s="615"/>
    </row>
    <row r="676" spans="7:7" x14ac:dyDescent="0.25">
      <c r="G676" s="615"/>
    </row>
    <row r="677" spans="7:7" x14ac:dyDescent="0.25">
      <c r="G677" s="615"/>
    </row>
    <row r="678" spans="7:7" x14ac:dyDescent="0.25">
      <c r="G678" s="615"/>
    </row>
    <row r="679" spans="7:7" x14ac:dyDescent="0.25">
      <c r="G679" s="615"/>
    </row>
    <row r="680" spans="7:7" x14ac:dyDescent="0.25">
      <c r="G680" s="615"/>
    </row>
    <row r="681" spans="7:7" x14ac:dyDescent="0.25">
      <c r="G681" s="615"/>
    </row>
    <row r="682" spans="7:7" x14ac:dyDescent="0.25">
      <c r="G682" s="615"/>
    </row>
    <row r="683" spans="7:7" x14ac:dyDescent="0.25">
      <c r="G683" s="615"/>
    </row>
    <row r="684" spans="7:7" x14ac:dyDescent="0.25">
      <c r="G684" s="615"/>
    </row>
    <row r="685" spans="7:7" x14ac:dyDescent="0.25">
      <c r="G685" s="615"/>
    </row>
    <row r="686" spans="7:7" x14ac:dyDescent="0.25">
      <c r="G686" s="615"/>
    </row>
    <row r="687" spans="7:7" x14ac:dyDescent="0.25">
      <c r="G687" s="615"/>
    </row>
    <row r="688" spans="7:7" x14ac:dyDescent="0.25">
      <c r="G688" s="615"/>
    </row>
    <row r="689" spans="7:7" x14ac:dyDescent="0.25">
      <c r="G689" s="615"/>
    </row>
    <row r="690" spans="7:7" x14ac:dyDescent="0.25">
      <c r="G690" s="615"/>
    </row>
    <row r="691" spans="7:7" x14ac:dyDescent="0.25">
      <c r="G691" s="615"/>
    </row>
    <row r="692" spans="7:7" x14ac:dyDescent="0.25">
      <c r="G692" s="615"/>
    </row>
    <row r="693" spans="7:7" x14ac:dyDescent="0.25">
      <c r="G693" s="615"/>
    </row>
    <row r="694" spans="7:7" x14ac:dyDescent="0.25">
      <c r="G694" s="615"/>
    </row>
    <row r="695" spans="7:7" x14ac:dyDescent="0.25">
      <c r="G695" s="615"/>
    </row>
    <row r="696" spans="7:7" x14ac:dyDescent="0.25">
      <c r="G696" s="615"/>
    </row>
    <row r="697" spans="7:7" x14ac:dyDescent="0.25">
      <c r="G697" s="615"/>
    </row>
    <row r="698" spans="7:7" x14ac:dyDescent="0.25">
      <c r="G698" s="615"/>
    </row>
    <row r="699" spans="7:7" x14ac:dyDescent="0.25">
      <c r="G699" s="615"/>
    </row>
    <row r="700" spans="7:7" x14ac:dyDescent="0.25">
      <c r="G700" s="615"/>
    </row>
    <row r="701" spans="7:7" x14ac:dyDescent="0.25">
      <c r="G701" s="615"/>
    </row>
    <row r="702" spans="7:7" x14ac:dyDescent="0.25">
      <c r="G702" s="615"/>
    </row>
    <row r="703" spans="7:7" x14ac:dyDescent="0.25">
      <c r="G703" s="615"/>
    </row>
    <row r="704" spans="7:7" x14ac:dyDescent="0.25">
      <c r="G704" s="615"/>
    </row>
    <row r="705" spans="7:7" x14ac:dyDescent="0.25">
      <c r="G705" s="615"/>
    </row>
    <row r="706" spans="7:7" x14ac:dyDescent="0.25">
      <c r="G706" s="615"/>
    </row>
    <row r="707" spans="7:7" x14ac:dyDescent="0.25">
      <c r="G707" s="615"/>
    </row>
    <row r="708" spans="7:7" x14ac:dyDescent="0.25">
      <c r="G708" s="615"/>
    </row>
    <row r="709" spans="7:7" x14ac:dyDescent="0.25">
      <c r="G709" s="615"/>
    </row>
    <row r="710" spans="7:7" x14ac:dyDescent="0.25">
      <c r="G710" s="615"/>
    </row>
    <row r="711" spans="7:7" x14ac:dyDescent="0.25">
      <c r="G711" s="615"/>
    </row>
    <row r="712" spans="7:7" x14ac:dyDescent="0.25">
      <c r="G712" s="615"/>
    </row>
    <row r="713" spans="7:7" x14ac:dyDescent="0.25">
      <c r="G713" s="615"/>
    </row>
    <row r="714" spans="7:7" x14ac:dyDescent="0.25">
      <c r="G714" s="615"/>
    </row>
    <row r="715" spans="7:7" x14ac:dyDescent="0.25">
      <c r="G715" s="615"/>
    </row>
    <row r="716" spans="7:7" x14ac:dyDescent="0.25">
      <c r="G716" s="615"/>
    </row>
    <row r="717" spans="7:7" x14ac:dyDescent="0.25">
      <c r="G717" s="615"/>
    </row>
    <row r="718" spans="7:7" x14ac:dyDescent="0.25">
      <c r="G718" s="615"/>
    </row>
    <row r="719" spans="7:7" x14ac:dyDescent="0.25">
      <c r="G719" s="615"/>
    </row>
    <row r="720" spans="7:7" x14ac:dyDescent="0.25">
      <c r="G720" s="615"/>
    </row>
    <row r="721" spans="7:7" x14ac:dyDescent="0.25">
      <c r="G721" s="615"/>
    </row>
    <row r="722" spans="7:7" x14ac:dyDescent="0.25">
      <c r="G722" s="615"/>
    </row>
    <row r="723" spans="7:7" x14ac:dyDescent="0.25">
      <c r="G723" s="615"/>
    </row>
    <row r="724" spans="7:7" x14ac:dyDescent="0.25">
      <c r="G724" s="615"/>
    </row>
    <row r="725" spans="7:7" x14ac:dyDescent="0.25">
      <c r="G725" s="615"/>
    </row>
    <row r="726" spans="7:7" x14ac:dyDescent="0.25">
      <c r="G726" s="615"/>
    </row>
    <row r="727" spans="7:7" x14ac:dyDescent="0.25">
      <c r="G727" s="615"/>
    </row>
    <row r="728" spans="7:7" x14ac:dyDescent="0.25">
      <c r="G728" s="615"/>
    </row>
    <row r="729" spans="7:7" x14ac:dyDescent="0.25">
      <c r="G729" s="615"/>
    </row>
    <row r="730" spans="7:7" x14ac:dyDescent="0.25">
      <c r="G730" s="615"/>
    </row>
    <row r="731" spans="7:7" x14ac:dyDescent="0.25">
      <c r="G731" s="615"/>
    </row>
    <row r="732" spans="7:7" x14ac:dyDescent="0.25">
      <c r="G732" s="615"/>
    </row>
    <row r="733" spans="7:7" x14ac:dyDescent="0.25">
      <c r="G733" s="615"/>
    </row>
    <row r="734" spans="7:7" x14ac:dyDescent="0.25">
      <c r="G734" s="615"/>
    </row>
    <row r="735" spans="7:7" x14ac:dyDescent="0.25">
      <c r="G735" s="615"/>
    </row>
    <row r="736" spans="7:7" x14ac:dyDescent="0.25">
      <c r="G736" s="615"/>
    </row>
    <row r="737" spans="7:7" x14ac:dyDescent="0.25">
      <c r="G737" s="615"/>
    </row>
    <row r="738" spans="7:7" x14ac:dyDescent="0.25">
      <c r="G738" s="615"/>
    </row>
    <row r="739" spans="7:7" x14ac:dyDescent="0.25">
      <c r="G739" s="615"/>
    </row>
    <row r="740" spans="7:7" x14ac:dyDescent="0.25">
      <c r="G740" s="615"/>
    </row>
    <row r="741" spans="7:7" x14ac:dyDescent="0.25">
      <c r="G741" s="615"/>
    </row>
    <row r="742" spans="7:7" x14ac:dyDescent="0.25">
      <c r="G742" s="615"/>
    </row>
    <row r="743" spans="7:7" x14ac:dyDescent="0.25">
      <c r="G743" s="615"/>
    </row>
    <row r="744" spans="7:7" x14ac:dyDescent="0.25">
      <c r="G744" s="615"/>
    </row>
    <row r="745" spans="7:7" x14ac:dyDescent="0.25">
      <c r="G745" s="615"/>
    </row>
    <row r="746" spans="7:7" x14ac:dyDescent="0.25">
      <c r="G746" s="615"/>
    </row>
    <row r="747" spans="7:7" x14ac:dyDescent="0.25">
      <c r="G747" s="615"/>
    </row>
    <row r="748" spans="7:7" x14ac:dyDescent="0.25">
      <c r="G748" s="615"/>
    </row>
    <row r="749" spans="7:7" x14ac:dyDescent="0.25">
      <c r="G749" s="615"/>
    </row>
    <row r="750" spans="7:7" x14ac:dyDescent="0.25">
      <c r="G750" s="615"/>
    </row>
    <row r="751" spans="7:7" x14ac:dyDescent="0.25">
      <c r="G751" s="615"/>
    </row>
    <row r="752" spans="7:7" x14ac:dyDescent="0.25">
      <c r="G752" s="615"/>
    </row>
    <row r="753" spans="7:7" x14ac:dyDescent="0.25">
      <c r="G753" s="615"/>
    </row>
    <row r="754" spans="7:7" x14ac:dyDescent="0.25">
      <c r="G754" s="615"/>
    </row>
    <row r="755" spans="7:7" x14ac:dyDescent="0.25">
      <c r="G755" s="615"/>
    </row>
    <row r="756" spans="7:7" x14ac:dyDescent="0.25">
      <c r="G756" s="615"/>
    </row>
    <row r="757" spans="7:7" x14ac:dyDescent="0.25">
      <c r="G757" s="615"/>
    </row>
    <row r="758" spans="7:7" x14ac:dyDescent="0.25">
      <c r="G758" s="615"/>
    </row>
    <row r="759" spans="7:7" x14ac:dyDescent="0.25">
      <c r="G759" s="615"/>
    </row>
    <row r="760" spans="7:7" x14ac:dyDescent="0.25">
      <c r="G760" s="615"/>
    </row>
    <row r="761" spans="7:7" x14ac:dyDescent="0.25">
      <c r="G761" s="615"/>
    </row>
    <row r="762" spans="7:7" x14ac:dyDescent="0.25">
      <c r="G762" s="615"/>
    </row>
    <row r="763" spans="7:7" x14ac:dyDescent="0.25">
      <c r="G763" s="615"/>
    </row>
    <row r="764" spans="7:7" x14ac:dyDescent="0.25">
      <c r="G764" s="615"/>
    </row>
    <row r="765" spans="7:7" x14ac:dyDescent="0.25">
      <c r="G765" s="615"/>
    </row>
    <row r="766" spans="7:7" x14ac:dyDescent="0.25">
      <c r="G766" s="615"/>
    </row>
    <row r="767" spans="7:7" x14ac:dyDescent="0.25">
      <c r="G767" s="615"/>
    </row>
    <row r="768" spans="7:7" x14ac:dyDescent="0.25">
      <c r="G768" s="615"/>
    </row>
    <row r="769" spans="7:7" x14ac:dyDescent="0.25">
      <c r="G769" s="615"/>
    </row>
    <row r="770" spans="7:7" x14ac:dyDescent="0.25">
      <c r="G770" s="615"/>
    </row>
    <row r="771" spans="7:7" x14ac:dyDescent="0.25">
      <c r="G771" s="615"/>
    </row>
    <row r="772" spans="7:7" x14ac:dyDescent="0.25">
      <c r="G772" s="615"/>
    </row>
    <row r="773" spans="7:7" x14ac:dyDescent="0.25">
      <c r="G773" s="615"/>
    </row>
    <row r="774" spans="7:7" x14ac:dyDescent="0.25">
      <c r="G774" s="615"/>
    </row>
    <row r="775" spans="7:7" x14ac:dyDescent="0.25">
      <c r="G775" s="615"/>
    </row>
    <row r="776" spans="7:7" x14ac:dyDescent="0.25">
      <c r="G776" s="615"/>
    </row>
    <row r="777" spans="7:7" x14ac:dyDescent="0.25">
      <c r="G777" s="615"/>
    </row>
    <row r="778" spans="7:7" x14ac:dyDescent="0.25">
      <c r="G778" s="615"/>
    </row>
    <row r="779" spans="7:7" x14ac:dyDescent="0.25">
      <c r="G779" s="615"/>
    </row>
    <row r="780" spans="7:7" x14ac:dyDescent="0.25">
      <c r="G780" s="615"/>
    </row>
    <row r="781" spans="7:7" x14ac:dyDescent="0.25">
      <c r="G781" s="615"/>
    </row>
    <row r="782" spans="7:7" x14ac:dyDescent="0.25">
      <c r="G782" s="615"/>
    </row>
    <row r="783" spans="7:7" x14ac:dyDescent="0.25">
      <c r="G783" s="615"/>
    </row>
    <row r="784" spans="7:7" x14ac:dyDescent="0.25">
      <c r="G784" s="615"/>
    </row>
    <row r="785" spans="7:7" x14ac:dyDescent="0.25">
      <c r="G785" s="615"/>
    </row>
    <row r="786" spans="7:7" x14ac:dyDescent="0.25">
      <c r="G786" s="615"/>
    </row>
    <row r="787" spans="7:7" x14ac:dyDescent="0.25">
      <c r="G787" s="615"/>
    </row>
    <row r="788" spans="7:7" x14ac:dyDescent="0.25">
      <c r="G788" s="615"/>
    </row>
    <row r="789" spans="7:7" x14ac:dyDescent="0.25">
      <c r="G789" s="615"/>
    </row>
    <row r="790" spans="7:7" x14ac:dyDescent="0.25">
      <c r="G790" s="615"/>
    </row>
    <row r="791" spans="7:7" x14ac:dyDescent="0.25">
      <c r="G791" s="615"/>
    </row>
    <row r="792" spans="7:7" x14ac:dyDescent="0.25">
      <c r="G792" s="615"/>
    </row>
    <row r="793" spans="7:7" x14ac:dyDescent="0.25">
      <c r="G793" s="615"/>
    </row>
    <row r="794" spans="7:7" x14ac:dyDescent="0.25">
      <c r="G794" s="615"/>
    </row>
    <row r="795" spans="7:7" x14ac:dyDescent="0.25">
      <c r="G795" s="615"/>
    </row>
    <row r="796" spans="7:7" x14ac:dyDescent="0.25">
      <c r="G796" s="615"/>
    </row>
    <row r="797" spans="7:7" x14ac:dyDescent="0.25">
      <c r="G797" s="615"/>
    </row>
    <row r="798" spans="7:7" x14ac:dyDescent="0.25">
      <c r="G798" s="615"/>
    </row>
    <row r="799" spans="7:7" x14ac:dyDescent="0.25">
      <c r="G799" s="615"/>
    </row>
    <row r="800" spans="7:7" x14ac:dyDescent="0.25">
      <c r="G800" s="615"/>
    </row>
    <row r="801" spans="7:7" x14ac:dyDescent="0.25">
      <c r="G801" s="615"/>
    </row>
    <row r="802" spans="7:7" x14ac:dyDescent="0.25">
      <c r="G802" s="615"/>
    </row>
    <row r="803" spans="7:7" x14ac:dyDescent="0.25">
      <c r="G803" s="615"/>
    </row>
    <row r="804" spans="7:7" x14ac:dyDescent="0.25">
      <c r="G804" s="615"/>
    </row>
    <row r="805" spans="7:7" x14ac:dyDescent="0.25">
      <c r="G805" s="615"/>
    </row>
    <row r="806" spans="7:7" x14ac:dyDescent="0.25">
      <c r="G806" s="615"/>
    </row>
    <row r="807" spans="7:7" x14ac:dyDescent="0.25">
      <c r="G807" s="615"/>
    </row>
    <row r="808" spans="7:7" x14ac:dyDescent="0.25">
      <c r="G808" s="615"/>
    </row>
    <row r="809" spans="7:7" x14ac:dyDescent="0.25">
      <c r="G809" s="615"/>
    </row>
    <row r="810" spans="7:7" x14ac:dyDescent="0.25">
      <c r="G810" s="615"/>
    </row>
    <row r="811" spans="7:7" x14ac:dyDescent="0.25">
      <c r="G811" s="615"/>
    </row>
    <row r="812" spans="7:7" x14ac:dyDescent="0.25">
      <c r="G812" s="615"/>
    </row>
    <row r="813" spans="7:7" x14ac:dyDescent="0.25">
      <c r="G813" s="615"/>
    </row>
    <row r="814" spans="7:7" x14ac:dyDescent="0.25">
      <c r="G814" s="615"/>
    </row>
    <row r="815" spans="7:7" x14ac:dyDescent="0.25">
      <c r="G815" s="615"/>
    </row>
    <row r="816" spans="7:7" x14ac:dyDescent="0.25">
      <c r="G816" s="615"/>
    </row>
    <row r="817" spans="7:7" x14ac:dyDescent="0.25">
      <c r="G817" s="615"/>
    </row>
    <row r="818" spans="7:7" x14ac:dyDescent="0.25">
      <c r="G818" s="615"/>
    </row>
    <row r="819" spans="7:7" x14ac:dyDescent="0.25">
      <c r="G819" s="615"/>
    </row>
    <row r="820" spans="7:7" x14ac:dyDescent="0.25">
      <c r="G820" s="615"/>
    </row>
    <row r="821" spans="7:7" x14ac:dyDescent="0.25">
      <c r="G821" s="615"/>
    </row>
    <row r="822" spans="7:7" x14ac:dyDescent="0.25">
      <c r="G822" s="615"/>
    </row>
    <row r="823" spans="7:7" x14ac:dyDescent="0.25">
      <c r="G823" s="615"/>
    </row>
    <row r="824" spans="7:7" x14ac:dyDescent="0.25">
      <c r="G824" s="615"/>
    </row>
    <row r="825" spans="7:7" x14ac:dyDescent="0.25">
      <c r="G825" s="615"/>
    </row>
    <row r="826" spans="7:7" x14ac:dyDescent="0.25">
      <c r="G826" s="615"/>
    </row>
    <row r="827" spans="7:7" x14ac:dyDescent="0.25">
      <c r="G827" s="615"/>
    </row>
    <row r="828" spans="7:7" x14ac:dyDescent="0.25">
      <c r="G828" s="615"/>
    </row>
    <row r="829" spans="7:7" x14ac:dyDescent="0.25">
      <c r="G829" s="615"/>
    </row>
    <row r="830" spans="7:7" x14ac:dyDescent="0.25">
      <c r="G830" s="615"/>
    </row>
    <row r="831" spans="7:7" x14ac:dyDescent="0.25">
      <c r="G831" s="615"/>
    </row>
    <row r="832" spans="7:7" x14ac:dyDescent="0.25">
      <c r="G832" s="615"/>
    </row>
    <row r="833" spans="7:7" x14ac:dyDescent="0.25">
      <c r="G833" s="615"/>
    </row>
    <row r="834" spans="7:7" x14ac:dyDescent="0.25">
      <c r="G834" s="615"/>
    </row>
    <row r="835" spans="7:7" x14ac:dyDescent="0.25">
      <c r="G835" s="615"/>
    </row>
    <row r="836" spans="7:7" x14ac:dyDescent="0.25">
      <c r="G836" s="615"/>
    </row>
    <row r="837" spans="7:7" x14ac:dyDescent="0.25">
      <c r="G837" s="615"/>
    </row>
    <row r="838" spans="7:7" x14ac:dyDescent="0.25">
      <c r="G838" s="615"/>
    </row>
    <row r="839" spans="7:7" x14ac:dyDescent="0.25">
      <c r="G839" s="615"/>
    </row>
    <row r="840" spans="7:7" x14ac:dyDescent="0.25">
      <c r="G840" s="615"/>
    </row>
    <row r="841" spans="7:7" x14ac:dyDescent="0.25">
      <c r="G841" s="615"/>
    </row>
    <row r="842" spans="7:7" x14ac:dyDescent="0.25">
      <c r="G842" s="615"/>
    </row>
    <row r="843" spans="7:7" x14ac:dyDescent="0.25">
      <c r="G843" s="615"/>
    </row>
    <row r="844" spans="7:7" x14ac:dyDescent="0.25">
      <c r="G844" s="615"/>
    </row>
    <row r="845" spans="7:7" x14ac:dyDescent="0.25">
      <c r="G845" s="615"/>
    </row>
    <row r="846" spans="7:7" x14ac:dyDescent="0.25">
      <c r="G846" s="615"/>
    </row>
    <row r="847" spans="7:7" x14ac:dyDescent="0.25">
      <c r="G847" s="615"/>
    </row>
    <row r="848" spans="7:7" x14ac:dyDescent="0.25">
      <c r="G848" s="615"/>
    </row>
    <row r="849" spans="7:7" x14ac:dyDescent="0.25">
      <c r="G849" s="615"/>
    </row>
    <row r="850" spans="7:7" x14ac:dyDescent="0.25">
      <c r="G850" s="615"/>
    </row>
    <row r="851" spans="7:7" x14ac:dyDescent="0.25">
      <c r="G851" s="615"/>
    </row>
    <row r="852" spans="7:7" x14ac:dyDescent="0.25">
      <c r="G852" s="615"/>
    </row>
    <row r="853" spans="7:7" x14ac:dyDescent="0.25">
      <c r="G853" s="615"/>
    </row>
    <row r="854" spans="7:7" x14ac:dyDescent="0.25">
      <c r="G854" s="615"/>
    </row>
    <row r="855" spans="7:7" x14ac:dyDescent="0.25">
      <c r="G855" s="615"/>
    </row>
    <row r="856" spans="7:7" x14ac:dyDescent="0.25">
      <c r="G856" s="615"/>
    </row>
    <row r="857" spans="7:7" x14ac:dyDescent="0.25">
      <c r="G857" s="615"/>
    </row>
    <row r="858" spans="7:7" x14ac:dyDescent="0.25">
      <c r="G858" s="615"/>
    </row>
    <row r="859" spans="7:7" x14ac:dyDescent="0.25">
      <c r="G859" s="615"/>
    </row>
    <row r="860" spans="7:7" x14ac:dyDescent="0.25">
      <c r="G860" s="615"/>
    </row>
    <row r="861" spans="7:7" x14ac:dyDescent="0.25">
      <c r="G861" s="615"/>
    </row>
    <row r="862" spans="7:7" x14ac:dyDescent="0.25">
      <c r="G862" s="615"/>
    </row>
    <row r="863" spans="7:7" x14ac:dyDescent="0.25">
      <c r="G863" s="615"/>
    </row>
    <row r="864" spans="7:7" x14ac:dyDescent="0.25">
      <c r="G864" s="615"/>
    </row>
    <row r="865" spans="7:7" x14ac:dyDescent="0.25">
      <c r="G865" s="615"/>
    </row>
    <row r="866" spans="7:7" x14ac:dyDescent="0.25">
      <c r="G866" s="615"/>
    </row>
    <row r="867" spans="7:7" x14ac:dyDescent="0.25">
      <c r="G867" s="615"/>
    </row>
    <row r="868" spans="7:7" x14ac:dyDescent="0.25">
      <c r="G868" s="615"/>
    </row>
    <row r="869" spans="7:7" x14ac:dyDescent="0.25">
      <c r="G869" s="615"/>
    </row>
    <row r="870" spans="7:7" x14ac:dyDescent="0.25">
      <c r="G870" s="615"/>
    </row>
    <row r="871" spans="7:7" x14ac:dyDescent="0.25">
      <c r="G871" s="615"/>
    </row>
    <row r="872" spans="7:7" x14ac:dyDescent="0.25">
      <c r="G872" s="615"/>
    </row>
    <row r="873" spans="7:7" x14ac:dyDescent="0.25">
      <c r="G873" s="615"/>
    </row>
    <row r="874" spans="7:7" x14ac:dyDescent="0.25">
      <c r="G874" s="615"/>
    </row>
    <row r="875" spans="7:7" x14ac:dyDescent="0.25">
      <c r="G875" s="615"/>
    </row>
    <row r="876" spans="7:7" x14ac:dyDescent="0.25">
      <c r="G876" s="615"/>
    </row>
    <row r="877" spans="7:7" x14ac:dyDescent="0.25">
      <c r="G877" s="615"/>
    </row>
    <row r="878" spans="7:7" x14ac:dyDescent="0.25">
      <c r="G878" s="615"/>
    </row>
    <row r="879" spans="7:7" x14ac:dyDescent="0.25">
      <c r="G879" s="615"/>
    </row>
    <row r="880" spans="7:7" x14ac:dyDescent="0.25">
      <c r="G880" s="615"/>
    </row>
    <row r="881" spans="7:7" x14ac:dyDescent="0.25">
      <c r="G881" s="615"/>
    </row>
    <row r="882" spans="7:7" x14ac:dyDescent="0.25">
      <c r="G882" s="615"/>
    </row>
    <row r="883" spans="7:7" x14ac:dyDescent="0.25">
      <c r="G883" s="615"/>
    </row>
    <row r="884" spans="7:7" x14ac:dyDescent="0.25">
      <c r="G884" s="615"/>
    </row>
    <row r="885" spans="7:7" x14ac:dyDescent="0.25">
      <c r="G885" s="615"/>
    </row>
    <row r="886" spans="7:7" x14ac:dyDescent="0.25">
      <c r="G886" s="615"/>
    </row>
    <row r="887" spans="7:7" x14ac:dyDescent="0.25">
      <c r="G887" s="615"/>
    </row>
    <row r="888" spans="7:7" x14ac:dyDescent="0.25">
      <c r="G888" s="615"/>
    </row>
    <row r="889" spans="7:7" x14ac:dyDescent="0.25">
      <c r="G889" s="615"/>
    </row>
    <row r="890" spans="7:7" x14ac:dyDescent="0.25">
      <c r="G890" s="615"/>
    </row>
    <row r="891" spans="7:7" x14ac:dyDescent="0.25">
      <c r="G891" s="615"/>
    </row>
    <row r="892" spans="7:7" x14ac:dyDescent="0.25">
      <c r="G892" s="615"/>
    </row>
    <row r="893" spans="7:7" x14ac:dyDescent="0.25">
      <c r="G893" s="615"/>
    </row>
    <row r="894" spans="7:7" x14ac:dyDescent="0.25">
      <c r="G894" s="615"/>
    </row>
    <row r="895" spans="7:7" x14ac:dyDescent="0.25">
      <c r="G895" s="615"/>
    </row>
    <row r="896" spans="7:7" x14ac:dyDescent="0.25">
      <c r="G896" s="615"/>
    </row>
    <row r="897" spans="7:7" x14ac:dyDescent="0.25">
      <c r="G897" s="615"/>
    </row>
    <row r="898" spans="7:7" x14ac:dyDescent="0.25">
      <c r="G898" s="615"/>
    </row>
    <row r="899" spans="7:7" x14ac:dyDescent="0.25">
      <c r="G899" s="615"/>
    </row>
    <row r="900" spans="7:7" x14ac:dyDescent="0.25">
      <c r="G900" s="615"/>
    </row>
    <row r="901" spans="7:7" x14ac:dyDescent="0.25">
      <c r="G901" s="615"/>
    </row>
    <row r="902" spans="7:7" x14ac:dyDescent="0.25">
      <c r="G902" s="615"/>
    </row>
    <row r="903" spans="7:7" x14ac:dyDescent="0.25">
      <c r="G903" s="615"/>
    </row>
    <row r="904" spans="7:7" x14ac:dyDescent="0.25">
      <c r="G904" s="615"/>
    </row>
    <row r="905" spans="7:7" x14ac:dyDescent="0.25">
      <c r="G905" s="615"/>
    </row>
    <row r="906" spans="7:7" x14ac:dyDescent="0.25">
      <c r="G906" s="615"/>
    </row>
    <row r="907" spans="7:7" x14ac:dyDescent="0.25">
      <c r="G907" s="615"/>
    </row>
    <row r="908" spans="7:7" x14ac:dyDescent="0.25">
      <c r="G908" s="615"/>
    </row>
    <row r="909" spans="7:7" x14ac:dyDescent="0.25">
      <c r="G909" s="615"/>
    </row>
    <row r="910" spans="7:7" x14ac:dyDescent="0.25">
      <c r="G910" s="615"/>
    </row>
  </sheetData>
  <dataConsolidate/>
  <mergeCells count="7">
    <mergeCell ref="Q8:S9"/>
    <mergeCell ref="J11:L11"/>
    <mergeCell ref="L12:O12"/>
    <mergeCell ref="H2:I4"/>
    <mergeCell ref="B5:O5"/>
    <mergeCell ref="L6:N6"/>
    <mergeCell ref="L8:N9"/>
  </mergeCells>
  <dataValidations count="2">
    <dataValidation type="list" allowBlank="1" showInputMessage="1" showErrorMessage="1" sqref="C170:C175 C555:C557 C227:C228 C564:C566 C571:C592 C561:C562 C612:C613 C607:C610 C93:C98 C197:C200 C235:C276 C406:C465 C543:C544 C178:C184 C568 C486:C489 C60:C65 C148:C161 C520 C493:C494 C496:C501 C484 C164:C168 C552:C553 C346:C352 C393:C402 C14 C475:C477 C204:C206 C100:C105 C230:C231 C67:C77 C503:C509 C214:C216 C188:C195 C208:C212 C377:C390 C369:C375 C546:C550 C218:C220 C222:C223 C479:C482 C511:C518 C467:C471 C127:C134 C354:C365 C117:C125 C79:C90 C136:C140 C107:C115 C523:C539 C142:C145 C16:C24 C595:C605 C26:C51 C54:C55 C278:C344" xr:uid="{F959676E-D7A6-40D6-A071-8FA401E228D2}">
      <formula1>"SERVIÇO,INSUMO"</formula1>
    </dataValidation>
    <dataValidation type="list" allowBlank="1" showInputMessage="1" showErrorMessage="1" sqref="D14:D615" xr:uid="{844A8E69-6CF2-41DC-BCA1-374C5C47D296}">
      <formula1>"AGESUL,SINAPI,SBC,SINDUSCON,SEINFRA,COMPOSIÇÃO,COTAÇÃO"</formula1>
    </dataValidation>
  </dataValidations>
  <printOptions horizontalCentered="1"/>
  <pageMargins left="0.7" right="0.7" top="0.75" bottom="0.75" header="0.3" footer="0.3"/>
  <pageSetup paperSize="9" scale="89" fitToHeight="0" orientation="portrait" horizontalDpi="300" verticalDpi="300" r:id="rId1"/>
  <headerFooter>
    <oddFooter>Página &amp;P de &amp;N</oddFooter>
  </headerFooter>
  <drawing r:id="rId2"/>
  <legacyDrawing r:id="rId3"/>
  <tableParts count="1">
    <tablePart r:id="rId4"/>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3:V1505"/>
  <sheetViews>
    <sheetView view="pageBreakPreview" topLeftCell="A103" zoomScaleNormal="100" zoomScaleSheetLayoutView="100" workbookViewId="0">
      <selection activeCell="A121" sqref="A1:XFD1048576"/>
    </sheetView>
  </sheetViews>
  <sheetFormatPr defaultColWidth="14.42578125" defaultRowHeight="12.75" x14ac:dyDescent="0.2"/>
  <cols>
    <col min="1" max="1" width="14.42578125" style="107"/>
    <col min="2" max="2" width="15.28515625" style="128" customWidth="1"/>
    <col min="3" max="3" width="18.7109375" style="128" customWidth="1"/>
    <col min="4" max="4" width="20" style="128" customWidth="1"/>
    <col min="5" max="5" width="31.42578125" style="128" customWidth="1"/>
    <col min="6" max="6" width="16.85546875" style="128" customWidth="1"/>
    <col min="7" max="7" width="20.140625" style="128" customWidth="1"/>
    <col min="8" max="8" width="14.140625" style="128" customWidth="1"/>
    <col min="9" max="9" width="16.5703125" style="128" customWidth="1"/>
    <col min="10" max="10" width="49.28515625" style="156" bestFit="1" customWidth="1"/>
    <col min="11" max="12" width="8.7109375" style="107" customWidth="1"/>
    <col min="13" max="13" width="13.42578125" style="107" customWidth="1"/>
    <col min="14" max="14" width="8.7109375" style="107" customWidth="1"/>
    <col min="15" max="15" width="17" style="107" customWidth="1"/>
    <col min="16" max="16" width="9.85546875" style="107" customWidth="1"/>
    <col min="17" max="18" width="8.7109375" style="107" customWidth="1"/>
    <col min="19" max="19" width="19.7109375" style="107" bestFit="1" customWidth="1"/>
    <col min="20" max="22" width="8.7109375" style="107" customWidth="1"/>
    <col min="23" max="16384" width="14.42578125" style="107"/>
  </cols>
  <sheetData>
    <row r="3" spans="2:10" ht="14.25" x14ac:dyDescent="0.2">
      <c r="B3" s="105"/>
      <c r="C3" s="106"/>
      <c r="D3" s="979" t="s">
        <v>1</v>
      </c>
      <c r="E3" s="979"/>
      <c r="F3" s="979"/>
      <c r="G3" s="979"/>
      <c r="H3" s="979"/>
      <c r="I3" s="979"/>
      <c r="J3" s="980"/>
    </row>
    <row r="4" spans="2:10" ht="15.75" customHeight="1" x14ac:dyDescent="0.2">
      <c r="B4" s="108"/>
      <c r="C4" s="109"/>
      <c r="D4" s="981" t="s">
        <v>435</v>
      </c>
      <c r="E4" s="982"/>
      <c r="F4" s="982"/>
      <c r="G4" s="982"/>
      <c r="H4" s="982"/>
      <c r="I4" s="982"/>
      <c r="J4" s="983"/>
    </row>
    <row r="5" spans="2:10" ht="14.25" customHeight="1" x14ac:dyDescent="0.2">
      <c r="B5" s="110"/>
      <c r="C5" s="111"/>
      <c r="D5" s="984" t="s">
        <v>35</v>
      </c>
      <c r="E5" s="979"/>
      <c r="F5" s="979"/>
      <c r="G5" s="979"/>
      <c r="H5" s="979"/>
      <c r="I5" s="979"/>
      <c r="J5" s="980"/>
    </row>
    <row r="6" spans="2:10" ht="20.25" x14ac:dyDescent="0.2">
      <c r="B6" s="985" t="s">
        <v>257</v>
      </c>
      <c r="C6" s="985"/>
      <c r="D6" s="986"/>
      <c r="E6" s="986"/>
      <c r="F6" s="986"/>
      <c r="G6" s="986"/>
      <c r="H6" s="986"/>
      <c r="I6" s="986"/>
      <c r="J6" s="986"/>
    </row>
    <row r="7" spans="2:10" x14ac:dyDescent="0.2">
      <c r="B7" s="112" t="s">
        <v>258</v>
      </c>
      <c r="C7" s="987" t="s">
        <v>1933</v>
      </c>
      <c r="D7" s="988"/>
      <c r="E7" s="988"/>
      <c r="F7" s="988"/>
      <c r="G7" s="988"/>
      <c r="H7" s="988"/>
      <c r="I7" s="113" t="s">
        <v>50</v>
      </c>
      <c r="J7" s="114"/>
    </row>
    <row r="8" spans="2:10" x14ac:dyDescent="0.2">
      <c r="B8" s="112" t="s">
        <v>2</v>
      </c>
      <c r="C8" s="987" t="s">
        <v>446</v>
      </c>
      <c r="D8" s="988"/>
      <c r="E8" s="988"/>
      <c r="F8" s="988"/>
      <c r="G8" s="988"/>
      <c r="H8" s="988"/>
      <c r="I8" s="115"/>
      <c r="J8" s="116"/>
    </row>
    <row r="9" spans="2:10" x14ac:dyDescent="0.2">
      <c r="B9" s="112" t="s">
        <v>3</v>
      </c>
      <c r="C9" s="987" t="s">
        <v>1932</v>
      </c>
      <c r="D9" s="988"/>
      <c r="E9" s="988"/>
      <c r="F9" s="988"/>
      <c r="G9" s="988"/>
      <c r="H9" s="988"/>
      <c r="I9" s="995" t="s">
        <v>797</v>
      </c>
      <c r="J9" s="996"/>
    </row>
    <row r="10" spans="2:10" ht="19.5" customHeight="1" x14ac:dyDescent="0.2">
      <c r="B10" s="117" t="s">
        <v>73</v>
      </c>
      <c r="C10" s="997" t="s">
        <v>1934</v>
      </c>
      <c r="D10" s="998"/>
      <c r="E10" s="998"/>
      <c r="F10" s="998"/>
      <c r="G10" s="998"/>
      <c r="H10" s="999"/>
      <c r="I10" s="995"/>
      <c r="J10" s="996"/>
    </row>
    <row r="11" spans="2:10" x14ac:dyDescent="0.2">
      <c r="B11" s="118"/>
      <c r="C11" s="348"/>
      <c r="D11" s="348"/>
      <c r="E11" s="119"/>
      <c r="F11" s="119"/>
      <c r="G11" s="364"/>
      <c r="H11" s="120"/>
      <c r="I11" s="120"/>
      <c r="J11" s="121"/>
    </row>
    <row r="12" spans="2:10" x14ac:dyDescent="0.2">
      <c r="B12" s="118"/>
      <c r="C12" s="348"/>
      <c r="D12" s="348"/>
      <c r="E12" s="119"/>
      <c r="F12" s="119"/>
      <c r="G12" s="364"/>
      <c r="H12" s="120"/>
      <c r="I12" s="120"/>
      <c r="J12" s="121"/>
    </row>
    <row r="13" spans="2:10" ht="12.75" customHeight="1" x14ac:dyDescent="0.2">
      <c r="B13" s="1002" t="s">
        <v>301</v>
      </c>
      <c r="C13" s="1003"/>
      <c r="D13" s="1003"/>
      <c r="E13" s="1003"/>
      <c r="F13" s="1003"/>
      <c r="G13" s="1003"/>
      <c r="H13" s="1003"/>
      <c r="I13" s="1003"/>
      <c r="J13" s="1004"/>
    </row>
    <row r="14" spans="2:10" ht="12.75" customHeight="1" x14ac:dyDescent="0.2">
      <c r="B14" s="166"/>
      <c r="C14" s="167"/>
      <c r="D14" s="167"/>
      <c r="E14" s="167"/>
      <c r="F14" s="167"/>
      <c r="G14" s="167"/>
      <c r="H14" s="167"/>
      <c r="I14" s="167"/>
      <c r="J14" s="168"/>
    </row>
    <row r="15" spans="2:10" ht="12.75" customHeight="1" x14ac:dyDescent="0.2">
      <c r="B15" s="971" t="s">
        <v>300</v>
      </c>
      <c r="C15" s="972"/>
      <c r="D15" s="972"/>
      <c r="E15" s="972"/>
      <c r="F15" s="972"/>
      <c r="G15" s="972"/>
      <c r="H15" s="972"/>
      <c r="I15" s="972"/>
      <c r="J15" s="973"/>
    </row>
    <row r="16" spans="2:10" x14ac:dyDescent="0.2">
      <c r="B16" s="351" t="s">
        <v>136</v>
      </c>
      <c r="C16" s="351" t="s">
        <v>861</v>
      </c>
      <c r="D16" s="351" t="s">
        <v>862</v>
      </c>
      <c r="E16" s="969" t="s">
        <v>235</v>
      </c>
      <c r="F16" s="969"/>
      <c r="G16" s="969"/>
      <c r="H16" s="1005" t="s">
        <v>263</v>
      </c>
      <c r="I16" s="1005"/>
      <c r="J16" s="121" t="s">
        <v>291</v>
      </c>
    </row>
    <row r="17" spans="2:10" x14ac:dyDescent="0.2">
      <c r="B17" s="351">
        <v>0</v>
      </c>
      <c r="C17" s="351">
        <v>0</v>
      </c>
      <c r="D17" s="351">
        <v>0</v>
      </c>
      <c r="E17" s="963" t="s">
        <v>863</v>
      </c>
      <c r="F17" s="963"/>
      <c r="G17" s="963"/>
      <c r="H17" s="970">
        <v>3.45</v>
      </c>
      <c r="I17" s="970"/>
      <c r="J17" s="365">
        <v>7.6</v>
      </c>
    </row>
    <row r="18" spans="2:10" x14ac:dyDescent="0.2">
      <c r="B18" s="351">
        <v>8</v>
      </c>
      <c r="C18" s="351">
        <v>12</v>
      </c>
      <c r="D18" s="351">
        <v>1</v>
      </c>
      <c r="E18" s="963" t="s">
        <v>864</v>
      </c>
      <c r="F18" s="963"/>
      <c r="G18" s="963"/>
      <c r="H18" s="970">
        <v>8.3000000000000007</v>
      </c>
      <c r="I18" s="970"/>
      <c r="J18" s="365">
        <v>11.55</v>
      </c>
    </row>
    <row r="19" spans="2:10" x14ac:dyDescent="0.2">
      <c r="B19" s="351">
        <v>8</v>
      </c>
      <c r="C19" s="351">
        <v>12</v>
      </c>
      <c r="D19" s="351">
        <v>1</v>
      </c>
      <c r="E19" s="963" t="s">
        <v>865</v>
      </c>
      <c r="F19" s="963"/>
      <c r="G19" s="963"/>
      <c r="H19" s="970">
        <v>8.19</v>
      </c>
      <c r="I19" s="970"/>
      <c r="J19" s="365">
        <v>11.5</v>
      </c>
    </row>
    <row r="20" spans="2:10" x14ac:dyDescent="0.2">
      <c r="B20" s="351">
        <v>8</v>
      </c>
      <c r="C20" s="351">
        <v>12</v>
      </c>
      <c r="D20" s="351">
        <v>1</v>
      </c>
      <c r="E20" s="963" t="s">
        <v>866</v>
      </c>
      <c r="F20" s="963"/>
      <c r="G20" s="963"/>
      <c r="H20" s="970">
        <v>11.9</v>
      </c>
      <c r="I20" s="970"/>
      <c r="J20" s="365">
        <v>13.8</v>
      </c>
    </row>
    <row r="21" spans="2:10" x14ac:dyDescent="0.2">
      <c r="B21" s="351">
        <v>8</v>
      </c>
      <c r="C21" s="351">
        <v>12</v>
      </c>
      <c r="D21" s="351">
        <v>1</v>
      </c>
      <c r="E21" s="963" t="s">
        <v>867</v>
      </c>
      <c r="F21" s="963"/>
      <c r="G21" s="963"/>
      <c r="H21" s="970">
        <v>18.309999999999999</v>
      </c>
      <c r="I21" s="970"/>
      <c r="J21" s="365">
        <v>18.55</v>
      </c>
    </row>
    <row r="22" spans="2:10" x14ac:dyDescent="0.2">
      <c r="B22" s="351">
        <v>8</v>
      </c>
      <c r="C22" s="351">
        <v>12</v>
      </c>
      <c r="D22" s="351">
        <v>1</v>
      </c>
      <c r="E22" s="963" t="s">
        <v>868</v>
      </c>
      <c r="F22" s="963"/>
      <c r="G22" s="963"/>
      <c r="H22" s="970">
        <v>3.07</v>
      </c>
      <c r="I22" s="970"/>
      <c r="J22" s="365">
        <v>7.95</v>
      </c>
    </row>
    <row r="23" spans="2:10" x14ac:dyDescent="0.2">
      <c r="B23" s="351">
        <v>1</v>
      </c>
      <c r="C23" s="351">
        <v>2</v>
      </c>
      <c r="D23" s="351">
        <v>1</v>
      </c>
      <c r="E23" s="963" t="s">
        <v>869</v>
      </c>
      <c r="F23" s="963"/>
      <c r="G23" s="963"/>
      <c r="H23" s="970">
        <v>17.829999999999998</v>
      </c>
      <c r="I23" s="970"/>
      <c r="J23" s="365">
        <v>27.7</v>
      </c>
    </row>
    <row r="24" spans="2:10" x14ac:dyDescent="0.2">
      <c r="B24" s="351">
        <v>1</v>
      </c>
      <c r="C24" s="351">
        <v>2</v>
      </c>
      <c r="D24" s="351">
        <v>1</v>
      </c>
      <c r="E24" s="963" t="s">
        <v>870</v>
      </c>
      <c r="F24" s="963"/>
      <c r="G24" s="963"/>
      <c r="H24" s="970">
        <v>29.64</v>
      </c>
      <c r="I24" s="970"/>
      <c r="J24" s="365">
        <v>34.049999999999997</v>
      </c>
    </row>
    <row r="25" spans="2:10" x14ac:dyDescent="0.2">
      <c r="B25" s="351">
        <v>8</v>
      </c>
      <c r="C25" s="351">
        <v>2</v>
      </c>
      <c r="D25" s="351">
        <v>1</v>
      </c>
      <c r="E25" s="963" t="s">
        <v>871</v>
      </c>
      <c r="F25" s="963"/>
      <c r="G25" s="963"/>
      <c r="H25" s="970">
        <v>39.44</v>
      </c>
      <c r="I25" s="970"/>
      <c r="J25" s="365">
        <v>30.6</v>
      </c>
    </row>
    <row r="26" spans="2:10" x14ac:dyDescent="0.2">
      <c r="B26" s="351">
        <v>8</v>
      </c>
      <c r="C26" s="351">
        <v>2</v>
      </c>
      <c r="D26" s="351">
        <v>1</v>
      </c>
      <c r="E26" s="963" t="s">
        <v>872</v>
      </c>
      <c r="F26" s="963"/>
      <c r="G26" s="963"/>
      <c r="H26" s="970">
        <v>39.630000000000003</v>
      </c>
      <c r="I26" s="970"/>
      <c r="J26" s="365">
        <v>30.6</v>
      </c>
    </row>
    <row r="27" spans="2:10" x14ac:dyDescent="0.2">
      <c r="B27" s="351">
        <v>8</v>
      </c>
      <c r="C27" s="351">
        <v>12</v>
      </c>
      <c r="D27" s="351">
        <v>1</v>
      </c>
      <c r="E27" s="963" t="s">
        <v>873</v>
      </c>
      <c r="F27" s="963"/>
      <c r="G27" s="963"/>
      <c r="H27" s="970">
        <v>44.59</v>
      </c>
      <c r="I27" s="970"/>
      <c r="J27" s="365">
        <v>30.6</v>
      </c>
    </row>
    <row r="28" spans="2:10" x14ac:dyDescent="0.2">
      <c r="B28" s="351">
        <v>8</v>
      </c>
      <c r="C28" s="351">
        <v>12</v>
      </c>
      <c r="D28" s="351">
        <v>1</v>
      </c>
      <c r="E28" s="963" t="s">
        <v>874</v>
      </c>
      <c r="F28" s="963"/>
      <c r="G28" s="963"/>
      <c r="H28" s="970">
        <v>44.59</v>
      </c>
      <c r="I28" s="970"/>
      <c r="J28" s="365">
        <v>30.6</v>
      </c>
    </row>
    <row r="29" spans="2:10" x14ac:dyDescent="0.2">
      <c r="B29" s="351">
        <v>8</v>
      </c>
      <c r="C29" s="351">
        <v>12</v>
      </c>
      <c r="D29" s="351">
        <v>1</v>
      </c>
      <c r="E29" s="963" t="s">
        <v>875</v>
      </c>
      <c r="F29" s="963"/>
      <c r="G29" s="963"/>
      <c r="H29" s="970">
        <v>36.11</v>
      </c>
      <c r="I29" s="970"/>
      <c r="J29" s="365">
        <v>27</v>
      </c>
    </row>
    <row r="30" spans="2:10" x14ac:dyDescent="0.2">
      <c r="B30" s="351">
        <v>8</v>
      </c>
      <c r="C30" s="351">
        <v>12</v>
      </c>
      <c r="D30" s="351">
        <v>1</v>
      </c>
      <c r="E30" s="963" t="s">
        <v>876</v>
      </c>
      <c r="F30" s="963"/>
      <c r="G30" s="963"/>
      <c r="H30" s="970">
        <v>36.11</v>
      </c>
      <c r="I30" s="970"/>
      <c r="J30" s="365">
        <v>27</v>
      </c>
    </row>
    <row r="31" spans="2:10" x14ac:dyDescent="0.2">
      <c r="B31" s="351">
        <v>1</v>
      </c>
      <c r="C31" s="351">
        <v>2</v>
      </c>
      <c r="D31" s="351">
        <v>1</v>
      </c>
      <c r="E31" s="963" t="s">
        <v>877</v>
      </c>
      <c r="F31" s="963"/>
      <c r="G31" s="963"/>
      <c r="H31" s="970">
        <v>4.46</v>
      </c>
      <c r="I31" s="970"/>
      <c r="J31" s="365">
        <v>8.6999999999999993</v>
      </c>
    </row>
    <row r="32" spans="2:10" x14ac:dyDescent="0.2">
      <c r="B32" s="351">
        <v>1</v>
      </c>
      <c r="C32" s="351">
        <v>2</v>
      </c>
      <c r="D32" s="351">
        <v>1</v>
      </c>
      <c r="E32" s="963" t="s">
        <v>878</v>
      </c>
      <c r="F32" s="963"/>
      <c r="G32" s="963"/>
      <c r="H32" s="970">
        <v>4.95</v>
      </c>
      <c r="I32" s="970"/>
      <c r="J32" s="365">
        <v>9.3000000000000007</v>
      </c>
    </row>
    <row r="33" spans="2:10" x14ac:dyDescent="0.2">
      <c r="B33" s="351">
        <v>8</v>
      </c>
      <c r="C33" s="351">
        <v>12</v>
      </c>
      <c r="D33" s="351">
        <v>1</v>
      </c>
      <c r="E33" s="963" t="s">
        <v>879</v>
      </c>
      <c r="F33" s="963"/>
      <c r="G33" s="963"/>
      <c r="H33" s="970">
        <v>11.9</v>
      </c>
      <c r="I33" s="970"/>
      <c r="J33" s="365">
        <v>13.8</v>
      </c>
    </row>
    <row r="34" spans="2:10" x14ac:dyDescent="0.2">
      <c r="B34" s="351">
        <v>1</v>
      </c>
      <c r="C34" s="351">
        <v>2</v>
      </c>
      <c r="D34" s="351">
        <v>1</v>
      </c>
      <c r="E34" s="963" t="s">
        <v>459</v>
      </c>
      <c r="F34" s="963"/>
      <c r="G34" s="963"/>
      <c r="H34" s="970">
        <v>2.61</v>
      </c>
      <c r="I34" s="970"/>
      <c r="J34" s="365">
        <v>6.5</v>
      </c>
    </row>
    <row r="35" spans="2:10" x14ac:dyDescent="0.2">
      <c r="B35" s="351">
        <v>1</v>
      </c>
      <c r="C35" s="351">
        <v>1</v>
      </c>
      <c r="D35" s="351">
        <v>1</v>
      </c>
      <c r="E35" s="963" t="s">
        <v>880</v>
      </c>
      <c r="F35" s="963"/>
      <c r="G35" s="963"/>
      <c r="H35" s="970">
        <v>1.9</v>
      </c>
      <c r="I35" s="970"/>
      <c r="J35" s="365">
        <v>5.6</v>
      </c>
    </row>
    <row r="36" spans="2:10" x14ac:dyDescent="0.2">
      <c r="B36" s="351">
        <v>8</v>
      </c>
      <c r="C36" s="351">
        <v>12</v>
      </c>
      <c r="D36" s="351">
        <v>1</v>
      </c>
      <c r="E36" s="963" t="s">
        <v>881</v>
      </c>
      <c r="F36" s="963"/>
      <c r="G36" s="963"/>
      <c r="H36" s="970">
        <v>8.1199999999999992</v>
      </c>
      <c r="I36" s="970"/>
      <c r="J36" s="365">
        <v>11.4</v>
      </c>
    </row>
    <row r="37" spans="2:10" x14ac:dyDescent="0.2">
      <c r="B37" s="351">
        <v>8</v>
      </c>
      <c r="C37" s="351">
        <v>12</v>
      </c>
      <c r="D37" s="351">
        <v>1</v>
      </c>
      <c r="E37" s="963" t="s">
        <v>882</v>
      </c>
      <c r="F37" s="963"/>
      <c r="G37" s="963"/>
      <c r="H37" s="970">
        <v>8.1199999999999992</v>
      </c>
      <c r="I37" s="970"/>
      <c r="J37" s="365">
        <v>11.4</v>
      </c>
    </row>
    <row r="38" spans="2:10" x14ac:dyDescent="0.2">
      <c r="B38" s="351">
        <v>0</v>
      </c>
      <c r="C38" s="351">
        <v>0</v>
      </c>
      <c r="D38" s="351">
        <v>0</v>
      </c>
      <c r="E38" s="963" t="s">
        <v>883</v>
      </c>
      <c r="F38" s="963"/>
      <c r="G38" s="963"/>
      <c r="H38" s="970">
        <v>1.2</v>
      </c>
      <c r="I38" s="970"/>
      <c r="J38" s="365">
        <v>4.5999999999999996</v>
      </c>
    </row>
    <row r="39" spans="2:10" x14ac:dyDescent="0.2">
      <c r="B39" s="351">
        <v>1</v>
      </c>
      <c r="C39" s="351">
        <v>2</v>
      </c>
      <c r="D39" s="351">
        <v>1</v>
      </c>
      <c r="E39" s="963" t="s">
        <v>884</v>
      </c>
      <c r="F39" s="963"/>
      <c r="G39" s="963"/>
      <c r="H39" s="970">
        <v>5.24</v>
      </c>
      <c r="I39" s="970"/>
      <c r="J39" s="365">
        <v>11.4</v>
      </c>
    </row>
    <row r="40" spans="2:10" x14ac:dyDescent="0.2">
      <c r="B40" s="351">
        <v>1</v>
      </c>
      <c r="C40" s="351">
        <v>2</v>
      </c>
      <c r="D40" s="351">
        <v>1</v>
      </c>
      <c r="E40" s="963" t="s">
        <v>885</v>
      </c>
      <c r="F40" s="963"/>
      <c r="G40" s="963"/>
      <c r="H40" s="970">
        <v>8.8000000000000007</v>
      </c>
      <c r="I40" s="970"/>
      <c r="J40" s="365">
        <v>12</v>
      </c>
    </row>
    <row r="41" spans="2:10" x14ac:dyDescent="0.2">
      <c r="B41" s="351">
        <v>8</v>
      </c>
      <c r="C41" s="351">
        <v>12</v>
      </c>
      <c r="D41" s="351">
        <v>1</v>
      </c>
      <c r="E41" s="963" t="s">
        <v>886</v>
      </c>
      <c r="F41" s="963"/>
      <c r="G41" s="963"/>
      <c r="H41" s="970">
        <v>47.72</v>
      </c>
      <c r="I41" s="970"/>
      <c r="J41" s="365">
        <v>28.2</v>
      </c>
    </row>
    <row r="42" spans="2:10" x14ac:dyDescent="0.2">
      <c r="B42" s="351">
        <v>8</v>
      </c>
      <c r="C42" s="351">
        <v>12</v>
      </c>
      <c r="D42" s="351">
        <v>1</v>
      </c>
      <c r="E42" s="963" t="s">
        <v>887</v>
      </c>
      <c r="F42" s="963"/>
      <c r="G42" s="963"/>
      <c r="H42" s="970">
        <v>36.200000000000003</v>
      </c>
      <c r="I42" s="970"/>
      <c r="J42" s="365">
        <v>25.8</v>
      </c>
    </row>
    <row r="43" spans="2:10" x14ac:dyDescent="0.2">
      <c r="B43" s="351">
        <v>8</v>
      </c>
      <c r="C43" s="351">
        <v>12</v>
      </c>
      <c r="D43" s="351">
        <v>1</v>
      </c>
      <c r="E43" s="963" t="s">
        <v>888</v>
      </c>
      <c r="F43" s="963"/>
      <c r="G43" s="963"/>
      <c r="H43" s="970">
        <v>35.92</v>
      </c>
      <c r="I43" s="970"/>
      <c r="J43" s="365">
        <v>25.6</v>
      </c>
    </row>
    <row r="44" spans="2:10" x14ac:dyDescent="0.2">
      <c r="B44" s="351">
        <v>8</v>
      </c>
      <c r="C44" s="351">
        <v>1</v>
      </c>
      <c r="D44" s="351">
        <v>2</v>
      </c>
      <c r="E44" s="963" t="s">
        <v>889</v>
      </c>
      <c r="F44" s="963"/>
      <c r="G44" s="963"/>
      <c r="H44" s="970">
        <v>296.5</v>
      </c>
      <c r="I44" s="970"/>
      <c r="J44" s="365">
        <v>70.099999999999994</v>
      </c>
    </row>
    <row r="45" spans="2:10" x14ac:dyDescent="0.2">
      <c r="B45" s="351">
        <v>8</v>
      </c>
      <c r="C45" s="351">
        <v>12</v>
      </c>
      <c r="D45" s="351">
        <v>1</v>
      </c>
      <c r="E45" s="963" t="s">
        <v>890</v>
      </c>
      <c r="F45" s="963"/>
      <c r="G45" s="963"/>
      <c r="H45" s="970">
        <v>32.25</v>
      </c>
      <c r="I45" s="970"/>
      <c r="J45" s="365">
        <v>35.4</v>
      </c>
    </row>
    <row r="46" spans="2:10" x14ac:dyDescent="0.2">
      <c r="B46" s="351">
        <v>0</v>
      </c>
      <c r="C46" s="351">
        <v>0</v>
      </c>
      <c r="D46" s="351">
        <v>0</v>
      </c>
      <c r="E46" s="963" t="s">
        <v>891</v>
      </c>
      <c r="F46" s="963"/>
      <c r="G46" s="963"/>
      <c r="H46" s="970">
        <v>1.8</v>
      </c>
      <c r="I46" s="970"/>
      <c r="J46" s="365">
        <v>5.4</v>
      </c>
    </row>
    <row r="47" spans="2:10" x14ac:dyDescent="0.2">
      <c r="B47" s="351">
        <v>1</v>
      </c>
      <c r="C47" s="351">
        <v>1</v>
      </c>
      <c r="D47" s="351">
        <v>1</v>
      </c>
      <c r="E47" s="963" t="s">
        <v>892</v>
      </c>
      <c r="F47" s="963"/>
      <c r="G47" s="963"/>
      <c r="H47" s="970">
        <v>4.66</v>
      </c>
      <c r="I47" s="970"/>
      <c r="J47" s="365">
        <v>9.6</v>
      </c>
    </row>
    <row r="48" spans="2:10" x14ac:dyDescent="0.2">
      <c r="B48" s="351">
        <v>1</v>
      </c>
      <c r="C48" s="351">
        <v>1</v>
      </c>
      <c r="D48" s="351">
        <v>1</v>
      </c>
      <c r="E48" s="963" t="s">
        <v>893</v>
      </c>
      <c r="F48" s="963"/>
      <c r="G48" s="963"/>
      <c r="H48" s="970">
        <v>2.94</v>
      </c>
      <c r="I48" s="970"/>
      <c r="J48" s="365">
        <v>7.41</v>
      </c>
    </row>
    <row r="49" spans="2:10" x14ac:dyDescent="0.2">
      <c r="B49" s="351">
        <v>8</v>
      </c>
      <c r="C49" s="351">
        <v>12</v>
      </c>
      <c r="D49" s="351">
        <v>1</v>
      </c>
      <c r="E49" s="963" t="s">
        <v>894</v>
      </c>
      <c r="F49" s="963"/>
      <c r="G49" s="963"/>
      <c r="H49" s="970">
        <v>18.11</v>
      </c>
      <c r="I49" s="970"/>
      <c r="J49" s="365">
        <v>17.399999999999999</v>
      </c>
    </row>
    <row r="50" spans="2:10" x14ac:dyDescent="0.2">
      <c r="B50" s="351">
        <v>1</v>
      </c>
      <c r="C50" s="351">
        <v>2</v>
      </c>
      <c r="D50" s="351">
        <v>1</v>
      </c>
      <c r="E50" s="963" t="s">
        <v>895</v>
      </c>
      <c r="F50" s="963"/>
      <c r="G50" s="963"/>
      <c r="H50" s="970">
        <v>3.83</v>
      </c>
      <c r="I50" s="970"/>
      <c r="J50" s="365">
        <v>7.9</v>
      </c>
    </row>
    <row r="51" spans="2:10" x14ac:dyDescent="0.2">
      <c r="B51" s="351">
        <v>1</v>
      </c>
      <c r="C51" s="351">
        <v>2</v>
      </c>
      <c r="D51" s="351">
        <v>1</v>
      </c>
      <c r="E51" s="963" t="s">
        <v>896</v>
      </c>
      <c r="F51" s="963"/>
      <c r="G51" s="963"/>
      <c r="H51" s="970">
        <v>3.83</v>
      </c>
      <c r="I51" s="970"/>
      <c r="J51" s="365">
        <v>7.9</v>
      </c>
    </row>
    <row r="52" spans="2:10" x14ac:dyDescent="0.2">
      <c r="B52" s="351">
        <v>1</v>
      </c>
      <c r="C52" s="351">
        <v>0</v>
      </c>
      <c r="D52" s="351">
        <v>1</v>
      </c>
      <c r="E52" s="963" t="s">
        <v>897</v>
      </c>
      <c r="F52" s="963"/>
      <c r="G52" s="963"/>
      <c r="H52" s="970">
        <v>5.69</v>
      </c>
      <c r="I52" s="970"/>
      <c r="J52" s="365">
        <v>10.199999999999999</v>
      </c>
    </row>
    <row r="53" spans="2:10" x14ac:dyDescent="0.2">
      <c r="B53" s="351">
        <v>1</v>
      </c>
      <c r="C53" s="351">
        <v>2</v>
      </c>
      <c r="D53" s="351">
        <v>1</v>
      </c>
      <c r="E53" s="963" t="s">
        <v>898</v>
      </c>
      <c r="F53" s="963"/>
      <c r="G53" s="963"/>
      <c r="H53" s="970">
        <v>5.69</v>
      </c>
      <c r="I53" s="970"/>
      <c r="J53" s="365">
        <v>10.199999999999999</v>
      </c>
    </row>
    <row r="54" spans="2:10" x14ac:dyDescent="0.2">
      <c r="B54" s="351">
        <v>1</v>
      </c>
      <c r="C54" s="351">
        <v>2</v>
      </c>
      <c r="D54" s="351">
        <v>1</v>
      </c>
      <c r="E54" s="963" t="s">
        <v>899</v>
      </c>
      <c r="F54" s="963"/>
      <c r="G54" s="963"/>
      <c r="H54" s="970">
        <v>18.75</v>
      </c>
      <c r="I54" s="970"/>
      <c r="J54" s="365">
        <v>25</v>
      </c>
    </row>
    <row r="55" spans="2:10" x14ac:dyDescent="0.2">
      <c r="B55" s="351">
        <v>1</v>
      </c>
      <c r="C55" s="351">
        <v>2</v>
      </c>
      <c r="D55" s="351">
        <v>1</v>
      </c>
      <c r="E55" s="963" t="s">
        <v>900</v>
      </c>
      <c r="F55" s="963"/>
      <c r="G55" s="963"/>
      <c r="H55" s="970">
        <v>18.850000000000001</v>
      </c>
      <c r="I55" s="970"/>
      <c r="J55" s="365">
        <v>20.6</v>
      </c>
    </row>
    <row r="56" spans="2:10" x14ac:dyDescent="0.2">
      <c r="B56" s="351">
        <v>1</v>
      </c>
      <c r="C56" s="351">
        <v>2</v>
      </c>
      <c r="D56" s="351">
        <v>1</v>
      </c>
      <c r="E56" s="963" t="s">
        <v>901</v>
      </c>
      <c r="F56" s="963"/>
      <c r="G56" s="963"/>
      <c r="H56" s="970">
        <v>18.850000000000001</v>
      </c>
      <c r="I56" s="970"/>
      <c r="J56" s="365">
        <v>20.6</v>
      </c>
    </row>
    <row r="57" spans="2:10" x14ac:dyDescent="0.2">
      <c r="B57" s="351">
        <v>8</v>
      </c>
      <c r="C57" s="351">
        <v>12</v>
      </c>
      <c r="D57" s="351">
        <v>1</v>
      </c>
      <c r="E57" s="963" t="s">
        <v>902</v>
      </c>
      <c r="F57" s="963"/>
      <c r="G57" s="963"/>
      <c r="H57" s="970">
        <v>24.23</v>
      </c>
      <c r="I57" s="970"/>
      <c r="J57" s="365">
        <v>22.2</v>
      </c>
    </row>
    <row r="58" spans="2:10" x14ac:dyDescent="0.2">
      <c r="B58" s="351">
        <v>1</v>
      </c>
      <c r="C58" s="351">
        <v>12</v>
      </c>
      <c r="D58" s="351">
        <v>1</v>
      </c>
      <c r="E58" s="963" t="s">
        <v>903</v>
      </c>
      <c r="F58" s="963"/>
      <c r="G58" s="963"/>
      <c r="H58" s="970">
        <v>29.76</v>
      </c>
      <c r="I58" s="970"/>
      <c r="J58" s="365">
        <v>25.2</v>
      </c>
    </row>
    <row r="59" spans="2:10" x14ac:dyDescent="0.2">
      <c r="B59" s="351">
        <v>1</v>
      </c>
      <c r="C59" s="351">
        <v>1</v>
      </c>
      <c r="D59" s="351">
        <v>1</v>
      </c>
      <c r="E59" s="963" t="s">
        <v>904</v>
      </c>
      <c r="F59" s="963"/>
      <c r="G59" s="963"/>
      <c r="H59" s="970">
        <v>29.76</v>
      </c>
      <c r="I59" s="970"/>
      <c r="J59" s="365">
        <v>25.2</v>
      </c>
    </row>
    <row r="60" spans="2:10" x14ac:dyDescent="0.2">
      <c r="B60" s="351">
        <v>1</v>
      </c>
      <c r="C60" s="351">
        <v>1</v>
      </c>
      <c r="D60" s="351">
        <v>1</v>
      </c>
      <c r="E60" s="963" t="s">
        <v>905</v>
      </c>
      <c r="F60" s="963"/>
      <c r="G60" s="963"/>
      <c r="H60" s="970">
        <v>62.4</v>
      </c>
      <c r="I60" s="970"/>
      <c r="J60" s="365">
        <v>34.1</v>
      </c>
    </row>
    <row r="61" spans="2:10" x14ac:dyDescent="0.2">
      <c r="B61" s="351">
        <v>1</v>
      </c>
      <c r="C61" s="351">
        <v>1</v>
      </c>
      <c r="D61" s="351">
        <v>1</v>
      </c>
      <c r="E61" s="963" t="s">
        <v>906</v>
      </c>
      <c r="F61" s="963"/>
      <c r="G61" s="963"/>
      <c r="H61" s="970">
        <v>62.4</v>
      </c>
      <c r="I61" s="970"/>
      <c r="J61" s="365">
        <v>34.1</v>
      </c>
    </row>
    <row r="62" spans="2:10" x14ac:dyDescent="0.2">
      <c r="B62" s="351">
        <v>1</v>
      </c>
      <c r="C62" s="351">
        <v>1</v>
      </c>
      <c r="D62" s="351">
        <v>1</v>
      </c>
      <c r="E62" s="963" t="s">
        <v>907</v>
      </c>
      <c r="F62" s="963"/>
      <c r="G62" s="963"/>
      <c r="H62" s="970">
        <v>1.72</v>
      </c>
      <c r="I62" s="970"/>
      <c r="J62" s="365">
        <v>5.29</v>
      </c>
    </row>
    <row r="63" spans="2:10" x14ac:dyDescent="0.2">
      <c r="B63" s="351">
        <v>1</v>
      </c>
      <c r="C63" s="351">
        <v>2</v>
      </c>
      <c r="D63" s="351">
        <v>1</v>
      </c>
      <c r="E63" s="963" t="s">
        <v>908</v>
      </c>
      <c r="F63" s="963"/>
      <c r="G63" s="963"/>
      <c r="H63" s="970">
        <v>8.35</v>
      </c>
      <c r="I63" s="970"/>
      <c r="J63" s="365">
        <v>14.13</v>
      </c>
    </row>
    <row r="64" spans="2:10" x14ac:dyDescent="0.2">
      <c r="B64" s="545"/>
      <c r="C64" s="546"/>
      <c r="D64" s="546"/>
      <c r="E64" s="963" t="s">
        <v>909</v>
      </c>
      <c r="F64" s="963"/>
      <c r="G64" s="963"/>
      <c r="H64" s="970">
        <v>6.25</v>
      </c>
      <c r="I64" s="970"/>
      <c r="J64" s="365">
        <v>12.57</v>
      </c>
    </row>
    <row r="65" spans="2:11" x14ac:dyDescent="0.2">
      <c r="B65" s="992" t="s">
        <v>318</v>
      </c>
      <c r="C65" s="993"/>
      <c r="D65" s="993"/>
      <c r="E65" s="993"/>
      <c r="F65" s="993"/>
      <c r="G65" s="994"/>
      <c r="H65" s="1000">
        <v>1174.9200000000003</v>
      </c>
      <c r="I65" s="1001"/>
      <c r="J65" s="164">
        <v>903.9000000000002</v>
      </c>
    </row>
    <row r="66" spans="2:11" x14ac:dyDescent="0.2">
      <c r="B66" s="376"/>
      <c r="C66" s="162"/>
      <c r="D66" s="162"/>
      <c r="E66" s="162"/>
      <c r="F66" s="162"/>
      <c r="G66" s="162"/>
      <c r="H66" s="163"/>
      <c r="I66" s="165"/>
      <c r="J66" s="377"/>
    </row>
    <row r="67" spans="2:11" ht="13.5" customHeight="1" x14ac:dyDescent="0.2">
      <c r="B67" s="971" t="s">
        <v>303</v>
      </c>
      <c r="C67" s="972"/>
      <c r="D67" s="972"/>
      <c r="E67" s="972"/>
      <c r="F67" s="972"/>
      <c r="G67" s="972"/>
      <c r="H67" s="972"/>
      <c r="I67" s="972"/>
      <c r="J67" s="973"/>
    </row>
    <row r="68" spans="2:11" ht="13.5" customHeight="1" x14ac:dyDescent="0.2">
      <c r="B68" s="199" t="s">
        <v>148</v>
      </c>
      <c r="C68" s="362"/>
      <c r="D68" s="362"/>
      <c r="E68" s="362"/>
      <c r="F68" s="362"/>
      <c r="G68" s="362"/>
      <c r="H68" s="362"/>
      <c r="I68" s="362"/>
      <c r="J68" s="363"/>
    </row>
    <row r="69" spans="2:11" ht="13.5" customHeight="1" x14ac:dyDescent="0.2">
      <c r="B69" s="171" t="s">
        <v>1056</v>
      </c>
      <c r="C69" s="171" t="s">
        <v>261</v>
      </c>
      <c r="D69" s="171" t="s">
        <v>262</v>
      </c>
      <c r="E69" s="171" t="s">
        <v>263</v>
      </c>
      <c r="F69" s="171" t="s">
        <v>1057</v>
      </c>
      <c r="G69" s="989" t="s">
        <v>54</v>
      </c>
      <c r="H69" s="990"/>
      <c r="I69" s="990"/>
      <c r="J69" s="991"/>
    </row>
    <row r="70" spans="2:11" x14ac:dyDescent="0.2">
      <c r="B70" s="147" t="s">
        <v>914</v>
      </c>
      <c r="C70" s="147">
        <v>0.7</v>
      </c>
      <c r="D70" s="147">
        <v>1.6</v>
      </c>
      <c r="E70" s="147">
        <v>16.8</v>
      </c>
      <c r="F70" s="147">
        <v>15</v>
      </c>
      <c r="G70" s="977" t="s">
        <v>1400</v>
      </c>
      <c r="H70" s="977"/>
      <c r="I70" s="977"/>
      <c r="J70" s="977"/>
    </row>
    <row r="71" spans="2:11" ht="13.5" customHeight="1" x14ac:dyDescent="0.2">
      <c r="B71" s="147" t="s">
        <v>916</v>
      </c>
      <c r="C71" s="147">
        <v>0.7</v>
      </c>
      <c r="D71" s="147">
        <v>2.1</v>
      </c>
      <c r="E71" s="147">
        <v>4.41</v>
      </c>
      <c r="F71" s="147">
        <v>3</v>
      </c>
      <c r="G71" s="977" t="s">
        <v>1070</v>
      </c>
      <c r="H71" s="977"/>
      <c r="I71" s="977"/>
      <c r="J71" s="977"/>
    </row>
    <row r="72" spans="2:11" ht="13.5" customHeight="1" x14ac:dyDescent="0.2">
      <c r="B72" s="147" t="s">
        <v>319</v>
      </c>
      <c r="C72" s="147">
        <v>0.8</v>
      </c>
      <c r="D72" s="147">
        <v>2.1</v>
      </c>
      <c r="E72" s="147">
        <v>6.72</v>
      </c>
      <c r="F72" s="147">
        <v>4</v>
      </c>
      <c r="G72" s="977" t="s">
        <v>1072</v>
      </c>
      <c r="H72" s="977"/>
      <c r="I72" s="977"/>
      <c r="J72" s="977"/>
      <c r="K72" s="210"/>
    </row>
    <row r="73" spans="2:11" ht="12.75" customHeight="1" x14ac:dyDescent="0.2">
      <c r="B73" s="147" t="s">
        <v>320</v>
      </c>
      <c r="C73" s="147">
        <v>0.8</v>
      </c>
      <c r="D73" s="147">
        <v>2.1</v>
      </c>
      <c r="E73" s="147">
        <v>25.2</v>
      </c>
      <c r="F73" s="147">
        <v>15</v>
      </c>
      <c r="G73" s="977" t="s">
        <v>1073</v>
      </c>
      <c r="H73" s="977"/>
      <c r="I73" s="977"/>
      <c r="J73" s="977"/>
      <c r="K73" s="210"/>
    </row>
    <row r="74" spans="2:11" ht="12.75" customHeight="1" x14ac:dyDescent="0.2">
      <c r="B74" s="147" t="s">
        <v>321</v>
      </c>
      <c r="C74" s="147">
        <v>0.8</v>
      </c>
      <c r="D74" s="147">
        <v>1.6</v>
      </c>
      <c r="E74" s="147">
        <v>2.56</v>
      </c>
      <c r="F74" s="147">
        <v>2</v>
      </c>
      <c r="G74" s="977" t="s">
        <v>1071</v>
      </c>
      <c r="H74" s="977"/>
      <c r="I74" s="977"/>
      <c r="J74" s="977"/>
      <c r="K74" s="210"/>
    </row>
    <row r="75" spans="2:11" ht="12.75" customHeight="1" x14ac:dyDescent="0.2">
      <c r="B75" s="147" t="s">
        <v>322</v>
      </c>
      <c r="C75" s="147">
        <v>0.8</v>
      </c>
      <c r="D75" s="147">
        <v>2.1</v>
      </c>
      <c r="E75" s="147">
        <v>6.72</v>
      </c>
      <c r="F75" s="147">
        <v>4</v>
      </c>
      <c r="G75" s="977" t="s">
        <v>1074</v>
      </c>
      <c r="H75" s="977"/>
      <c r="I75" s="977"/>
      <c r="J75" s="977"/>
    </row>
    <row r="76" spans="2:11" ht="12.75" customHeight="1" x14ac:dyDescent="0.2">
      <c r="B76" s="147" t="s">
        <v>323</v>
      </c>
      <c r="C76" s="147">
        <v>0.9</v>
      </c>
      <c r="D76" s="147">
        <v>2.1</v>
      </c>
      <c r="E76" s="147">
        <v>30.24</v>
      </c>
      <c r="F76" s="147">
        <v>16</v>
      </c>
      <c r="G76" s="977" t="s">
        <v>1075</v>
      </c>
      <c r="H76" s="977"/>
      <c r="I76" s="977"/>
      <c r="J76" s="977"/>
    </row>
    <row r="77" spans="2:11" ht="12.75" customHeight="1" x14ac:dyDescent="0.2">
      <c r="B77" s="147" t="s">
        <v>332</v>
      </c>
      <c r="C77" s="147">
        <v>0.9</v>
      </c>
      <c r="D77" s="147">
        <v>2.1</v>
      </c>
      <c r="E77" s="147">
        <v>7.56</v>
      </c>
      <c r="F77" s="147">
        <v>4</v>
      </c>
      <c r="G77" s="977" t="s">
        <v>1076</v>
      </c>
      <c r="H77" s="977"/>
      <c r="I77" s="977"/>
      <c r="J77" s="977"/>
    </row>
    <row r="78" spans="2:11" ht="12.75" customHeight="1" x14ac:dyDescent="0.2">
      <c r="B78" s="147" t="s">
        <v>710</v>
      </c>
      <c r="C78" s="147">
        <v>0.9</v>
      </c>
      <c r="D78" s="147">
        <v>2</v>
      </c>
      <c r="E78" s="147">
        <v>10.8</v>
      </c>
      <c r="F78" s="147">
        <v>6</v>
      </c>
      <c r="G78" s="977" t="s">
        <v>1075</v>
      </c>
      <c r="H78" s="977"/>
      <c r="I78" s="977"/>
      <c r="J78" s="977"/>
    </row>
    <row r="79" spans="2:11" ht="12.75" customHeight="1" x14ac:dyDescent="0.2">
      <c r="B79" s="147" t="s">
        <v>711</v>
      </c>
      <c r="C79" s="147">
        <v>0.9</v>
      </c>
      <c r="D79" s="147">
        <v>2.1</v>
      </c>
      <c r="E79" s="147">
        <v>3.78</v>
      </c>
      <c r="F79" s="147">
        <v>2</v>
      </c>
      <c r="G79" s="977" t="s">
        <v>1077</v>
      </c>
      <c r="H79" s="977"/>
      <c r="I79" s="977"/>
      <c r="J79" s="977"/>
    </row>
    <row r="80" spans="2:11" ht="12.75" customHeight="1" x14ac:dyDescent="0.2">
      <c r="B80" s="147" t="s">
        <v>926</v>
      </c>
      <c r="C80" s="147">
        <v>1.2</v>
      </c>
      <c r="D80" s="147">
        <v>2.1</v>
      </c>
      <c r="E80" s="147">
        <v>5.04</v>
      </c>
      <c r="F80" s="147">
        <v>2</v>
      </c>
      <c r="G80" s="977" t="s">
        <v>1401</v>
      </c>
      <c r="H80" s="977"/>
      <c r="I80" s="977"/>
      <c r="J80" s="977"/>
    </row>
    <row r="81" spans="2:10" ht="12.75" customHeight="1" x14ac:dyDescent="0.2">
      <c r="B81" s="147" t="s">
        <v>919</v>
      </c>
      <c r="C81" s="147">
        <v>1.8</v>
      </c>
      <c r="D81" s="147">
        <v>2.1</v>
      </c>
      <c r="E81" s="147">
        <v>7.56</v>
      </c>
      <c r="F81" s="147">
        <v>2</v>
      </c>
      <c r="G81" s="977" t="s">
        <v>1078</v>
      </c>
      <c r="H81" s="977"/>
      <c r="I81" s="977"/>
      <c r="J81" s="977"/>
    </row>
    <row r="82" spans="2:10" x14ac:dyDescent="0.2">
      <c r="B82" s="199" t="s">
        <v>145</v>
      </c>
      <c r="C82" s="362"/>
      <c r="D82" s="362"/>
      <c r="E82" s="362"/>
      <c r="F82" s="362"/>
      <c r="G82" s="362"/>
      <c r="H82" s="362"/>
      <c r="I82" s="362"/>
      <c r="J82" s="363"/>
    </row>
    <row r="83" spans="2:10" x14ac:dyDescent="0.2">
      <c r="B83" s="171" t="s">
        <v>1056</v>
      </c>
      <c r="C83" s="171" t="s">
        <v>261</v>
      </c>
      <c r="D83" s="171" t="s">
        <v>262</v>
      </c>
      <c r="E83" s="171" t="s">
        <v>263</v>
      </c>
      <c r="F83" s="171" t="s">
        <v>1057</v>
      </c>
      <c r="G83" s="1011" t="s">
        <v>1058</v>
      </c>
      <c r="H83" s="1011"/>
      <c r="I83" s="1011"/>
      <c r="J83" s="1011"/>
    </row>
    <row r="84" spans="2:10" x14ac:dyDescent="0.2">
      <c r="B84" s="147" t="s">
        <v>931</v>
      </c>
      <c r="C84" s="147">
        <v>0.6</v>
      </c>
      <c r="D84" s="147">
        <v>0.9</v>
      </c>
      <c r="E84" s="147">
        <v>3.24</v>
      </c>
      <c r="F84" s="147">
        <v>6</v>
      </c>
      <c r="G84" s="974" t="s">
        <v>1059</v>
      </c>
      <c r="H84" s="974"/>
      <c r="I84" s="974"/>
      <c r="J84" s="974"/>
    </row>
    <row r="85" spans="2:10" x14ac:dyDescent="0.2">
      <c r="B85" s="147" t="s">
        <v>932</v>
      </c>
      <c r="C85" s="147">
        <v>1.2</v>
      </c>
      <c r="D85" s="147">
        <v>0.6</v>
      </c>
      <c r="E85" s="147">
        <v>2.88</v>
      </c>
      <c r="F85" s="147">
        <v>4</v>
      </c>
      <c r="G85" s="974" t="s">
        <v>1060</v>
      </c>
      <c r="H85" s="974"/>
      <c r="I85" s="974"/>
      <c r="J85" s="974"/>
    </row>
    <row r="86" spans="2:10" x14ac:dyDescent="0.2">
      <c r="B86" s="147" t="s">
        <v>933</v>
      </c>
      <c r="C86" s="147">
        <v>1.2</v>
      </c>
      <c r="D86" s="147">
        <v>1.1000000000000001</v>
      </c>
      <c r="E86" s="147">
        <v>1.32</v>
      </c>
      <c r="F86" s="147">
        <v>1</v>
      </c>
      <c r="G86" s="974" t="s">
        <v>1061</v>
      </c>
      <c r="H86" s="974"/>
      <c r="I86" s="974"/>
      <c r="J86" s="974"/>
    </row>
    <row r="87" spans="2:10" x14ac:dyDescent="0.2">
      <c r="B87" s="147" t="s">
        <v>938</v>
      </c>
      <c r="C87" s="147">
        <v>1.2</v>
      </c>
      <c r="D87" s="147">
        <v>1.2</v>
      </c>
      <c r="E87" s="147">
        <v>4.32</v>
      </c>
      <c r="F87" s="147">
        <v>3</v>
      </c>
      <c r="G87" s="974" t="s">
        <v>1062</v>
      </c>
      <c r="H87" s="974"/>
      <c r="I87" s="974"/>
      <c r="J87" s="974"/>
    </row>
    <row r="88" spans="2:10" x14ac:dyDescent="0.2">
      <c r="B88" s="147" t="s">
        <v>939</v>
      </c>
      <c r="C88" s="147">
        <v>1.8</v>
      </c>
      <c r="D88" s="147">
        <v>0.3</v>
      </c>
      <c r="E88" s="147">
        <v>4.32</v>
      </c>
      <c r="F88" s="147">
        <v>8</v>
      </c>
      <c r="G88" s="974" t="s">
        <v>1063</v>
      </c>
      <c r="H88" s="974"/>
      <c r="I88" s="974"/>
      <c r="J88" s="974"/>
    </row>
    <row r="89" spans="2:10" x14ac:dyDescent="0.2">
      <c r="B89" s="147" t="s">
        <v>940</v>
      </c>
      <c r="C89" s="147">
        <v>1.8</v>
      </c>
      <c r="D89" s="147">
        <v>1.05</v>
      </c>
      <c r="E89" s="147">
        <v>1.89</v>
      </c>
      <c r="F89" s="147">
        <v>1</v>
      </c>
      <c r="G89" s="974" t="s">
        <v>1064</v>
      </c>
      <c r="H89" s="974"/>
      <c r="I89" s="974"/>
      <c r="J89" s="974"/>
    </row>
    <row r="90" spans="2:10" x14ac:dyDescent="0.2">
      <c r="B90" s="147" t="s">
        <v>941</v>
      </c>
      <c r="C90" s="147">
        <v>1.8</v>
      </c>
      <c r="D90" s="147">
        <v>1.2</v>
      </c>
      <c r="E90" s="147">
        <v>2.16</v>
      </c>
      <c r="F90" s="147">
        <v>1</v>
      </c>
      <c r="G90" s="974" t="s">
        <v>1065</v>
      </c>
      <c r="H90" s="974"/>
      <c r="I90" s="974"/>
      <c r="J90" s="974"/>
    </row>
    <row r="91" spans="2:10" x14ac:dyDescent="0.2">
      <c r="B91" s="147" t="s">
        <v>942</v>
      </c>
      <c r="C91" s="147">
        <v>1.8</v>
      </c>
      <c r="D91" s="147">
        <v>0.6</v>
      </c>
      <c r="E91" s="147">
        <v>22.68</v>
      </c>
      <c r="F91" s="147">
        <v>21</v>
      </c>
      <c r="G91" s="974" t="s">
        <v>1066</v>
      </c>
      <c r="H91" s="974"/>
      <c r="I91" s="974"/>
      <c r="J91" s="974"/>
    </row>
    <row r="92" spans="2:10" x14ac:dyDescent="0.2">
      <c r="B92" s="147" t="s">
        <v>943</v>
      </c>
      <c r="C92" s="147">
        <v>2.4</v>
      </c>
      <c r="D92" s="147">
        <v>1.2</v>
      </c>
      <c r="E92" s="147">
        <v>5.76</v>
      </c>
      <c r="F92" s="147">
        <v>2</v>
      </c>
      <c r="G92" s="974" t="s">
        <v>1065</v>
      </c>
      <c r="H92" s="974"/>
      <c r="I92" s="974"/>
      <c r="J92" s="974"/>
    </row>
    <row r="93" spans="2:10" x14ac:dyDescent="0.2">
      <c r="B93" s="147" t="s">
        <v>944</v>
      </c>
      <c r="C93" s="147">
        <v>2.4</v>
      </c>
      <c r="D93" s="147">
        <v>1.6</v>
      </c>
      <c r="E93" s="147">
        <v>15.36</v>
      </c>
      <c r="F93" s="147">
        <v>4</v>
      </c>
      <c r="G93" s="974" t="s">
        <v>1065</v>
      </c>
      <c r="H93" s="974"/>
      <c r="I93" s="974"/>
      <c r="J93" s="974"/>
    </row>
    <row r="94" spans="2:10" x14ac:dyDescent="0.2">
      <c r="B94" s="147" t="s">
        <v>945</v>
      </c>
      <c r="C94" s="147">
        <v>2.4</v>
      </c>
      <c r="D94" s="147">
        <v>0.6</v>
      </c>
      <c r="E94" s="147">
        <v>4.32</v>
      </c>
      <c r="F94" s="147">
        <v>3</v>
      </c>
      <c r="G94" s="974" t="s">
        <v>1063</v>
      </c>
      <c r="H94" s="974"/>
      <c r="I94" s="974"/>
      <c r="J94" s="974"/>
    </row>
    <row r="95" spans="2:10" x14ac:dyDescent="0.2">
      <c r="B95" s="147" t="s">
        <v>946</v>
      </c>
      <c r="C95" s="147">
        <v>3</v>
      </c>
      <c r="D95" s="147">
        <v>1.2</v>
      </c>
      <c r="E95" s="147">
        <v>7.2</v>
      </c>
      <c r="F95" s="147">
        <v>2</v>
      </c>
      <c r="G95" s="974" t="s">
        <v>1065</v>
      </c>
      <c r="H95" s="974"/>
      <c r="I95" s="974"/>
      <c r="J95" s="974"/>
    </row>
    <row r="96" spans="2:10" x14ac:dyDescent="0.2">
      <c r="B96" s="147" t="s">
        <v>1067</v>
      </c>
      <c r="C96" s="147">
        <v>3.6</v>
      </c>
      <c r="D96" s="147">
        <v>1.6</v>
      </c>
      <c r="E96" s="147">
        <v>28.8</v>
      </c>
      <c r="F96" s="147">
        <v>5</v>
      </c>
      <c r="G96" s="974" t="s">
        <v>1065</v>
      </c>
      <c r="H96" s="974"/>
      <c r="I96" s="974"/>
      <c r="J96" s="974"/>
    </row>
    <row r="97" spans="1:11" ht="12.75" customHeight="1" x14ac:dyDescent="0.2">
      <c r="B97" s="358"/>
      <c r="C97" s="344"/>
      <c r="D97" s="344"/>
      <c r="E97" s="344"/>
      <c r="F97" s="344"/>
      <c r="G97" s="290"/>
      <c r="H97" s="290"/>
      <c r="I97" s="290"/>
      <c r="J97" s="291"/>
      <c r="K97" s="210"/>
    </row>
    <row r="98" spans="1:11" x14ac:dyDescent="0.2">
      <c r="B98" s="357" t="s">
        <v>46</v>
      </c>
      <c r="C98" s="357" t="s">
        <v>41</v>
      </c>
      <c r="D98" s="868" t="s">
        <v>54</v>
      </c>
      <c r="E98" s="868"/>
      <c r="F98" s="868"/>
      <c r="G98" s="868"/>
      <c r="H98" s="868"/>
      <c r="I98" s="868"/>
      <c r="J98" s="357" t="s">
        <v>42</v>
      </c>
    </row>
    <row r="99" spans="1:11" x14ac:dyDescent="0.2">
      <c r="B99" s="122" t="s">
        <v>259</v>
      </c>
      <c r="C99" s="378"/>
      <c r="D99" s="123" t="s">
        <v>4</v>
      </c>
      <c r="E99" s="123"/>
      <c r="F99" s="123"/>
      <c r="G99" s="123"/>
      <c r="H99" s="123"/>
      <c r="I99" s="123"/>
      <c r="J99" s="124"/>
    </row>
    <row r="100" spans="1:11" ht="13.5" customHeight="1" x14ac:dyDescent="0.2">
      <c r="B100" s="230" t="s">
        <v>13</v>
      </c>
      <c r="C100" s="230">
        <v>101000101</v>
      </c>
      <c r="D100" s="800" t="s">
        <v>1935</v>
      </c>
      <c r="E100" s="800"/>
      <c r="F100" s="800"/>
      <c r="G100" s="800"/>
      <c r="H100" s="800"/>
      <c r="I100" s="800"/>
      <c r="J100" s="230" t="s">
        <v>48</v>
      </c>
    </row>
    <row r="101" spans="1:11" x14ac:dyDescent="0.2">
      <c r="B101" s="359" t="s">
        <v>260</v>
      </c>
      <c r="C101" s="812" t="s">
        <v>333</v>
      </c>
      <c r="D101" s="813"/>
      <c r="E101" s="814"/>
      <c r="F101" s="359" t="s">
        <v>261</v>
      </c>
      <c r="G101" s="359" t="s">
        <v>262</v>
      </c>
      <c r="H101" s="815" t="s">
        <v>263</v>
      </c>
      <c r="I101" s="816"/>
      <c r="J101" s="359" t="s">
        <v>264</v>
      </c>
    </row>
    <row r="102" spans="1:11" x14ac:dyDescent="0.2">
      <c r="A102" s="466" t="s">
        <v>13</v>
      </c>
      <c r="B102" s="976" t="s">
        <v>265</v>
      </c>
      <c r="C102" s="976"/>
      <c r="D102" s="976"/>
      <c r="E102" s="976"/>
      <c r="F102" s="346">
        <v>2</v>
      </c>
      <c r="G102" s="346">
        <v>4</v>
      </c>
      <c r="H102" s="807">
        <v>8</v>
      </c>
      <c r="I102" s="808"/>
      <c r="J102" s="360" t="s">
        <v>759</v>
      </c>
    </row>
    <row r="103" spans="1:11" ht="33.75" customHeight="1" x14ac:dyDescent="0.2">
      <c r="B103" s="230" t="s">
        <v>14</v>
      </c>
      <c r="C103" s="230">
        <v>99059</v>
      </c>
      <c r="D103" s="801" t="s">
        <v>1936</v>
      </c>
      <c r="E103" s="795"/>
      <c r="F103" s="795"/>
      <c r="G103" s="795"/>
      <c r="H103" s="795"/>
      <c r="I103" s="796"/>
      <c r="J103" s="230" t="s">
        <v>160</v>
      </c>
    </row>
    <row r="104" spans="1:11" x14ac:dyDescent="0.2">
      <c r="B104" s="359" t="s">
        <v>260</v>
      </c>
      <c r="C104" s="812" t="s">
        <v>334</v>
      </c>
      <c r="D104" s="813"/>
      <c r="E104" s="814"/>
      <c r="F104" s="815" t="s">
        <v>266</v>
      </c>
      <c r="G104" s="816"/>
      <c r="H104" s="815" t="s">
        <v>266</v>
      </c>
      <c r="I104" s="816"/>
      <c r="J104" s="359" t="s">
        <v>264</v>
      </c>
    </row>
    <row r="105" spans="1:11" x14ac:dyDescent="0.2">
      <c r="A105" s="466" t="s">
        <v>14</v>
      </c>
      <c r="B105" s="976" t="s">
        <v>265</v>
      </c>
      <c r="C105" s="976"/>
      <c r="D105" s="976"/>
      <c r="E105" s="976"/>
      <c r="F105" s="917">
        <v>236.25</v>
      </c>
      <c r="G105" s="918"/>
      <c r="H105" s="807">
        <v>236.25</v>
      </c>
      <c r="I105" s="808"/>
      <c r="J105" s="360" t="s">
        <v>266</v>
      </c>
    </row>
    <row r="106" spans="1:11" x14ac:dyDescent="0.2">
      <c r="B106" s="230" t="s">
        <v>15</v>
      </c>
      <c r="C106" s="230">
        <v>98459</v>
      </c>
      <c r="D106" s="801" t="s">
        <v>1938</v>
      </c>
      <c r="E106" s="795"/>
      <c r="F106" s="795"/>
      <c r="G106" s="795"/>
      <c r="H106" s="795"/>
      <c r="I106" s="796"/>
      <c r="J106" s="230" t="e">
        <v>#REF!</v>
      </c>
    </row>
    <row r="107" spans="1:11" x14ac:dyDescent="0.2">
      <c r="B107" s="359" t="s">
        <v>260</v>
      </c>
      <c r="C107" s="812"/>
      <c r="D107" s="813"/>
      <c r="E107" s="814"/>
      <c r="F107" s="359" t="s">
        <v>266</v>
      </c>
      <c r="G107" s="359" t="s">
        <v>262</v>
      </c>
      <c r="H107" s="815" t="s">
        <v>263</v>
      </c>
      <c r="I107" s="816"/>
      <c r="J107" s="359" t="s">
        <v>264</v>
      </c>
    </row>
    <row r="108" spans="1:11" x14ac:dyDescent="0.2">
      <c r="A108" s="466" t="s">
        <v>15</v>
      </c>
      <c r="B108" s="976" t="s">
        <v>265</v>
      </c>
      <c r="C108" s="976"/>
      <c r="D108" s="976"/>
      <c r="E108" s="976"/>
      <c r="F108" s="346">
        <v>308</v>
      </c>
      <c r="G108" s="346">
        <v>2.2000000000000002</v>
      </c>
      <c r="H108" s="807">
        <v>677.6</v>
      </c>
      <c r="I108" s="808"/>
      <c r="J108" s="360" t="s">
        <v>267</v>
      </c>
    </row>
    <row r="109" spans="1:11" x14ac:dyDescent="0.2">
      <c r="B109" s="125" t="s">
        <v>16</v>
      </c>
      <c r="C109" s="125">
        <v>101000114</v>
      </c>
      <c r="D109" s="793" t="s">
        <v>1940</v>
      </c>
      <c r="E109" s="794"/>
      <c r="F109" s="794"/>
      <c r="G109" s="794"/>
      <c r="H109" s="794"/>
      <c r="I109" s="1012"/>
      <c r="J109" s="125" t="s">
        <v>121</v>
      </c>
    </row>
    <row r="110" spans="1:11" x14ac:dyDescent="0.2">
      <c r="B110" s="777" t="s">
        <v>260</v>
      </c>
      <c r="C110" s="778"/>
      <c r="D110" s="778"/>
      <c r="E110" s="778"/>
      <c r="F110" s="778"/>
      <c r="G110" s="779"/>
      <c r="H110" s="783" t="s">
        <v>43</v>
      </c>
      <c r="I110" s="783"/>
      <c r="J110" s="313" t="s">
        <v>264</v>
      </c>
    </row>
    <row r="111" spans="1:11" x14ac:dyDescent="0.2">
      <c r="B111" s="784"/>
      <c r="C111" s="785"/>
      <c r="D111" s="785"/>
      <c r="E111" s="785"/>
      <c r="F111" s="785"/>
      <c r="G111" s="786"/>
      <c r="H111" s="818">
        <v>1</v>
      </c>
      <c r="I111" s="819"/>
      <c r="J111" s="126" t="s">
        <v>42</v>
      </c>
    </row>
    <row r="112" spans="1:11" x14ac:dyDescent="0.2">
      <c r="A112" s="466" t="s">
        <v>16</v>
      </c>
      <c r="B112" s="797" t="s">
        <v>265</v>
      </c>
      <c r="C112" s="798"/>
      <c r="D112" s="798"/>
      <c r="E112" s="798"/>
      <c r="F112" s="798"/>
      <c r="G112" s="799"/>
      <c r="H112" s="805">
        <v>1</v>
      </c>
      <c r="I112" s="806"/>
      <c r="J112" s="127"/>
    </row>
    <row r="113" spans="1:10" x14ac:dyDescent="0.2">
      <c r="A113" s="466"/>
      <c r="B113" s="230" t="s">
        <v>1897</v>
      </c>
      <c r="C113" s="230">
        <v>101000115</v>
      </c>
      <c r="D113" s="801" t="s">
        <v>1941</v>
      </c>
      <c r="E113" s="795"/>
      <c r="F113" s="795"/>
      <c r="G113" s="795"/>
      <c r="H113" s="795"/>
      <c r="I113" s="796"/>
      <c r="J113" s="230" t="s">
        <v>121</v>
      </c>
    </row>
    <row r="114" spans="1:10" x14ac:dyDescent="0.2">
      <c r="B114" s="777" t="s">
        <v>260</v>
      </c>
      <c r="C114" s="778"/>
      <c r="D114" s="778"/>
      <c r="E114" s="778"/>
      <c r="F114" s="778"/>
      <c r="G114" s="779"/>
      <c r="H114" s="783" t="s">
        <v>43</v>
      </c>
      <c r="I114" s="783"/>
      <c r="J114" s="313" t="s">
        <v>264</v>
      </c>
    </row>
    <row r="115" spans="1:10" x14ac:dyDescent="0.2">
      <c r="B115" s="784"/>
      <c r="C115" s="785"/>
      <c r="D115" s="785"/>
      <c r="E115" s="785"/>
      <c r="F115" s="785"/>
      <c r="G115" s="786"/>
      <c r="H115" s="818">
        <v>1</v>
      </c>
      <c r="I115" s="819"/>
      <c r="J115" s="126" t="s">
        <v>42</v>
      </c>
    </row>
    <row r="116" spans="1:10" x14ac:dyDescent="0.2">
      <c r="A116" s="466" t="s">
        <v>1897</v>
      </c>
      <c r="B116" s="797" t="s">
        <v>265</v>
      </c>
      <c r="C116" s="798"/>
      <c r="D116" s="798"/>
      <c r="E116" s="798"/>
      <c r="F116" s="798"/>
      <c r="G116" s="799"/>
      <c r="H116" s="805">
        <v>1</v>
      </c>
      <c r="I116" s="806"/>
      <c r="J116" s="127"/>
    </row>
    <row r="117" spans="1:10" ht="12.75" customHeight="1" x14ac:dyDescent="0.2">
      <c r="A117" s="466"/>
      <c r="B117" s="122" t="s">
        <v>11</v>
      </c>
      <c r="C117" s="378"/>
      <c r="D117" s="123" t="s">
        <v>1814</v>
      </c>
      <c r="E117" s="123"/>
      <c r="F117" s="123"/>
      <c r="G117" s="123"/>
      <c r="H117" s="123"/>
      <c r="I117" s="123"/>
      <c r="J117" s="124"/>
    </row>
    <row r="118" spans="1:10" ht="25.5" customHeight="1" x14ac:dyDescent="0.2">
      <c r="A118" s="466"/>
      <c r="B118" s="230" t="s">
        <v>17</v>
      </c>
      <c r="C118" s="230">
        <v>93207</v>
      </c>
      <c r="D118" s="801" t="s">
        <v>1942</v>
      </c>
      <c r="E118" s="795"/>
      <c r="F118" s="795"/>
      <c r="G118" s="795"/>
      <c r="H118" s="795"/>
      <c r="I118" s="796"/>
      <c r="J118" s="230" t="s">
        <v>48</v>
      </c>
    </row>
    <row r="119" spans="1:10" x14ac:dyDescent="0.2">
      <c r="B119" s="359" t="s">
        <v>260</v>
      </c>
      <c r="C119" s="812" t="s">
        <v>1896</v>
      </c>
      <c r="D119" s="813"/>
      <c r="E119" s="814"/>
      <c r="F119" s="359" t="s">
        <v>268</v>
      </c>
      <c r="G119" s="359" t="s">
        <v>261</v>
      </c>
      <c r="H119" s="815" t="s">
        <v>263</v>
      </c>
      <c r="I119" s="816"/>
      <c r="J119" s="359" t="s">
        <v>264</v>
      </c>
    </row>
    <row r="120" spans="1:10" x14ac:dyDescent="0.2">
      <c r="A120" s="466" t="s">
        <v>17</v>
      </c>
      <c r="B120" s="976" t="s">
        <v>265</v>
      </c>
      <c r="C120" s="976"/>
      <c r="D120" s="976"/>
      <c r="E120" s="976"/>
      <c r="F120" s="346">
        <v>3</v>
      </c>
      <c r="G120" s="346">
        <v>2</v>
      </c>
      <c r="H120" s="807">
        <v>6</v>
      </c>
      <c r="I120" s="808"/>
      <c r="J120" s="360" t="s">
        <v>269</v>
      </c>
    </row>
    <row r="121" spans="1:10" ht="12.75" customHeight="1" x14ac:dyDescent="0.2">
      <c r="A121" s="466"/>
      <c r="B121" s="230" t="s">
        <v>1435</v>
      </c>
      <c r="C121" s="230">
        <v>93210</v>
      </c>
      <c r="D121" s="801" t="s">
        <v>1944</v>
      </c>
      <c r="E121" s="795"/>
      <c r="F121" s="795"/>
      <c r="G121" s="795"/>
      <c r="H121" s="795"/>
      <c r="I121" s="796"/>
      <c r="J121" s="230" t="s">
        <v>48</v>
      </c>
    </row>
    <row r="122" spans="1:10" x14ac:dyDescent="0.2">
      <c r="B122" s="359" t="s">
        <v>260</v>
      </c>
      <c r="C122" s="812"/>
      <c r="D122" s="813"/>
      <c r="E122" s="814"/>
      <c r="F122" s="359" t="s">
        <v>268</v>
      </c>
      <c r="G122" s="359" t="s">
        <v>261</v>
      </c>
      <c r="H122" s="815" t="s">
        <v>263</v>
      </c>
      <c r="I122" s="816"/>
      <c r="J122" s="359" t="s">
        <v>264</v>
      </c>
    </row>
    <row r="123" spans="1:10" ht="15" customHeight="1" x14ac:dyDescent="0.2">
      <c r="B123" s="359"/>
      <c r="C123" s="809" t="s">
        <v>1836</v>
      </c>
      <c r="D123" s="810"/>
      <c r="E123" s="811"/>
      <c r="F123" s="346">
        <v>3</v>
      </c>
      <c r="G123" s="346">
        <v>6</v>
      </c>
      <c r="H123" s="807">
        <v>18</v>
      </c>
      <c r="I123" s="808"/>
      <c r="J123" s="825" t="s">
        <v>269</v>
      </c>
    </row>
    <row r="124" spans="1:10" x14ac:dyDescent="0.2">
      <c r="A124" s="466" t="s">
        <v>1435</v>
      </c>
      <c r="B124" s="777" t="s">
        <v>265</v>
      </c>
      <c r="C124" s="778"/>
      <c r="D124" s="778"/>
      <c r="E124" s="778"/>
      <c r="F124" s="778"/>
      <c r="G124" s="779"/>
      <c r="H124" s="805">
        <v>18</v>
      </c>
      <c r="I124" s="806"/>
      <c r="J124" s="827"/>
    </row>
    <row r="125" spans="1:10" ht="12.75" customHeight="1" x14ac:dyDescent="0.2">
      <c r="A125" s="466"/>
      <c r="B125" s="230" t="s">
        <v>1436</v>
      </c>
      <c r="C125" s="230">
        <v>93583</v>
      </c>
      <c r="D125" s="801" t="s">
        <v>1946</v>
      </c>
      <c r="E125" s="795"/>
      <c r="F125" s="795"/>
      <c r="G125" s="795"/>
      <c r="H125" s="795"/>
      <c r="I125" s="796"/>
      <c r="J125" s="230" t="s">
        <v>48</v>
      </c>
    </row>
    <row r="126" spans="1:10" x14ac:dyDescent="0.2">
      <c r="B126" s="359" t="s">
        <v>260</v>
      </c>
      <c r="C126" s="812" t="s">
        <v>1837</v>
      </c>
      <c r="D126" s="813"/>
      <c r="E126" s="814"/>
      <c r="F126" s="359" t="s">
        <v>268</v>
      </c>
      <c r="G126" s="359" t="s">
        <v>261</v>
      </c>
      <c r="H126" s="815" t="s">
        <v>263</v>
      </c>
      <c r="I126" s="816"/>
      <c r="J126" s="359" t="s">
        <v>264</v>
      </c>
    </row>
    <row r="127" spans="1:10" x14ac:dyDescent="0.2">
      <c r="A127" s="466" t="s">
        <v>1436</v>
      </c>
      <c r="B127" s="976" t="s">
        <v>265</v>
      </c>
      <c r="C127" s="976"/>
      <c r="D127" s="976"/>
      <c r="E127" s="976"/>
      <c r="F127" s="346">
        <v>12</v>
      </c>
      <c r="G127" s="346">
        <v>2</v>
      </c>
      <c r="H127" s="807">
        <v>24</v>
      </c>
      <c r="I127" s="808"/>
      <c r="J127" s="360" t="s">
        <v>269</v>
      </c>
    </row>
    <row r="128" spans="1:10" ht="12.75" customHeight="1" x14ac:dyDescent="0.2">
      <c r="A128" s="466"/>
      <c r="B128" s="230" t="s">
        <v>1437</v>
      </c>
      <c r="C128" s="230">
        <v>93582</v>
      </c>
      <c r="D128" s="801" t="s">
        <v>1948</v>
      </c>
      <c r="E128" s="795"/>
      <c r="F128" s="795"/>
      <c r="G128" s="795"/>
      <c r="H128" s="795"/>
      <c r="I128" s="796"/>
      <c r="J128" s="230" t="s">
        <v>48</v>
      </c>
    </row>
    <row r="129" spans="1:10" x14ac:dyDescent="0.2">
      <c r="B129" s="359" t="s">
        <v>260</v>
      </c>
      <c r="C129" s="812" t="s">
        <v>1837</v>
      </c>
      <c r="D129" s="813"/>
      <c r="E129" s="814"/>
      <c r="F129" s="359" t="s">
        <v>268</v>
      </c>
      <c r="G129" s="359" t="s">
        <v>261</v>
      </c>
      <c r="H129" s="815" t="s">
        <v>263</v>
      </c>
      <c r="I129" s="816"/>
      <c r="J129" s="359" t="s">
        <v>264</v>
      </c>
    </row>
    <row r="130" spans="1:10" x14ac:dyDescent="0.2">
      <c r="A130" s="466" t="s">
        <v>1437</v>
      </c>
      <c r="B130" s="976" t="s">
        <v>265</v>
      </c>
      <c r="C130" s="976"/>
      <c r="D130" s="976"/>
      <c r="E130" s="976"/>
      <c r="F130" s="346">
        <v>4</v>
      </c>
      <c r="G130" s="346">
        <v>2</v>
      </c>
      <c r="H130" s="807">
        <v>8</v>
      </c>
      <c r="I130" s="808"/>
      <c r="J130" s="360" t="s">
        <v>269</v>
      </c>
    </row>
    <row r="131" spans="1:10" ht="12.75" customHeight="1" x14ac:dyDescent="0.2">
      <c r="A131" s="466"/>
      <c r="B131" s="230" t="s">
        <v>1815</v>
      </c>
      <c r="C131" s="230">
        <v>93214</v>
      </c>
      <c r="D131" s="801" t="s">
        <v>1950</v>
      </c>
      <c r="E131" s="795"/>
      <c r="F131" s="795"/>
      <c r="G131" s="795"/>
      <c r="H131" s="795"/>
      <c r="I131" s="796"/>
      <c r="J131" s="230" t="s">
        <v>121</v>
      </c>
    </row>
    <row r="132" spans="1:10" x14ac:dyDescent="0.2">
      <c r="B132" s="777" t="s">
        <v>260</v>
      </c>
      <c r="C132" s="778"/>
      <c r="D132" s="778"/>
      <c r="E132" s="778"/>
      <c r="F132" s="778"/>
      <c r="G132" s="779"/>
      <c r="H132" s="783" t="s">
        <v>43</v>
      </c>
      <c r="I132" s="783"/>
      <c r="J132" s="313" t="s">
        <v>264</v>
      </c>
    </row>
    <row r="133" spans="1:10" x14ac:dyDescent="0.2">
      <c r="B133" s="784"/>
      <c r="C133" s="785"/>
      <c r="D133" s="785"/>
      <c r="E133" s="785"/>
      <c r="F133" s="785"/>
      <c r="G133" s="786"/>
      <c r="H133" s="818">
        <v>1</v>
      </c>
      <c r="I133" s="819"/>
      <c r="J133" s="126" t="s">
        <v>42</v>
      </c>
    </row>
    <row r="134" spans="1:10" x14ac:dyDescent="0.2">
      <c r="A134" s="466" t="s">
        <v>1815</v>
      </c>
      <c r="B134" s="797" t="s">
        <v>265</v>
      </c>
      <c r="C134" s="798"/>
      <c r="D134" s="798"/>
      <c r="E134" s="798"/>
      <c r="F134" s="798"/>
      <c r="G134" s="799"/>
      <c r="H134" s="805">
        <v>1</v>
      </c>
      <c r="I134" s="806"/>
      <c r="J134" s="127"/>
    </row>
    <row r="135" spans="1:10" x14ac:dyDescent="0.2">
      <c r="B135" s="122" t="s">
        <v>18</v>
      </c>
      <c r="C135" s="378"/>
      <c r="D135" s="123" t="s">
        <v>125</v>
      </c>
      <c r="E135" s="123"/>
      <c r="F135" s="123"/>
      <c r="G135" s="123"/>
      <c r="H135" s="123"/>
      <c r="I135" s="123"/>
      <c r="J135" s="124"/>
    </row>
    <row r="136" spans="1:10" x14ac:dyDescent="0.2">
      <c r="B136" s="125" t="s">
        <v>19</v>
      </c>
      <c r="C136" s="230">
        <v>401001126</v>
      </c>
      <c r="D136" s="801" t="s">
        <v>1952</v>
      </c>
      <c r="E136" s="795"/>
      <c r="F136" s="795"/>
      <c r="G136" s="795"/>
      <c r="H136" s="795"/>
      <c r="I136" s="796"/>
      <c r="J136" s="230" t="s">
        <v>1953</v>
      </c>
    </row>
    <row r="137" spans="1:10" x14ac:dyDescent="0.2">
      <c r="B137" s="359" t="s">
        <v>260</v>
      </c>
      <c r="C137" s="812"/>
      <c r="D137" s="813"/>
      <c r="E137" s="814"/>
      <c r="F137" s="359" t="s">
        <v>263</v>
      </c>
      <c r="G137" s="359" t="s">
        <v>262</v>
      </c>
      <c r="H137" s="815" t="s">
        <v>271</v>
      </c>
      <c r="I137" s="816"/>
      <c r="J137" s="359" t="s">
        <v>264</v>
      </c>
    </row>
    <row r="138" spans="1:10" x14ac:dyDescent="0.2">
      <c r="B138" s="884" t="s">
        <v>265</v>
      </c>
      <c r="C138" s="885"/>
      <c r="D138" s="885"/>
      <c r="E138" s="886"/>
      <c r="F138" s="346">
        <v>2894.5</v>
      </c>
      <c r="G138" s="346">
        <v>0.5</v>
      </c>
      <c r="H138" s="807">
        <v>1447.25</v>
      </c>
      <c r="I138" s="808"/>
      <c r="J138" s="360" t="s">
        <v>853</v>
      </c>
    </row>
    <row r="139" spans="1:10" x14ac:dyDescent="0.2">
      <c r="A139" s="466" t="s">
        <v>19</v>
      </c>
      <c r="B139" s="797" t="s">
        <v>265</v>
      </c>
      <c r="C139" s="798"/>
      <c r="D139" s="798"/>
      <c r="E139" s="798"/>
      <c r="F139" s="798"/>
      <c r="G139" s="799"/>
      <c r="H139" s="805">
        <v>1447.25</v>
      </c>
      <c r="I139" s="806"/>
      <c r="J139" s="127"/>
    </row>
    <row r="140" spans="1:10" x14ac:dyDescent="0.2">
      <c r="B140" s="125" t="s">
        <v>799</v>
      </c>
      <c r="C140" s="230">
        <v>101000110</v>
      </c>
      <c r="D140" s="801" t="s">
        <v>1954</v>
      </c>
      <c r="E140" s="795"/>
      <c r="F140" s="795"/>
      <c r="G140" s="795"/>
      <c r="H140" s="795"/>
      <c r="I140" s="796"/>
      <c r="J140" s="230" t="s">
        <v>48</v>
      </c>
    </row>
    <row r="141" spans="1:10" x14ac:dyDescent="0.2">
      <c r="B141" s="777" t="s">
        <v>260</v>
      </c>
      <c r="C141" s="778"/>
      <c r="D141" s="778"/>
      <c r="E141" s="778"/>
      <c r="F141" s="778"/>
      <c r="G141" s="779"/>
      <c r="H141" s="887" t="s">
        <v>271</v>
      </c>
      <c r="I141" s="888"/>
      <c r="J141" s="313" t="s">
        <v>264</v>
      </c>
    </row>
    <row r="142" spans="1:10" x14ac:dyDescent="0.2">
      <c r="B142" s="784"/>
      <c r="C142" s="785"/>
      <c r="D142" s="785"/>
      <c r="E142" s="785"/>
      <c r="F142" s="785"/>
      <c r="G142" s="786"/>
      <c r="H142" s="807">
        <v>1447.25</v>
      </c>
      <c r="I142" s="808"/>
      <c r="J142" s="126" t="s">
        <v>263</v>
      </c>
    </row>
    <row r="143" spans="1:10" x14ac:dyDescent="0.2">
      <c r="A143" s="466" t="s">
        <v>799</v>
      </c>
      <c r="B143" s="797" t="s">
        <v>265</v>
      </c>
      <c r="C143" s="798"/>
      <c r="D143" s="798"/>
      <c r="E143" s="798"/>
      <c r="F143" s="798"/>
      <c r="G143" s="799"/>
      <c r="H143" s="805">
        <v>1447.25</v>
      </c>
      <c r="I143" s="806"/>
      <c r="J143" s="127"/>
    </row>
    <row r="144" spans="1:10" x14ac:dyDescent="0.2">
      <c r="B144" s="122" t="s">
        <v>36</v>
      </c>
      <c r="C144" s="378"/>
      <c r="D144" s="123" t="s">
        <v>337</v>
      </c>
      <c r="E144" s="123"/>
      <c r="F144" s="123"/>
      <c r="G144" s="123"/>
      <c r="H144" s="123"/>
      <c r="I144" s="123"/>
      <c r="J144" s="124"/>
    </row>
    <row r="145" spans="1:12" x14ac:dyDescent="0.2">
      <c r="B145" s="129" t="s">
        <v>37</v>
      </c>
      <c r="C145" s="130"/>
      <c r="D145" s="131" t="s">
        <v>122</v>
      </c>
      <c r="E145" s="131"/>
      <c r="F145" s="131"/>
      <c r="G145" s="131"/>
      <c r="H145" s="131"/>
      <c r="I145" s="131"/>
      <c r="J145" s="132"/>
    </row>
    <row r="146" spans="1:12" x14ac:dyDescent="0.2">
      <c r="B146" s="133" t="s">
        <v>128</v>
      </c>
      <c r="C146" s="134"/>
      <c r="D146" s="135" t="s">
        <v>777</v>
      </c>
      <c r="E146" s="135"/>
      <c r="F146" s="135"/>
      <c r="G146" s="135"/>
      <c r="H146" s="135"/>
      <c r="I146" s="135"/>
      <c r="J146" s="136"/>
    </row>
    <row r="147" spans="1:12" x14ac:dyDescent="0.2">
      <c r="B147" s="125" t="s">
        <v>1438</v>
      </c>
      <c r="C147" s="125">
        <v>100896</v>
      </c>
      <c r="D147" s="793" t="s">
        <v>1955</v>
      </c>
      <c r="E147" s="794"/>
      <c r="F147" s="795"/>
      <c r="G147" s="795"/>
      <c r="H147" s="795"/>
      <c r="I147" s="796"/>
      <c r="J147" s="230" t="s">
        <v>160</v>
      </c>
    </row>
    <row r="148" spans="1:12" ht="24" x14ac:dyDescent="0.2">
      <c r="B148" s="1006" t="s">
        <v>260</v>
      </c>
      <c r="C148" s="1006"/>
      <c r="D148" s="1006"/>
      <c r="E148" s="815" t="s">
        <v>268</v>
      </c>
      <c r="F148" s="822"/>
      <c r="G148" s="815" t="s">
        <v>43</v>
      </c>
      <c r="H148" s="822"/>
      <c r="I148" s="214" t="s">
        <v>782</v>
      </c>
      <c r="J148" s="359" t="s">
        <v>264</v>
      </c>
    </row>
    <row r="149" spans="1:12" ht="35.25" customHeight="1" x14ac:dyDescent="0.2">
      <c r="B149" s="137"/>
      <c r="C149" s="107"/>
      <c r="D149" s="107"/>
      <c r="E149" s="817">
        <v>2</v>
      </c>
      <c r="F149" s="817"/>
      <c r="G149" s="817">
        <v>31</v>
      </c>
      <c r="H149" s="817"/>
      <c r="I149" s="529">
        <v>62</v>
      </c>
      <c r="J149" s="787" t="s">
        <v>783</v>
      </c>
    </row>
    <row r="150" spans="1:12" ht="35.25" customHeight="1" x14ac:dyDescent="0.2">
      <c r="B150" s="137"/>
      <c r="C150" s="107"/>
      <c r="D150" s="107"/>
      <c r="E150" s="817">
        <v>3</v>
      </c>
      <c r="F150" s="817"/>
      <c r="G150" s="817">
        <v>20</v>
      </c>
      <c r="H150" s="817"/>
      <c r="I150" s="529">
        <v>60</v>
      </c>
      <c r="J150" s="788"/>
    </row>
    <row r="151" spans="1:12" ht="35.25" customHeight="1" x14ac:dyDescent="0.2">
      <c r="B151" s="137"/>
      <c r="C151" s="107"/>
      <c r="D151" s="107"/>
      <c r="E151" s="817">
        <v>5</v>
      </c>
      <c r="F151" s="817"/>
      <c r="G151" s="817">
        <v>230</v>
      </c>
      <c r="H151" s="817"/>
      <c r="I151" s="529">
        <v>1150</v>
      </c>
      <c r="J151" s="788"/>
    </row>
    <row r="152" spans="1:12" ht="35.25" customHeight="1" x14ac:dyDescent="0.2">
      <c r="B152" s="137"/>
      <c r="C152" s="107"/>
      <c r="D152" s="107"/>
      <c r="E152" s="817">
        <v>2</v>
      </c>
      <c r="F152" s="817"/>
      <c r="G152" s="817">
        <v>18</v>
      </c>
      <c r="H152" s="817"/>
      <c r="I152" s="529">
        <v>36</v>
      </c>
      <c r="J152" s="788"/>
    </row>
    <row r="153" spans="1:12" x14ac:dyDescent="0.2">
      <c r="A153" s="466" t="s">
        <v>1438</v>
      </c>
      <c r="B153" s="166"/>
      <c r="C153" s="167"/>
      <c r="D153" s="354"/>
      <c r="E153" s="354"/>
      <c r="F153" s="354"/>
      <c r="G153" s="354"/>
      <c r="H153" s="355"/>
      <c r="I153" s="338">
        <v>1308</v>
      </c>
      <c r="J153" s="789"/>
    </row>
    <row r="154" spans="1:12" ht="12.75" customHeight="1" x14ac:dyDescent="0.2">
      <c r="B154" s="125" t="s">
        <v>1439</v>
      </c>
      <c r="C154" s="125">
        <v>95576</v>
      </c>
      <c r="D154" s="793" t="s">
        <v>1957</v>
      </c>
      <c r="E154" s="794"/>
      <c r="F154" s="795"/>
      <c r="G154" s="795"/>
      <c r="H154" s="795"/>
      <c r="I154" s="796"/>
      <c r="J154" s="230" t="s">
        <v>228</v>
      </c>
    </row>
    <row r="155" spans="1:12" x14ac:dyDescent="0.2">
      <c r="A155" s="466"/>
      <c r="B155" s="777" t="s">
        <v>260</v>
      </c>
      <c r="C155" s="778"/>
      <c r="D155" s="778"/>
      <c r="E155" s="778"/>
      <c r="F155" s="778"/>
      <c r="G155" s="778"/>
      <c r="H155" s="779"/>
      <c r="I155" s="340" t="s">
        <v>278</v>
      </c>
      <c r="J155" s="313" t="s">
        <v>264</v>
      </c>
      <c r="L155" s="210"/>
    </row>
    <row r="156" spans="1:12" x14ac:dyDescent="0.2">
      <c r="A156" s="466"/>
      <c r="B156" s="784" t="s">
        <v>278</v>
      </c>
      <c r="C156" s="785"/>
      <c r="D156" s="785"/>
      <c r="E156" s="785"/>
      <c r="F156" s="785"/>
      <c r="G156" s="785"/>
      <c r="H156" s="786"/>
      <c r="I156" s="226">
        <v>894.28</v>
      </c>
      <c r="J156" s="530" t="s">
        <v>278</v>
      </c>
      <c r="L156" s="210"/>
    </row>
    <row r="157" spans="1:12" x14ac:dyDescent="0.2">
      <c r="A157" s="466" t="s">
        <v>1439</v>
      </c>
      <c r="B157" s="802" t="s">
        <v>265</v>
      </c>
      <c r="C157" s="803"/>
      <c r="D157" s="803"/>
      <c r="E157" s="803"/>
      <c r="F157" s="803"/>
      <c r="G157" s="803"/>
      <c r="H157" s="804"/>
      <c r="I157" s="337">
        <v>894.28</v>
      </c>
      <c r="J157" s="127"/>
      <c r="L157" s="210"/>
    </row>
    <row r="158" spans="1:12" ht="12.75" customHeight="1" x14ac:dyDescent="0.2">
      <c r="B158" s="125" t="s">
        <v>1440</v>
      </c>
      <c r="C158" s="125">
        <v>95583</v>
      </c>
      <c r="D158" s="793" t="s">
        <v>1959</v>
      </c>
      <c r="E158" s="794"/>
      <c r="F158" s="795"/>
      <c r="G158" s="795"/>
      <c r="H158" s="795"/>
      <c r="I158" s="796"/>
      <c r="J158" s="230" t="s">
        <v>228</v>
      </c>
    </row>
    <row r="159" spans="1:12" ht="12.75" customHeight="1" x14ac:dyDescent="0.2">
      <c r="B159" s="777" t="s">
        <v>260</v>
      </c>
      <c r="C159" s="778"/>
      <c r="D159" s="778"/>
      <c r="E159" s="778"/>
      <c r="F159" s="778"/>
      <c r="G159" s="778"/>
      <c r="H159" s="779"/>
      <c r="I159" s="340" t="s">
        <v>278</v>
      </c>
      <c r="J159" s="313" t="s">
        <v>264</v>
      </c>
    </row>
    <row r="160" spans="1:12" x14ac:dyDescent="0.2">
      <c r="B160" s="784" t="s">
        <v>278</v>
      </c>
      <c r="C160" s="785"/>
      <c r="D160" s="785"/>
      <c r="E160" s="785"/>
      <c r="F160" s="785"/>
      <c r="G160" s="785"/>
      <c r="H160" s="786"/>
      <c r="I160" s="226">
        <v>104.72</v>
      </c>
      <c r="J160" s="530" t="s">
        <v>278</v>
      </c>
    </row>
    <row r="161" spans="1:10" ht="12.75" customHeight="1" x14ac:dyDescent="0.2">
      <c r="A161" s="466" t="s">
        <v>1440</v>
      </c>
      <c r="B161" s="802" t="s">
        <v>265</v>
      </c>
      <c r="C161" s="803"/>
      <c r="D161" s="803"/>
      <c r="E161" s="803"/>
      <c r="F161" s="803"/>
      <c r="G161" s="803"/>
      <c r="H161" s="804"/>
      <c r="I161" s="337">
        <v>104.72</v>
      </c>
      <c r="J161" s="127"/>
    </row>
    <row r="162" spans="1:10" x14ac:dyDescent="0.2">
      <c r="B162" s="230" t="s">
        <v>1441</v>
      </c>
      <c r="C162" s="230">
        <v>103670</v>
      </c>
      <c r="D162" s="800" t="s">
        <v>1961</v>
      </c>
      <c r="E162" s="800"/>
      <c r="F162" s="800"/>
      <c r="G162" s="800"/>
      <c r="H162" s="800"/>
      <c r="I162" s="800"/>
      <c r="J162" s="230" t="s">
        <v>1953</v>
      </c>
    </row>
    <row r="163" spans="1:10" x14ac:dyDescent="0.2">
      <c r="B163" s="777" t="s">
        <v>260</v>
      </c>
      <c r="C163" s="778"/>
      <c r="D163" s="778"/>
      <c r="E163" s="778"/>
      <c r="F163" s="778"/>
      <c r="G163" s="778"/>
      <c r="H163" s="779"/>
      <c r="I163" s="340" t="s">
        <v>271</v>
      </c>
      <c r="J163" s="313" t="s">
        <v>264</v>
      </c>
    </row>
    <row r="164" spans="1:10" x14ac:dyDescent="0.2">
      <c r="B164" s="784"/>
      <c r="C164" s="785"/>
      <c r="D164" s="785"/>
      <c r="E164" s="785"/>
      <c r="F164" s="785"/>
      <c r="G164" s="785"/>
      <c r="H164" s="786"/>
      <c r="I164" s="226">
        <v>64.206299857741399</v>
      </c>
      <c r="J164" s="530" t="s">
        <v>784</v>
      </c>
    </row>
    <row r="165" spans="1:10" x14ac:dyDescent="0.2">
      <c r="A165" s="466" t="s">
        <v>1441</v>
      </c>
      <c r="B165" s="802" t="s">
        <v>265</v>
      </c>
      <c r="C165" s="803"/>
      <c r="D165" s="803"/>
      <c r="E165" s="803"/>
      <c r="F165" s="803"/>
      <c r="G165" s="803"/>
      <c r="H165" s="804"/>
      <c r="I165" s="337">
        <v>64.206299857741399</v>
      </c>
      <c r="J165" s="127"/>
    </row>
    <row r="166" spans="1:10" x14ac:dyDescent="0.2">
      <c r="B166" s="230" t="s">
        <v>1442</v>
      </c>
      <c r="C166" s="230">
        <v>95601</v>
      </c>
      <c r="D166" s="800" t="s">
        <v>1963</v>
      </c>
      <c r="E166" s="800"/>
      <c r="F166" s="800"/>
      <c r="G166" s="800"/>
      <c r="H166" s="800"/>
      <c r="I166" s="800"/>
      <c r="J166" s="230" t="s">
        <v>121</v>
      </c>
    </row>
    <row r="167" spans="1:10" x14ac:dyDescent="0.2">
      <c r="B167" s="777" t="s">
        <v>260</v>
      </c>
      <c r="C167" s="778"/>
      <c r="D167" s="778"/>
      <c r="E167" s="778"/>
      <c r="F167" s="778"/>
      <c r="G167" s="778"/>
      <c r="H167" s="779"/>
      <c r="I167" s="340" t="s">
        <v>785</v>
      </c>
      <c r="J167" s="313" t="s">
        <v>264</v>
      </c>
    </row>
    <row r="168" spans="1:10" x14ac:dyDescent="0.2">
      <c r="B168" s="784" t="s">
        <v>43</v>
      </c>
      <c r="C168" s="785"/>
      <c r="D168" s="785"/>
      <c r="E168" s="785"/>
      <c r="F168" s="785"/>
      <c r="G168" s="785"/>
      <c r="H168" s="786"/>
      <c r="I168" s="226">
        <v>299</v>
      </c>
      <c r="J168" s="530" t="s">
        <v>42</v>
      </c>
    </row>
    <row r="169" spans="1:10" x14ac:dyDescent="0.2">
      <c r="A169" s="466" t="s">
        <v>1442</v>
      </c>
      <c r="B169" s="802" t="s">
        <v>265</v>
      </c>
      <c r="C169" s="803"/>
      <c r="D169" s="803"/>
      <c r="E169" s="803"/>
      <c r="F169" s="803"/>
      <c r="G169" s="803"/>
      <c r="H169" s="804"/>
      <c r="I169" s="337">
        <v>299</v>
      </c>
      <c r="J169" s="127"/>
    </row>
    <row r="170" spans="1:10" x14ac:dyDescent="0.2">
      <c r="B170" s="230" t="s">
        <v>1443</v>
      </c>
      <c r="C170" s="230">
        <v>31008</v>
      </c>
      <c r="D170" s="800" t="s">
        <v>1410</v>
      </c>
      <c r="E170" s="800"/>
      <c r="F170" s="800"/>
      <c r="G170" s="800"/>
      <c r="H170" s="800"/>
      <c r="I170" s="800"/>
      <c r="J170" s="230" t="s">
        <v>121</v>
      </c>
    </row>
    <row r="171" spans="1:10" x14ac:dyDescent="0.2">
      <c r="B171" s="777" t="s">
        <v>260</v>
      </c>
      <c r="C171" s="778"/>
      <c r="D171" s="778"/>
      <c r="E171" s="778"/>
      <c r="F171" s="778"/>
      <c r="G171" s="778"/>
      <c r="H171" s="779"/>
      <c r="I171" s="340" t="s">
        <v>785</v>
      </c>
      <c r="J171" s="313" t="s">
        <v>264</v>
      </c>
    </row>
    <row r="172" spans="1:10" x14ac:dyDescent="0.2">
      <c r="B172" s="784"/>
      <c r="C172" s="785"/>
      <c r="D172" s="785"/>
      <c r="E172" s="785"/>
      <c r="F172" s="785"/>
      <c r="G172" s="785"/>
      <c r="H172" s="786"/>
      <c r="I172" s="226">
        <v>1</v>
      </c>
      <c r="J172" s="530" t="s">
        <v>42</v>
      </c>
    </row>
    <row r="173" spans="1:10" x14ac:dyDescent="0.2">
      <c r="A173" s="466" t="s">
        <v>336</v>
      </c>
      <c r="B173" s="802" t="s">
        <v>265</v>
      </c>
      <c r="C173" s="803"/>
      <c r="D173" s="803"/>
      <c r="E173" s="803"/>
      <c r="F173" s="803"/>
      <c r="G173" s="803"/>
      <c r="H173" s="804"/>
      <c r="I173" s="337">
        <v>1</v>
      </c>
      <c r="J173" s="127"/>
    </row>
    <row r="174" spans="1:10" x14ac:dyDescent="0.2">
      <c r="B174" s="133" t="s">
        <v>704</v>
      </c>
      <c r="C174" s="134"/>
      <c r="D174" s="135" t="s">
        <v>778</v>
      </c>
      <c r="E174" s="135"/>
      <c r="F174" s="135"/>
      <c r="G174" s="135"/>
      <c r="H174" s="135"/>
      <c r="I174" s="135"/>
      <c r="J174" s="136"/>
    </row>
    <row r="175" spans="1:10" x14ac:dyDescent="0.2">
      <c r="B175" s="230" t="s">
        <v>1444</v>
      </c>
      <c r="C175" s="230">
        <v>96523</v>
      </c>
      <c r="D175" s="800" t="s">
        <v>1965</v>
      </c>
      <c r="E175" s="800"/>
      <c r="F175" s="800"/>
      <c r="G175" s="800"/>
      <c r="H175" s="800"/>
      <c r="I175" s="800"/>
      <c r="J175" s="230" t="s">
        <v>1953</v>
      </c>
    </row>
    <row r="176" spans="1:10" x14ac:dyDescent="0.2">
      <c r="B176" s="1006" t="s">
        <v>260</v>
      </c>
      <c r="C176" s="1006"/>
      <c r="D176" s="1006"/>
      <c r="E176" s="1006"/>
      <c r="F176" s="1006"/>
      <c r="G176" s="214" t="s">
        <v>275</v>
      </c>
      <c r="H176" s="214" t="s">
        <v>276</v>
      </c>
      <c r="I176" s="342" t="s">
        <v>271</v>
      </c>
      <c r="J176" s="359" t="s">
        <v>264</v>
      </c>
    </row>
    <row r="177" spans="1:10" ht="30.75" customHeight="1" x14ac:dyDescent="0.2">
      <c r="B177" s="1032"/>
      <c r="C177" s="1032"/>
      <c r="D177" s="1032"/>
      <c r="E177" s="1032"/>
      <c r="F177" s="1032"/>
      <c r="G177" s="346">
        <v>44.459999999999987</v>
      </c>
      <c r="H177" s="346">
        <v>1.6</v>
      </c>
      <c r="I177" s="343">
        <v>71.135999999999981</v>
      </c>
      <c r="J177" s="352" t="s">
        <v>299</v>
      </c>
    </row>
    <row r="178" spans="1:10" x14ac:dyDescent="0.2">
      <c r="A178" s="466" t="s">
        <v>1444</v>
      </c>
      <c r="B178" s="797" t="s">
        <v>265</v>
      </c>
      <c r="C178" s="798"/>
      <c r="D178" s="798"/>
      <c r="E178" s="798"/>
      <c r="F178" s="798"/>
      <c r="G178" s="798"/>
      <c r="H178" s="799"/>
      <c r="I178" s="337">
        <v>71.135999999999981</v>
      </c>
      <c r="J178" s="127"/>
    </row>
    <row r="179" spans="1:10" x14ac:dyDescent="0.2">
      <c r="B179" s="230" t="s">
        <v>1445</v>
      </c>
      <c r="C179" s="230">
        <v>96617</v>
      </c>
      <c r="D179" s="800" t="s">
        <v>1967</v>
      </c>
      <c r="E179" s="800"/>
      <c r="F179" s="800"/>
      <c r="G179" s="800"/>
      <c r="H179" s="800"/>
      <c r="I179" s="800"/>
      <c r="J179" s="230" t="s">
        <v>48</v>
      </c>
    </row>
    <row r="180" spans="1:10" x14ac:dyDescent="0.2">
      <c r="B180" s="815" t="s">
        <v>260</v>
      </c>
      <c r="C180" s="822"/>
      <c r="D180" s="822"/>
      <c r="E180" s="822"/>
      <c r="F180" s="822"/>
      <c r="G180" s="822"/>
      <c r="H180" s="816"/>
      <c r="I180" s="342" t="s">
        <v>277</v>
      </c>
      <c r="J180" s="359" t="s">
        <v>264</v>
      </c>
    </row>
    <row r="181" spans="1:10" x14ac:dyDescent="0.2">
      <c r="B181" s="887" t="s">
        <v>260</v>
      </c>
      <c r="C181" s="975"/>
      <c r="D181" s="888"/>
      <c r="E181" s="340" t="s">
        <v>268</v>
      </c>
      <c r="F181" s="340" t="s">
        <v>261</v>
      </c>
      <c r="G181" s="887" t="s">
        <v>43</v>
      </c>
      <c r="H181" s="888"/>
      <c r="I181" s="340" t="s">
        <v>263</v>
      </c>
      <c r="J181" s="359"/>
    </row>
    <row r="182" spans="1:10" x14ac:dyDescent="0.2">
      <c r="A182" s="466"/>
      <c r="B182" s="780" t="s">
        <v>1330</v>
      </c>
      <c r="C182" s="781"/>
      <c r="D182" s="782"/>
      <c r="E182" s="138">
        <v>0.5</v>
      </c>
      <c r="F182" s="138">
        <v>0.5</v>
      </c>
      <c r="G182" s="791">
        <v>21</v>
      </c>
      <c r="H182" s="792"/>
      <c r="I182" s="341">
        <v>5.25</v>
      </c>
      <c r="J182" s="787"/>
    </row>
    <row r="183" spans="1:10" x14ac:dyDescent="0.2">
      <c r="A183" s="466"/>
      <c r="B183" s="780" t="s">
        <v>1331</v>
      </c>
      <c r="C183" s="781"/>
      <c r="D183" s="782"/>
      <c r="E183" s="138">
        <v>1.25</v>
      </c>
      <c r="F183" s="531">
        <v>0.5</v>
      </c>
      <c r="G183" s="791">
        <v>2</v>
      </c>
      <c r="H183" s="792"/>
      <c r="I183" s="341">
        <v>1.25</v>
      </c>
      <c r="J183" s="788"/>
    </row>
    <row r="184" spans="1:10" x14ac:dyDescent="0.2">
      <c r="A184" s="466"/>
      <c r="B184" s="780" t="s">
        <v>1330</v>
      </c>
      <c r="C184" s="781"/>
      <c r="D184" s="782"/>
      <c r="E184" s="138">
        <v>0.5</v>
      </c>
      <c r="F184" s="531">
        <v>0.5</v>
      </c>
      <c r="G184" s="791">
        <v>39</v>
      </c>
      <c r="H184" s="792"/>
      <c r="I184" s="341">
        <v>9.75</v>
      </c>
      <c r="J184" s="788"/>
    </row>
    <row r="185" spans="1:10" x14ac:dyDescent="0.2">
      <c r="A185" s="466"/>
      <c r="B185" s="780" t="s">
        <v>1331</v>
      </c>
      <c r="C185" s="781"/>
      <c r="D185" s="782"/>
      <c r="E185" s="138">
        <v>1.25</v>
      </c>
      <c r="F185" s="531">
        <v>0.5</v>
      </c>
      <c r="G185" s="791">
        <v>79</v>
      </c>
      <c r="H185" s="792"/>
      <c r="I185" s="341">
        <v>49.375</v>
      </c>
      <c r="J185" s="788"/>
    </row>
    <row r="186" spans="1:10" x14ac:dyDescent="0.2">
      <c r="A186" s="466"/>
      <c r="B186" s="780" t="s">
        <v>1330</v>
      </c>
      <c r="C186" s="781"/>
      <c r="D186" s="782"/>
      <c r="E186" s="138">
        <v>0.5</v>
      </c>
      <c r="F186" s="531">
        <v>0.5</v>
      </c>
      <c r="G186" s="791">
        <v>16</v>
      </c>
      <c r="H186" s="792"/>
      <c r="I186" s="341">
        <v>4</v>
      </c>
      <c r="J186" s="788"/>
    </row>
    <row r="187" spans="1:10" x14ac:dyDescent="0.2">
      <c r="A187" s="466"/>
      <c r="B187" s="780" t="s">
        <v>1332</v>
      </c>
      <c r="C187" s="781"/>
      <c r="D187" s="782"/>
      <c r="E187" s="138">
        <v>2</v>
      </c>
      <c r="F187" s="531">
        <v>0.5</v>
      </c>
      <c r="G187" s="791">
        <v>1</v>
      </c>
      <c r="H187" s="792"/>
      <c r="I187" s="341">
        <v>1</v>
      </c>
      <c r="J187" s="788"/>
    </row>
    <row r="188" spans="1:10" x14ac:dyDescent="0.2">
      <c r="A188" s="466"/>
      <c r="B188" s="780" t="s">
        <v>1332</v>
      </c>
      <c r="C188" s="781"/>
      <c r="D188" s="782"/>
      <c r="E188" s="138">
        <v>1.33</v>
      </c>
      <c r="F188" s="531">
        <v>1.36</v>
      </c>
      <c r="G188" s="791">
        <v>8</v>
      </c>
      <c r="H188" s="792"/>
      <c r="I188" s="341">
        <v>14.470400000000001</v>
      </c>
      <c r="J188" s="788"/>
    </row>
    <row r="189" spans="1:10" x14ac:dyDescent="0.2">
      <c r="A189" s="466"/>
      <c r="B189" s="780" t="s">
        <v>1332</v>
      </c>
      <c r="C189" s="781"/>
      <c r="D189" s="782"/>
      <c r="E189" s="138">
        <v>1.57</v>
      </c>
      <c r="F189" s="531">
        <v>1.36</v>
      </c>
      <c r="G189" s="791">
        <v>1</v>
      </c>
      <c r="H189" s="792"/>
      <c r="I189" s="341">
        <v>2.1352000000000002</v>
      </c>
      <c r="J189" s="788"/>
    </row>
    <row r="190" spans="1:10" x14ac:dyDescent="0.2">
      <c r="A190" s="466"/>
      <c r="B190" s="780" t="s">
        <v>1331</v>
      </c>
      <c r="C190" s="781"/>
      <c r="D190" s="782"/>
      <c r="E190" s="138">
        <v>1.25</v>
      </c>
      <c r="F190" s="531">
        <v>0.5</v>
      </c>
      <c r="G190" s="791">
        <v>3</v>
      </c>
      <c r="H190" s="792"/>
      <c r="I190" s="341">
        <v>1.875</v>
      </c>
      <c r="J190" s="788"/>
    </row>
    <row r="191" spans="1:10" x14ac:dyDescent="0.2">
      <c r="A191" s="466"/>
      <c r="B191" s="780" t="s">
        <v>1332</v>
      </c>
      <c r="C191" s="781"/>
      <c r="D191" s="782"/>
      <c r="E191" s="138">
        <v>1.32</v>
      </c>
      <c r="F191" s="531">
        <v>1.1499999999999999</v>
      </c>
      <c r="G191" s="791">
        <v>1</v>
      </c>
      <c r="H191" s="792"/>
      <c r="I191" s="341">
        <v>1.518</v>
      </c>
      <c r="J191" s="788"/>
    </row>
    <row r="192" spans="1:10" x14ac:dyDescent="0.2">
      <c r="A192" s="466"/>
      <c r="B192" s="780" t="s">
        <v>1331</v>
      </c>
      <c r="C192" s="781"/>
      <c r="D192" s="782"/>
      <c r="E192" s="138">
        <v>1.3</v>
      </c>
      <c r="F192" s="531">
        <v>0.55000000000000004</v>
      </c>
      <c r="G192" s="791">
        <v>1</v>
      </c>
      <c r="H192" s="792"/>
      <c r="I192" s="341">
        <v>0.71500000000000008</v>
      </c>
      <c r="J192" s="788"/>
    </row>
    <row r="193" spans="1:10" x14ac:dyDescent="0.2">
      <c r="A193" s="466"/>
      <c r="B193" s="780" t="s">
        <v>1330</v>
      </c>
      <c r="C193" s="781"/>
      <c r="D193" s="782"/>
      <c r="E193" s="138">
        <v>0.93</v>
      </c>
      <c r="F193" s="531">
        <v>0.93</v>
      </c>
      <c r="G193" s="791">
        <v>1</v>
      </c>
      <c r="H193" s="792"/>
      <c r="I193" s="341">
        <v>0.86490000000000011</v>
      </c>
      <c r="J193" s="788"/>
    </row>
    <row r="194" spans="1:10" x14ac:dyDescent="0.2">
      <c r="A194" s="466"/>
      <c r="B194" s="780" t="s">
        <v>1331</v>
      </c>
      <c r="C194" s="781"/>
      <c r="D194" s="782"/>
      <c r="E194" s="138">
        <v>1.25</v>
      </c>
      <c r="F194" s="531">
        <v>0.5</v>
      </c>
      <c r="G194" s="791">
        <v>9</v>
      </c>
      <c r="H194" s="792"/>
      <c r="I194" s="341">
        <v>5.625</v>
      </c>
      <c r="J194" s="788"/>
    </row>
    <row r="195" spans="1:10" x14ac:dyDescent="0.2">
      <c r="A195" s="466" t="s">
        <v>1445</v>
      </c>
      <c r="B195" s="802" t="s">
        <v>265</v>
      </c>
      <c r="C195" s="803"/>
      <c r="D195" s="803"/>
      <c r="E195" s="803"/>
      <c r="F195" s="803"/>
      <c r="G195" s="803"/>
      <c r="H195" s="804"/>
      <c r="I195" s="338">
        <v>97.828500000000005</v>
      </c>
      <c r="J195" s="789"/>
    </row>
    <row r="196" spans="1:10" ht="37.5" customHeight="1" x14ac:dyDescent="0.2">
      <c r="B196" s="230" t="s">
        <v>1446</v>
      </c>
      <c r="C196" s="230">
        <v>96540</v>
      </c>
      <c r="D196" s="801" t="s">
        <v>1969</v>
      </c>
      <c r="E196" s="795"/>
      <c r="F196" s="795"/>
      <c r="G196" s="795"/>
      <c r="H196" s="795"/>
      <c r="I196" s="796"/>
      <c r="J196" s="230" t="s">
        <v>48</v>
      </c>
    </row>
    <row r="197" spans="1:10" ht="13.5" customHeight="1" x14ac:dyDescent="0.2">
      <c r="B197" s="777" t="s">
        <v>260</v>
      </c>
      <c r="C197" s="778"/>
      <c r="D197" s="778"/>
      <c r="E197" s="778"/>
      <c r="F197" s="778"/>
      <c r="G197" s="778"/>
      <c r="H197" s="779"/>
      <c r="I197" s="340" t="s">
        <v>272</v>
      </c>
      <c r="J197" s="313" t="s">
        <v>264</v>
      </c>
    </row>
    <row r="198" spans="1:10" ht="84.75" customHeight="1" x14ac:dyDescent="0.2">
      <c r="B198" s="139"/>
      <c r="C198" s="140"/>
      <c r="D198" s="141"/>
      <c r="E198" s="784" t="s">
        <v>786</v>
      </c>
      <c r="F198" s="785"/>
      <c r="G198" s="785"/>
      <c r="H198" s="786"/>
      <c r="I198" s="343">
        <v>329.96</v>
      </c>
      <c r="J198" s="126" t="s">
        <v>273</v>
      </c>
    </row>
    <row r="199" spans="1:10" x14ac:dyDescent="0.2">
      <c r="A199" s="466" t="s">
        <v>1446</v>
      </c>
      <c r="B199" s="802" t="s">
        <v>265</v>
      </c>
      <c r="C199" s="803"/>
      <c r="D199" s="803"/>
      <c r="E199" s="803"/>
      <c r="F199" s="803"/>
      <c r="G199" s="803"/>
      <c r="H199" s="804"/>
      <c r="I199" s="338">
        <v>329.96</v>
      </c>
      <c r="J199" s="340"/>
    </row>
    <row r="200" spans="1:10" x14ac:dyDescent="0.2">
      <c r="B200" s="230" t="s">
        <v>1447</v>
      </c>
      <c r="C200" s="230">
        <v>96543</v>
      </c>
      <c r="D200" s="800" t="s">
        <v>1971</v>
      </c>
      <c r="E200" s="800"/>
      <c r="F200" s="800"/>
      <c r="G200" s="800"/>
      <c r="H200" s="800"/>
      <c r="I200" s="800"/>
      <c r="J200" s="230" t="s">
        <v>228</v>
      </c>
    </row>
    <row r="201" spans="1:10" x14ac:dyDescent="0.2">
      <c r="B201" s="777" t="s">
        <v>260</v>
      </c>
      <c r="C201" s="778"/>
      <c r="D201" s="778"/>
      <c r="E201" s="778"/>
      <c r="F201" s="778"/>
      <c r="G201" s="778"/>
      <c r="H201" s="779"/>
      <c r="I201" s="340" t="s">
        <v>278</v>
      </c>
      <c r="J201" s="313" t="s">
        <v>264</v>
      </c>
    </row>
    <row r="202" spans="1:10" x14ac:dyDescent="0.2">
      <c r="B202" s="784" t="s">
        <v>278</v>
      </c>
      <c r="C202" s="785"/>
      <c r="D202" s="785"/>
      <c r="E202" s="785"/>
      <c r="F202" s="785"/>
      <c r="G202" s="785"/>
      <c r="H202" s="786"/>
      <c r="I202" s="226">
        <v>944.5</v>
      </c>
      <c r="J202" s="144" t="s">
        <v>274</v>
      </c>
    </row>
    <row r="203" spans="1:10" x14ac:dyDescent="0.2">
      <c r="A203" s="466" t="s">
        <v>1447</v>
      </c>
      <c r="B203" s="797" t="s">
        <v>265</v>
      </c>
      <c r="C203" s="798"/>
      <c r="D203" s="798"/>
      <c r="E203" s="798"/>
      <c r="F203" s="798"/>
      <c r="G203" s="798"/>
      <c r="H203" s="799"/>
      <c r="I203" s="143">
        <v>944.5</v>
      </c>
      <c r="J203" s="127"/>
    </row>
    <row r="204" spans="1:10" x14ac:dyDescent="0.2">
      <c r="B204" s="230" t="s">
        <v>1448</v>
      </c>
      <c r="C204" s="230">
        <v>96545</v>
      </c>
      <c r="D204" s="800" t="s">
        <v>1973</v>
      </c>
      <c r="E204" s="800"/>
      <c r="F204" s="800"/>
      <c r="G204" s="800"/>
      <c r="H204" s="800"/>
      <c r="I204" s="800"/>
      <c r="J204" s="230" t="s">
        <v>228</v>
      </c>
    </row>
    <row r="205" spans="1:10" x14ac:dyDescent="0.2">
      <c r="B205" s="777" t="s">
        <v>260</v>
      </c>
      <c r="C205" s="778"/>
      <c r="D205" s="778"/>
      <c r="E205" s="778"/>
      <c r="F205" s="778"/>
      <c r="G205" s="778"/>
      <c r="H205" s="779"/>
      <c r="I205" s="340" t="s">
        <v>278</v>
      </c>
      <c r="J205" s="313" t="s">
        <v>264</v>
      </c>
    </row>
    <row r="206" spans="1:10" x14ac:dyDescent="0.2">
      <c r="B206" s="784" t="s">
        <v>278</v>
      </c>
      <c r="C206" s="785"/>
      <c r="D206" s="785"/>
      <c r="E206" s="785"/>
      <c r="F206" s="785"/>
      <c r="G206" s="785"/>
      <c r="H206" s="786"/>
      <c r="I206" s="226">
        <v>272.8</v>
      </c>
      <c r="J206" s="144" t="s">
        <v>274</v>
      </c>
    </row>
    <row r="207" spans="1:10" x14ac:dyDescent="0.2">
      <c r="A207" s="466" t="s">
        <v>1448</v>
      </c>
      <c r="B207" s="797" t="s">
        <v>265</v>
      </c>
      <c r="C207" s="798"/>
      <c r="D207" s="798"/>
      <c r="E207" s="798"/>
      <c r="F207" s="798"/>
      <c r="G207" s="798"/>
      <c r="H207" s="799"/>
      <c r="I207" s="143">
        <v>272.8</v>
      </c>
      <c r="J207" s="127"/>
    </row>
    <row r="208" spans="1:10" x14ac:dyDescent="0.2">
      <c r="B208" s="230" t="s">
        <v>1449</v>
      </c>
      <c r="C208" s="230">
        <v>96546</v>
      </c>
      <c r="D208" s="800" t="s">
        <v>1975</v>
      </c>
      <c r="E208" s="800"/>
      <c r="F208" s="800"/>
      <c r="G208" s="800"/>
      <c r="H208" s="800"/>
      <c r="I208" s="800"/>
      <c r="J208" s="230" t="s">
        <v>228</v>
      </c>
    </row>
    <row r="209" spans="1:10" x14ac:dyDescent="0.2">
      <c r="B209" s="777" t="s">
        <v>260</v>
      </c>
      <c r="C209" s="778"/>
      <c r="D209" s="778"/>
      <c r="E209" s="778"/>
      <c r="F209" s="778"/>
      <c r="G209" s="778"/>
      <c r="H209" s="779"/>
      <c r="I209" s="340" t="s">
        <v>278</v>
      </c>
      <c r="J209" s="313" t="s">
        <v>264</v>
      </c>
    </row>
    <row r="210" spans="1:10" ht="100.5" customHeight="1" x14ac:dyDescent="0.2">
      <c r="B210" s="137"/>
      <c r="C210" s="379"/>
      <c r="D210" s="379"/>
      <c r="E210" s="784" t="s">
        <v>268</v>
      </c>
      <c r="F210" s="785"/>
      <c r="G210" s="785"/>
      <c r="H210" s="786"/>
      <c r="I210" s="226">
        <v>781.1</v>
      </c>
      <c r="J210" s="144" t="s">
        <v>274</v>
      </c>
    </row>
    <row r="211" spans="1:10" x14ac:dyDescent="0.2">
      <c r="A211" s="466" t="s">
        <v>1449</v>
      </c>
      <c r="B211" s="797" t="s">
        <v>265</v>
      </c>
      <c r="C211" s="798"/>
      <c r="D211" s="798"/>
      <c r="E211" s="798"/>
      <c r="F211" s="798"/>
      <c r="G211" s="798"/>
      <c r="H211" s="799"/>
      <c r="I211" s="143">
        <v>781.1</v>
      </c>
      <c r="J211" s="127"/>
    </row>
    <row r="212" spans="1:10" x14ac:dyDescent="0.2">
      <c r="B212" s="230" t="s">
        <v>1450</v>
      </c>
      <c r="C212" s="230">
        <v>96547</v>
      </c>
      <c r="D212" s="800" t="s">
        <v>1977</v>
      </c>
      <c r="E212" s="800"/>
      <c r="F212" s="800"/>
      <c r="G212" s="800"/>
      <c r="H212" s="800"/>
      <c r="I212" s="800"/>
      <c r="J212" s="230" t="s">
        <v>228</v>
      </c>
    </row>
    <row r="213" spans="1:10" x14ac:dyDescent="0.2">
      <c r="B213" s="777" t="s">
        <v>260</v>
      </c>
      <c r="C213" s="778"/>
      <c r="D213" s="778"/>
      <c r="E213" s="778"/>
      <c r="F213" s="778"/>
      <c r="G213" s="778"/>
      <c r="H213" s="779"/>
      <c r="I213" s="340" t="s">
        <v>278</v>
      </c>
      <c r="J213" s="313" t="s">
        <v>264</v>
      </c>
    </row>
    <row r="214" spans="1:10" x14ac:dyDescent="0.2">
      <c r="B214" s="784" t="s">
        <v>278</v>
      </c>
      <c r="C214" s="785"/>
      <c r="D214" s="785"/>
      <c r="E214" s="785"/>
      <c r="F214" s="785"/>
      <c r="G214" s="785"/>
      <c r="H214" s="786"/>
      <c r="I214" s="226">
        <v>32.6</v>
      </c>
      <c r="J214" s="144" t="s">
        <v>274</v>
      </c>
    </row>
    <row r="215" spans="1:10" x14ac:dyDescent="0.2">
      <c r="A215" s="466" t="s">
        <v>1450</v>
      </c>
      <c r="B215" s="797" t="s">
        <v>265</v>
      </c>
      <c r="C215" s="798"/>
      <c r="D215" s="798"/>
      <c r="E215" s="798"/>
      <c r="F215" s="798"/>
      <c r="G215" s="798"/>
      <c r="H215" s="799"/>
      <c r="I215" s="143">
        <v>32.6</v>
      </c>
      <c r="J215" s="127"/>
    </row>
    <row r="216" spans="1:10" x14ac:dyDescent="0.2">
      <c r="B216" s="230" t="s">
        <v>1451</v>
      </c>
      <c r="C216" s="230">
        <v>94965</v>
      </c>
      <c r="D216" s="800" t="s">
        <v>1979</v>
      </c>
      <c r="E216" s="800"/>
      <c r="F216" s="800"/>
      <c r="G216" s="800"/>
      <c r="H216" s="800"/>
      <c r="I216" s="800"/>
      <c r="J216" s="230" t="s">
        <v>1953</v>
      </c>
    </row>
    <row r="217" spans="1:10" x14ac:dyDescent="0.2">
      <c r="B217" s="777" t="s">
        <v>260</v>
      </c>
      <c r="C217" s="778"/>
      <c r="D217" s="778"/>
      <c r="E217" s="778"/>
      <c r="F217" s="778"/>
      <c r="G217" s="778"/>
      <c r="H217" s="779"/>
      <c r="I217" s="340" t="s">
        <v>271</v>
      </c>
      <c r="J217" s="313" t="s">
        <v>264</v>
      </c>
    </row>
    <row r="218" spans="1:10" ht="15" customHeight="1" x14ac:dyDescent="0.2">
      <c r="B218" s="784" t="s">
        <v>271</v>
      </c>
      <c r="C218" s="785"/>
      <c r="D218" s="785"/>
      <c r="E218" s="785"/>
      <c r="F218" s="785"/>
      <c r="G218" s="785"/>
      <c r="H218" s="786"/>
      <c r="I218" s="226">
        <v>47.22999999999999</v>
      </c>
      <c r="J218" s="144" t="s">
        <v>271</v>
      </c>
    </row>
    <row r="219" spans="1:10" x14ac:dyDescent="0.2">
      <c r="A219" s="466" t="s">
        <v>1451</v>
      </c>
      <c r="B219" s="797" t="s">
        <v>265</v>
      </c>
      <c r="C219" s="798"/>
      <c r="D219" s="798"/>
      <c r="E219" s="798"/>
      <c r="F219" s="798"/>
      <c r="G219" s="798"/>
      <c r="H219" s="799"/>
      <c r="I219" s="143">
        <v>47.22999999999999</v>
      </c>
      <c r="J219" s="127"/>
    </row>
    <row r="220" spans="1:10" x14ac:dyDescent="0.2">
      <c r="B220" s="230" t="s">
        <v>1452</v>
      </c>
      <c r="C220" s="230">
        <v>103670</v>
      </c>
      <c r="D220" s="800" t="s">
        <v>1961</v>
      </c>
      <c r="E220" s="800"/>
      <c r="F220" s="800"/>
      <c r="G220" s="800"/>
      <c r="H220" s="800"/>
      <c r="I220" s="800"/>
      <c r="J220" s="230" t="s">
        <v>1953</v>
      </c>
    </row>
    <row r="221" spans="1:10" x14ac:dyDescent="0.2">
      <c r="B221" s="777" t="s">
        <v>260</v>
      </c>
      <c r="C221" s="778"/>
      <c r="D221" s="778"/>
      <c r="E221" s="778"/>
      <c r="F221" s="778"/>
      <c r="G221" s="778"/>
      <c r="H221" s="779"/>
      <c r="I221" s="340" t="s">
        <v>278</v>
      </c>
      <c r="J221" s="313" t="s">
        <v>264</v>
      </c>
    </row>
    <row r="222" spans="1:10" x14ac:dyDescent="0.2">
      <c r="B222" s="784" t="s">
        <v>271</v>
      </c>
      <c r="C222" s="785"/>
      <c r="D222" s="785"/>
      <c r="E222" s="785"/>
      <c r="F222" s="785"/>
      <c r="G222" s="785"/>
      <c r="H222" s="786"/>
      <c r="I222" s="226">
        <v>47.22999999999999</v>
      </c>
      <c r="J222" s="144" t="s">
        <v>271</v>
      </c>
    </row>
    <row r="223" spans="1:10" x14ac:dyDescent="0.2">
      <c r="A223" s="466" t="s">
        <v>1452</v>
      </c>
      <c r="B223" s="797" t="s">
        <v>265</v>
      </c>
      <c r="C223" s="798"/>
      <c r="D223" s="798"/>
      <c r="E223" s="798"/>
      <c r="F223" s="798"/>
      <c r="G223" s="798"/>
      <c r="H223" s="799"/>
      <c r="I223" s="143">
        <v>47.22999999999999</v>
      </c>
      <c r="J223" s="127"/>
    </row>
    <row r="224" spans="1:10" x14ac:dyDescent="0.2">
      <c r="A224" s="466"/>
      <c r="B224" s="230" t="s">
        <v>1453</v>
      </c>
      <c r="C224" s="230">
        <v>98557</v>
      </c>
      <c r="D224" s="800" t="s">
        <v>1981</v>
      </c>
      <c r="E224" s="800"/>
      <c r="F224" s="800"/>
      <c r="G224" s="800"/>
      <c r="H224" s="800"/>
      <c r="I224" s="800"/>
      <c r="J224" s="230" t="s">
        <v>48</v>
      </c>
    </row>
    <row r="225" spans="1:10" x14ac:dyDescent="0.2">
      <c r="A225" s="466"/>
      <c r="B225" s="777" t="s">
        <v>260</v>
      </c>
      <c r="C225" s="778"/>
      <c r="D225" s="778"/>
      <c r="E225" s="778"/>
      <c r="F225" s="778"/>
      <c r="G225" s="778"/>
      <c r="H225" s="779"/>
      <c r="I225" s="340" t="s">
        <v>263</v>
      </c>
      <c r="J225" s="313" t="s">
        <v>264</v>
      </c>
    </row>
    <row r="226" spans="1:10" x14ac:dyDescent="0.2">
      <c r="A226" s="466"/>
      <c r="B226" s="784" t="s">
        <v>277</v>
      </c>
      <c r="C226" s="785"/>
      <c r="D226" s="785"/>
      <c r="E226" s="785"/>
      <c r="F226" s="785"/>
      <c r="G226" s="785"/>
      <c r="H226" s="786"/>
      <c r="I226" s="226">
        <v>314.57</v>
      </c>
      <c r="J226" s="144" t="s">
        <v>787</v>
      </c>
    </row>
    <row r="227" spans="1:10" x14ac:dyDescent="0.2">
      <c r="A227" s="466" t="s">
        <v>1453</v>
      </c>
      <c r="B227" s="797" t="s">
        <v>265</v>
      </c>
      <c r="C227" s="798"/>
      <c r="D227" s="798"/>
      <c r="E227" s="798"/>
      <c r="F227" s="798"/>
      <c r="G227" s="798"/>
      <c r="H227" s="799"/>
      <c r="I227" s="143">
        <v>314.57</v>
      </c>
      <c r="J227" s="127"/>
    </row>
    <row r="228" spans="1:10" x14ac:dyDescent="0.2">
      <c r="B228" s="230" t="s">
        <v>1454</v>
      </c>
      <c r="C228" s="230">
        <v>93382</v>
      </c>
      <c r="D228" s="800" t="s">
        <v>1983</v>
      </c>
      <c r="E228" s="800"/>
      <c r="F228" s="800"/>
      <c r="G228" s="800"/>
      <c r="H228" s="800"/>
      <c r="I228" s="800"/>
      <c r="J228" s="230" t="s">
        <v>1953</v>
      </c>
    </row>
    <row r="229" spans="1:10" x14ac:dyDescent="0.2">
      <c r="B229" s="777" t="s">
        <v>260</v>
      </c>
      <c r="C229" s="778"/>
      <c r="D229" s="778"/>
      <c r="E229" s="778"/>
      <c r="F229" s="778"/>
      <c r="G229" s="778"/>
      <c r="H229" s="779"/>
      <c r="I229" s="340" t="s">
        <v>271</v>
      </c>
      <c r="J229" s="313" t="s">
        <v>264</v>
      </c>
    </row>
    <row r="230" spans="1:10" ht="15" customHeight="1" x14ac:dyDescent="0.2">
      <c r="B230" s="784" t="s">
        <v>788</v>
      </c>
      <c r="C230" s="785"/>
      <c r="D230" s="785"/>
      <c r="E230" s="785"/>
      <c r="F230" s="785"/>
      <c r="G230" s="785"/>
      <c r="H230" s="786"/>
      <c r="I230" s="226">
        <v>26.675999999999995</v>
      </c>
      <c r="J230" s="144" t="s">
        <v>271</v>
      </c>
    </row>
    <row r="231" spans="1:10" x14ac:dyDescent="0.2">
      <c r="A231" s="466" t="s">
        <v>1454</v>
      </c>
      <c r="B231" s="797" t="s">
        <v>265</v>
      </c>
      <c r="C231" s="798"/>
      <c r="D231" s="798"/>
      <c r="E231" s="798"/>
      <c r="F231" s="798"/>
      <c r="G231" s="798"/>
      <c r="H231" s="799"/>
      <c r="I231" s="143">
        <v>26.675999999999995</v>
      </c>
      <c r="J231" s="127"/>
    </row>
    <row r="232" spans="1:10" x14ac:dyDescent="0.2">
      <c r="A232" s="466"/>
      <c r="B232" s="366" t="s">
        <v>780</v>
      </c>
      <c r="C232" s="134"/>
      <c r="D232" s="135" t="s">
        <v>779</v>
      </c>
      <c r="E232" s="135"/>
      <c r="F232" s="135"/>
      <c r="G232" s="135"/>
      <c r="H232" s="135"/>
      <c r="I232" s="135"/>
      <c r="J232" s="136"/>
    </row>
    <row r="233" spans="1:10" x14ac:dyDescent="0.2">
      <c r="A233" s="466"/>
      <c r="B233" s="230" t="s">
        <v>1455</v>
      </c>
      <c r="C233" s="230">
        <v>96527</v>
      </c>
      <c r="D233" s="800" t="s">
        <v>1985</v>
      </c>
      <c r="E233" s="800"/>
      <c r="F233" s="800"/>
      <c r="G233" s="800"/>
      <c r="H233" s="800"/>
      <c r="I233" s="800"/>
      <c r="J233" s="230" t="s">
        <v>1953</v>
      </c>
    </row>
    <row r="234" spans="1:10" x14ac:dyDescent="0.2">
      <c r="A234" s="466"/>
      <c r="B234" s="820" t="s">
        <v>260</v>
      </c>
      <c r="C234" s="821"/>
      <c r="D234" s="821"/>
      <c r="E234" s="822"/>
      <c r="F234" s="822"/>
      <c r="G234" s="822"/>
      <c r="H234" s="816"/>
      <c r="I234" s="342" t="s">
        <v>271</v>
      </c>
      <c r="J234" s="359" t="s">
        <v>264</v>
      </c>
    </row>
    <row r="235" spans="1:10" ht="15" customHeight="1" x14ac:dyDescent="0.2">
      <c r="A235" s="466"/>
      <c r="B235" s="790" t="s">
        <v>789</v>
      </c>
      <c r="C235" s="785"/>
      <c r="D235" s="785"/>
      <c r="E235" s="785"/>
      <c r="F235" s="785"/>
      <c r="G235" s="785"/>
      <c r="H235" s="786"/>
      <c r="I235" s="343">
        <v>42.352000000000004</v>
      </c>
      <c r="J235" s="360" t="s">
        <v>271</v>
      </c>
    </row>
    <row r="236" spans="1:10" x14ac:dyDescent="0.2">
      <c r="A236" s="466" t="s">
        <v>1455</v>
      </c>
      <c r="B236" s="802"/>
      <c r="C236" s="803"/>
      <c r="D236" s="803"/>
      <c r="E236" s="798"/>
      <c r="F236" s="798"/>
      <c r="G236" s="798"/>
      <c r="H236" s="799"/>
      <c r="I236" s="337">
        <v>42.352000000000004</v>
      </c>
      <c r="J236" s="127"/>
    </row>
    <row r="237" spans="1:10" ht="36.75" customHeight="1" x14ac:dyDescent="0.2">
      <c r="A237" s="466"/>
      <c r="B237" s="230" t="s">
        <v>1456</v>
      </c>
      <c r="C237" s="230">
        <v>96542</v>
      </c>
      <c r="D237" s="800" t="s">
        <v>1987</v>
      </c>
      <c r="E237" s="800"/>
      <c r="F237" s="800"/>
      <c r="G237" s="800"/>
      <c r="H237" s="800"/>
      <c r="I237" s="800"/>
      <c r="J237" s="230" t="s">
        <v>48</v>
      </c>
    </row>
    <row r="238" spans="1:10" x14ac:dyDescent="0.2">
      <c r="A238" s="466"/>
      <c r="B238" s="777" t="s">
        <v>260</v>
      </c>
      <c r="C238" s="778"/>
      <c r="D238" s="778"/>
      <c r="E238" s="778"/>
      <c r="F238" s="778"/>
      <c r="G238" s="778"/>
      <c r="H238" s="779"/>
      <c r="I238" s="340" t="s">
        <v>263</v>
      </c>
      <c r="J238" s="313" t="s">
        <v>264</v>
      </c>
    </row>
    <row r="239" spans="1:10" ht="15" customHeight="1" x14ac:dyDescent="0.2">
      <c r="A239" s="466"/>
      <c r="B239" s="790" t="s">
        <v>277</v>
      </c>
      <c r="C239" s="785"/>
      <c r="D239" s="785"/>
      <c r="E239" s="785"/>
      <c r="F239" s="785"/>
      <c r="G239" s="785"/>
      <c r="H239" s="786"/>
      <c r="I239" s="226">
        <v>479.90000000000003</v>
      </c>
      <c r="J239" s="144" t="s">
        <v>263</v>
      </c>
    </row>
    <row r="240" spans="1:10" x14ac:dyDescent="0.2">
      <c r="A240" s="466" t="s">
        <v>1456</v>
      </c>
      <c r="B240" s="797" t="s">
        <v>265</v>
      </c>
      <c r="C240" s="798"/>
      <c r="D240" s="798"/>
      <c r="E240" s="798"/>
      <c r="F240" s="798"/>
      <c r="G240" s="798"/>
      <c r="H240" s="799"/>
      <c r="I240" s="143">
        <v>479.90000000000003</v>
      </c>
      <c r="J240" s="127"/>
    </row>
    <row r="241" spans="1:10" x14ac:dyDescent="0.2">
      <c r="A241" s="466"/>
      <c r="B241" s="230" t="s">
        <v>1457</v>
      </c>
      <c r="C241" s="230">
        <v>95241</v>
      </c>
      <c r="D241" s="800" t="s">
        <v>1989</v>
      </c>
      <c r="E241" s="800"/>
      <c r="F241" s="800"/>
      <c r="G241" s="800"/>
      <c r="H241" s="800"/>
      <c r="I241" s="800"/>
      <c r="J241" s="230" t="s">
        <v>48</v>
      </c>
    </row>
    <row r="242" spans="1:10" x14ac:dyDescent="0.2">
      <c r="A242" s="466"/>
      <c r="B242" s="777" t="s">
        <v>260</v>
      </c>
      <c r="C242" s="778"/>
      <c r="D242" s="778"/>
      <c r="E242" s="778"/>
      <c r="F242" s="778"/>
      <c r="G242" s="778"/>
      <c r="H242" s="779"/>
      <c r="I242" s="340" t="s">
        <v>263</v>
      </c>
      <c r="J242" s="313" t="s">
        <v>264</v>
      </c>
    </row>
    <row r="243" spans="1:10" x14ac:dyDescent="0.2">
      <c r="A243" s="466"/>
      <c r="B243" s="790" t="s">
        <v>790</v>
      </c>
      <c r="C243" s="785"/>
      <c r="D243" s="785"/>
      <c r="E243" s="785"/>
      <c r="F243" s="785"/>
      <c r="G243" s="785"/>
      <c r="H243" s="786"/>
      <c r="I243" s="226">
        <v>119.97499999999999</v>
      </c>
      <c r="J243" s="144" t="s">
        <v>263</v>
      </c>
    </row>
    <row r="244" spans="1:10" x14ac:dyDescent="0.2">
      <c r="A244" s="466" t="s">
        <v>1457</v>
      </c>
      <c r="B244" s="797" t="s">
        <v>265</v>
      </c>
      <c r="C244" s="798"/>
      <c r="D244" s="798"/>
      <c r="E244" s="798"/>
      <c r="F244" s="798"/>
      <c r="G244" s="798"/>
      <c r="H244" s="799"/>
      <c r="I244" s="143">
        <v>119.97499999999999</v>
      </c>
      <c r="J244" s="127"/>
    </row>
    <row r="245" spans="1:10" x14ac:dyDescent="0.2">
      <c r="A245" s="466"/>
      <c r="B245" s="230" t="s">
        <v>1458</v>
      </c>
      <c r="C245" s="230">
        <v>96543</v>
      </c>
      <c r="D245" s="800" t="s">
        <v>1971</v>
      </c>
      <c r="E245" s="800"/>
      <c r="F245" s="800"/>
      <c r="G245" s="800"/>
      <c r="H245" s="800"/>
      <c r="I245" s="800"/>
      <c r="J245" s="230" t="s">
        <v>228</v>
      </c>
    </row>
    <row r="246" spans="1:10" x14ac:dyDescent="0.2">
      <c r="A246" s="466"/>
      <c r="B246" s="777" t="s">
        <v>260</v>
      </c>
      <c r="C246" s="778"/>
      <c r="D246" s="778"/>
      <c r="E246" s="778"/>
      <c r="F246" s="778"/>
      <c r="G246" s="778"/>
      <c r="H246" s="779"/>
      <c r="I246" s="340" t="s">
        <v>278</v>
      </c>
      <c r="J246" s="313" t="s">
        <v>264</v>
      </c>
    </row>
    <row r="247" spans="1:10" x14ac:dyDescent="0.2">
      <c r="A247" s="466"/>
      <c r="B247" s="790" t="s">
        <v>278</v>
      </c>
      <c r="C247" s="785"/>
      <c r="D247" s="785"/>
      <c r="E247" s="785"/>
      <c r="F247" s="785"/>
      <c r="G247" s="785"/>
      <c r="H247" s="786"/>
      <c r="I247" s="226">
        <v>397.1</v>
      </c>
      <c r="J247" s="144" t="s">
        <v>228</v>
      </c>
    </row>
    <row r="248" spans="1:10" x14ac:dyDescent="0.2">
      <c r="A248" s="466" t="s">
        <v>1458</v>
      </c>
      <c r="B248" s="797" t="s">
        <v>265</v>
      </c>
      <c r="C248" s="798"/>
      <c r="D248" s="798"/>
      <c r="E248" s="798"/>
      <c r="F248" s="798"/>
      <c r="G248" s="798"/>
      <c r="H248" s="799"/>
      <c r="I248" s="143">
        <v>397.1</v>
      </c>
      <c r="J248" s="127"/>
    </row>
    <row r="249" spans="1:10" x14ac:dyDescent="0.2">
      <c r="A249" s="466"/>
      <c r="B249" s="230" t="s">
        <v>1459</v>
      </c>
      <c r="C249" s="230">
        <v>96544</v>
      </c>
      <c r="D249" s="800" t="s">
        <v>1991</v>
      </c>
      <c r="E249" s="800"/>
      <c r="F249" s="800"/>
      <c r="G249" s="800"/>
      <c r="H249" s="800"/>
      <c r="I249" s="800"/>
      <c r="J249" s="230" t="s">
        <v>228</v>
      </c>
    </row>
    <row r="250" spans="1:10" x14ac:dyDescent="0.2">
      <c r="A250" s="466"/>
      <c r="B250" s="777" t="s">
        <v>260</v>
      </c>
      <c r="C250" s="778"/>
      <c r="D250" s="778"/>
      <c r="E250" s="778"/>
      <c r="F250" s="778"/>
      <c r="G250" s="778"/>
      <c r="H250" s="779"/>
      <c r="I250" s="340" t="s">
        <v>278</v>
      </c>
      <c r="J250" s="313" t="s">
        <v>264</v>
      </c>
    </row>
    <row r="251" spans="1:10" x14ac:dyDescent="0.2">
      <c r="A251" s="466"/>
      <c r="B251" s="790" t="s">
        <v>278</v>
      </c>
      <c r="C251" s="785"/>
      <c r="D251" s="785"/>
      <c r="E251" s="785"/>
      <c r="F251" s="785"/>
      <c r="G251" s="785"/>
      <c r="H251" s="786"/>
      <c r="I251" s="226">
        <v>53.400000000000006</v>
      </c>
      <c r="J251" s="144" t="s">
        <v>228</v>
      </c>
    </row>
    <row r="252" spans="1:10" x14ac:dyDescent="0.2">
      <c r="A252" s="466" t="s">
        <v>1459</v>
      </c>
      <c r="B252" s="797" t="s">
        <v>265</v>
      </c>
      <c r="C252" s="798"/>
      <c r="D252" s="798"/>
      <c r="E252" s="798"/>
      <c r="F252" s="798"/>
      <c r="G252" s="798"/>
      <c r="H252" s="799"/>
      <c r="I252" s="143">
        <v>53.400000000000006</v>
      </c>
      <c r="J252" s="127"/>
    </row>
    <row r="253" spans="1:10" x14ac:dyDescent="0.2">
      <c r="A253" s="466"/>
      <c r="B253" s="230" t="s">
        <v>1460</v>
      </c>
      <c r="C253" s="230">
        <v>96545</v>
      </c>
      <c r="D253" s="800" t="s">
        <v>1973</v>
      </c>
      <c r="E253" s="800"/>
      <c r="F253" s="800"/>
      <c r="G253" s="800"/>
      <c r="H253" s="800"/>
      <c r="I253" s="800"/>
      <c r="J253" s="230" t="s">
        <v>228</v>
      </c>
    </row>
    <row r="254" spans="1:10" x14ac:dyDescent="0.2">
      <c r="A254" s="466"/>
      <c r="B254" s="777" t="s">
        <v>260</v>
      </c>
      <c r="C254" s="778"/>
      <c r="D254" s="778"/>
      <c r="E254" s="778"/>
      <c r="F254" s="778"/>
      <c r="G254" s="778"/>
      <c r="H254" s="779"/>
      <c r="I254" s="340" t="s">
        <v>278</v>
      </c>
      <c r="J254" s="313" t="s">
        <v>264</v>
      </c>
    </row>
    <row r="255" spans="1:10" x14ac:dyDescent="0.2">
      <c r="A255" s="466"/>
      <c r="B255" s="790" t="s">
        <v>278</v>
      </c>
      <c r="C255" s="785"/>
      <c r="D255" s="785"/>
      <c r="E255" s="785"/>
      <c r="F255" s="785"/>
      <c r="G255" s="785"/>
      <c r="H255" s="786"/>
      <c r="I255" s="226">
        <v>771.4</v>
      </c>
      <c r="J255" s="144" t="s">
        <v>228</v>
      </c>
    </row>
    <row r="256" spans="1:10" x14ac:dyDescent="0.2">
      <c r="A256" s="466" t="s">
        <v>1460</v>
      </c>
      <c r="B256" s="797" t="s">
        <v>265</v>
      </c>
      <c r="C256" s="798"/>
      <c r="D256" s="798"/>
      <c r="E256" s="798"/>
      <c r="F256" s="798"/>
      <c r="G256" s="798"/>
      <c r="H256" s="799"/>
      <c r="I256" s="143">
        <v>771.4</v>
      </c>
      <c r="J256" s="127"/>
    </row>
    <row r="257" spans="1:10" x14ac:dyDescent="0.2">
      <c r="A257" s="466"/>
      <c r="B257" s="230" t="s">
        <v>1461</v>
      </c>
      <c r="C257" s="230">
        <v>96546</v>
      </c>
      <c r="D257" s="800" t="s">
        <v>1975</v>
      </c>
      <c r="E257" s="800"/>
      <c r="F257" s="800"/>
      <c r="G257" s="800"/>
      <c r="H257" s="800"/>
      <c r="I257" s="800"/>
      <c r="J257" s="230" t="s">
        <v>228</v>
      </c>
    </row>
    <row r="258" spans="1:10" x14ac:dyDescent="0.2">
      <c r="A258" s="466"/>
      <c r="B258" s="777" t="s">
        <v>260</v>
      </c>
      <c r="C258" s="778"/>
      <c r="D258" s="778"/>
      <c r="E258" s="778"/>
      <c r="F258" s="778"/>
      <c r="G258" s="778"/>
      <c r="H258" s="779"/>
      <c r="I258" s="340" t="s">
        <v>278</v>
      </c>
      <c r="J258" s="313" t="s">
        <v>264</v>
      </c>
    </row>
    <row r="259" spans="1:10" x14ac:dyDescent="0.2">
      <c r="A259" s="466"/>
      <c r="B259" s="790" t="s">
        <v>278</v>
      </c>
      <c r="C259" s="785"/>
      <c r="D259" s="785"/>
      <c r="E259" s="785"/>
      <c r="F259" s="785"/>
      <c r="G259" s="785"/>
      <c r="H259" s="786"/>
      <c r="I259" s="226">
        <v>210.3</v>
      </c>
      <c r="J259" s="144" t="s">
        <v>228</v>
      </c>
    </row>
    <row r="260" spans="1:10" x14ac:dyDescent="0.2">
      <c r="A260" s="466" t="s">
        <v>1461</v>
      </c>
      <c r="B260" s="797" t="s">
        <v>265</v>
      </c>
      <c r="C260" s="798"/>
      <c r="D260" s="798"/>
      <c r="E260" s="798"/>
      <c r="F260" s="798"/>
      <c r="G260" s="798"/>
      <c r="H260" s="799"/>
      <c r="I260" s="143">
        <v>210.3</v>
      </c>
      <c r="J260" s="127"/>
    </row>
    <row r="261" spans="1:10" x14ac:dyDescent="0.2">
      <c r="A261" s="466"/>
      <c r="B261" s="230" t="s">
        <v>1462</v>
      </c>
      <c r="C261" s="230">
        <v>96547</v>
      </c>
      <c r="D261" s="800" t="s">
        <v>1977</v>
      </c>
      <c r="E261" s="800"/>
      <c r="F261" s="800"/>
      <c r="G261" s="800"/>
      <c r="H261" s="800"/>
      <c r="I261" s="800"/>
      <c r="J261" s="230" t="s">
        <v>228</v>
      </c>
    </row>
    <row r="262" spans="1:10" x14ac:dyDescent="0.2">
      <c r="A262" s="466"/>
      <c r="B262" s="777" t="s">
        <v>260</v>
      </c>
      <c r="C262" s="778"/>
      <c r="D262" s="778"/>
      <c r="E262" s="778"/>
      <c r="F262" s="778"/>
      <c r="G262" s="778"/>
      <c r="H262" s="779"/>
      <c r="I262" s="340" t="s">
        <v>278</v>
      </c>
      <c r="J262" s="313" t="s">
        <v>264</v>
      </c>
    </row>
    <row r="263" spans="1:10" x14ac:dyDescent="0.2">
      <c r="A263" s="466"/>
      <c r="B263" s="790" t="s">
        <v>278</v>
      </c>
      <c r="C263" s="785"/>
      <c r="D263" s="785"/>
      <c r="E263" s="785"/>
      <c r="F263" s="785"/>
      <c r="G263" s="785"/>
      <c r="H263" s="786"/>
      <c r="I263" s="226">
        <v>19.8</v>
      </c>
      <c r="J263" s="144" t="s">
        <v>228</v>
      </c>
    </row>
    <row r="264" spans="1:10" x14ac:dyDescent="0.2">
      <c r="A264" s="466" t="s">
        <v>1462</v>
      </c>
      <c r="B264" s="797" t="s">
        <v>265</v>
      </c>
      <c r="C264" s="798"/>
      <c r="D264" s="798"/>
      <c r="E264" s="798"/>
      <c r="F264" s="798"/>
      <c r="G264" s="798"/>
      <c r="H264" s="799"/>
      <c r="I264" s="143">
        <v>19.8</v>
      </c>
      <c r="J264" s="127"/>
    </row>
    <row r="265" spans="1:10" x14ac:dyDescent="0.2">
      <c r="A265" s="466"/>
      <c r="B265" s="230" t="s">
        <v>1463</v>
      </c>
      <c r="C265" s="230">
        <v>94965</v>
      </c>
      <c r="D265" s="800" t="s">
        <v>1979</v>
      </c>
      <c r="E265" s="800"/>
      <c r="F265" s="800"/>
      <c r="G265" s="800"/>
      <c r="H265" s="800"/>
      <c r="I265" s="800"/>
      <c r="J265" s="230" t="s">
        <v>1953</v>
      </c>
    </row>
    <row r="266" spans="1:10" x14ac:dyDescent="0.2">
      <c r="A266" s="466"/>
      <c r="B266" s="777" t="s">
        <v>260</v>
      </c>
      <c r="C266" s="778"/>
      <c r="D266" s="778"/>
      <c r="E266" s="778"/>
      <c r="F266" s="778"/>
      <c r="G266" s="778"/>
      <c r="H266" s="779"/>
      <c r="I266" s="340" t="s">
        <v>271</v>
      </c>
      <c r="J266" s="313" t="s">
        <v>264</v>
      </c>
    </row>
    <row r="267" spans="1:10" x14ac:dyDescent="0.2">
      <c r="A267" s="466"/>
      <c r="B267" s="790" t="s">
        <v>271</v>
      </c>
      <c r="C267" s="785"/>
      <c r="D267" s="785"/>
      <c r="E267" s="785"/>
      <c r="F267" s="785"/>
      <c r="G267" s="785"/>
      <c r="H267" s="786"/>
      <c r="I267" s="226">
        <v>26.47</v>
      </c>
      <c r="J267" s="144" t="s">
        <v>271</v>
      </c>
    </row>
    <row r="268" spans="1:10" x14ac:dyDescent="0.2">
      <c r="A268" s="466" t="s">
        <v>1463</v>
      </c>
      <c r="B268" s="797" t="s">
        <v>265</v>
      </c>
      <c r="C268" s="798"/>
      <c r="D268" s="798"/>
      <c r="E268" s="798"/>
      <c r="F268" s="798"/>
      <c r="G268" s="798"/>
      <c r="H268" s="799"/>
      <c r="I268" s="143">
        <v>26.47</v>
      </c>
      <c r="J268" s="127"/>
    </row>
    <row r="269" spans="1:10" x14ac:dyDescent="0.2">
      <c r="A269" s="466"/>
      <c r="B269" s="230" t="s">
        <v>1464</v>
      </c>
      <c r="C269" s="230">
        <v>103670</v>
      </c>
      <c r="D269" s="800" t="s">
        <v>1961</v>
      </c>
      <c r="E269" s="800"/>
      <c r="F269" s="800"/>
      <c r="G269" s="800"/>
      <c r="H269" s="800"/>
      <c r="I269" s="800"/>
      <c r="J269" s="230" t="s">
        <v>1953</v>
      </c>
    </row>
    <row r="270" spans="1:10" x14ac:dyDescent="0.2">
      <c r="A270" s="466"/>
      <c r="B270" s="777" t="s">
        <v>260</v>
      </c>
      <c r="C270" s="778"/>
      <c r="D270" s="778"/>
      <c r="E270" s="778"/>
      <c r="F270" s="778"/>
      <c r="G270" s="778"/>
      <c r="H270" s="779"/>
      <c r="I270" s="340" t="s">
        <v>271</v>
      </c>
      <c r="J270" s="313" t="s">
        <v>264</v>
      </c>
    </row>
    <row r="271" spans="1:10" x14ac:dyDescent="0.2">
      <c r="A271" s="466"/>
      <c r="B271" s="790" t="s">
        <v>271</v>
      </c>
      <c r="C271" s="785"/>
      <c r="D271" s="785"/>
      <c r="E271" s="785"/>
      <c r="F271" s="785"/>
      <c r="G271" s="785"/>
      <c r="H271" s="786"/>
      <c r="I271" s="226">
        <v>26.47</v>
      </c>
      <c r="J271" s="144" t="s">
        <v>271</v>
      </c>
    </row>
    <row r="272" spans="1:10" x14ac:dyDescent="0.2">
      <c r="A272" s="466" t="s">
        <v>1464</v>
      </c>
      <c r="B272" s="797" t="s">
        <v>265</v>
      </c>
      <c r="C272" s="798"/>
      <c r="D272" s="798"/>
      <c r="E272" s="798"/>
      <c r="F272" s="798"/>
      <c r="G272" s="798"/>
      <c r="H272" s="799"/>
      <c r="I272" s="143">
        <v>26.47</v>
      </c>
      <c r="J272" s="127"/>
    </row>
    <row r="273" spans="1:10" x14ac:dyDescent="0.2">
      <c r="A273" s="466"/>
      <c r="B273" s="230" t="s">
        <v>1465</v>
      </c>
      <c r="C273" s="230">
        <v>98557</v>
      </c>
      <c r="D273" s="800" t="s">
        <v>1981</v>
      </c>
      <c r="E273" s="800"/>
      <c r="F273" s="800"/>
      <c r="G273" s="800"/>
      <c r="H273" s="800"/>
      <c r="I273" s="800"/>
      <c r="J273" s="230" t="s">
        <v>48</v>
      </c>
    </row>
    <row r="274" spans="1:10" x14ac:dyDescent="0.2">
      <c r="A274" s="466"/>
      <c r="B274" s="777" t="s">
        <v>260</v>
      </c>
      <c r="C274" s="778"/>
      <c r="D274" s="778"/>
      <c r="E274" s="778"/>
      <c r="F274" s="778"/>
      <c r="G274" s="778"/>
      <c r="H274" s="779"/>
      <c r="I274" s="340" t="s">
        <v>263</v>
      </c>
      <c r="J274" s="313" t="s">
        <v>264</v>
      </c>
    </row>
    <row r="275" spans="1:10" x14ac:dyDescent="0.2">
      <c r="A275" s="466"/>
      <c r="B275" s="790" t="s">
        <v>277</v>
      </c>
      <c r="C275" s="785"/>
      <c r="D275" s="785"/>
      <c r="E275" s="785"/>
      <c r="F275" s="785"/>
      <c r="G275" s="785"/>
      <c r="H275" s="786"/>
      <c r="I275" s="226">
        <v>479.90000000000003</v>
      </c>
      <c r="J275" s="144" t="s">
        <v>263</v>
      </c>
    </row>
    <row r="276" spans="1:10" x14ac:dyDescent="0.2">
      <c r="A276" s="466" t="s">
        <v>1465</v>
      </c>
      <c r="B276" s="797" t="s">
        <v>265</v>
      </c>
      <c r="C276" s="798"/>
      <c r="D276" s="798"/>
      <c r="E276" s="798"/>
      <c r="F276" s="798"/>
      <c r="G276" s="798"/>
      <c r="H276" s="799"/>
      <c r="I276" s="143">
        <v>479.90000000000003</v>
      </c>
      <c r="J276" s="127"/>
    </row>
    <row r="277" spans="1:10" x14ac:dyDescent="0.2">
      <c r="A277" s="466"/>
      <c r="B277" s="230" t="s">
        <v>1466</v>
      </c>
      <c r="C277" s="230">
        <v>93382</v>
      </c>
      <c r="D277" s="800" t="s">
        <v>1983</v>
      </c>
      <c r="E277" s="800"/>
      <c r="F277" s="800"/>
      <c r="G277" s="800"/>
      <c r="H277" s="800"/>
      <c r="I277" s="800"/>
      <c r="J277" s="230" t="s">
        <v>1953</v>
      </c>
    </row>
    <row r="278" spans="1:10" x14ac:dyDescent="0.2">
      <c r="A278" s="466"/>
      <c r="B278" s="777" t="s">
        <v>260</v>
      </c>
      <c r="C278" s="778"/>
      <c r="D278" s="778"/>
      <c r="E278" s="778"/>
      <c r="F278" s="778"/>
      <c r="G278" s="778"/>
      <c r="H278" s="779"/>
      <c r="I278" s="340" t="s">
        <v>271</v>
      </c>
      <c r="J278" s="313" t="s">
        <v>264</v>
      </c>
    </row>
    <row r="279" spans="1:10" x14ac:dyDescent="0.2">
      <c r="A279" s="466"/>
      <c r="B279" s="790" t="s">
        <v>788</v>
      </c>
      <c r="C279" s="785"/>
      <c r="D279" s="785"/>
      <c r="E279" s="785"/>
      <c r="F279" s="785"/>
      <c r="G279" s="785"/>
      <c r="H279" s="786"/>
      <c r="I279" s="226">
        <v>15.882000000000005</v>
      </c>
      <c r="J279" s="144" t="s">
        <v>271</v>
      </c>
    </row>
    <row r="280" spans="1:10" x14ac:dyDescent="0.2">
      <c r="A280" s="466" t="s">
        <v>1466</v>
      </c>
      <c r="B280" s="797" t="s">
        <v>265</v>
      </c>
      <c r="C280" s="798"/>
      <c r="D280" s="798"/>
      <c r="E280" s="798"/>
      <c r="F280" s="798"/>
      <c r="G280" s="798"/>
      <c r="H280" s="799"/>
      <c r="I280" s="143">
        <v>15.882000000000005</v>
      </c>
      <c r="J280" s="127"/>
    </row>
    <row r="281" spans="1:10" x14ac:dyDescent="0.2">
      <c r="A281" s="466"/>
      <c r="B281" s="366" t="s">
        <v>38</v>
      </c>
      <c r="C281" s="134"/>
      <c r="D281" s="135" t="s">
        <v>781</v>
      </c>
      <c r="E281" s="135"/>
      <c r="F281" s="135"/>
      <c r="G281" s="135"/>
      <c r="H281" s="135"/>
      <c r="I281" s="135"/>
      <c r="J281" s="136"/>
    </row>
    <row r="282" spans="1:10" ht="12.75" customHeight="1" x14ac:dyDescent="0.2">
      <c r="A282" s="466"/>
      <c r="B282" s="366" t="s">
        <v>854</v>
      </c>
      <c r="C282" s="134"/>
      <c r="D282" s="135" t="s">
        <v>335</v>
      </c>
      <c r="E282" s="135"/>
      <c r="F282" s="135"/>
      <c r="G282" s="135"/>
      <c r="H282" s="135"/>
      <c r="I282" s="135"/>
      <c r="J282" s="136"/>
    </row>
    <row r="283" spans="1:10" ht="27" customHeight="1" x14ac:dyDescent="0.2">
      <c r="A283" s="466"/>
      <c r="B283" s="230" t="s">
        <v>1473</v>
      </c>
      <c r="C283" s="230">
        <v>92413</v>
      </c>
      <c r="D283" s="800" t="s">
        <v>1993</v>
      </c>
      <c r="E283" s="800"/>
      <c r="F283" s="800"/>
      <c r="G283" s="800"/>
      <c r="H283" s="800"/>
      <c r="I283" s="800"/>
      <c r="J283" s="230" t="s">
        <v>48</v>
      </c>
    </row>
    <row r="284" spans="1:10" x14ac:dyDescent="0.2">
      <c r="A284" s="466"/>
      <c r="B284" s="777" t="s">
        <v>260</v>
      </c>
      <c r="C284" s="778"/>
      <c r="D284" s="778"/>
      <c r="E284" s="778"/>
      <c r="F284" s="778"/>
      <c r="G284" s="778"/>
      <c r="H284" s="779"/>
      <c r="I284" s="340" t="s">
        <v>263</v>
      </c>
      <c r="J284" s="313" t="s">
        <v>264</v>
      </c>
    </row>
    <row r="285" spans="1:10" x14ac:dyDescent="0.2">
      <c r="A285" s="466"/>
      <c r="B285" s="784" t="s">
        <v>549</v>
      </c>
      <c r="C285" s="785"/>
      <c r="D285" s="785"/>
      <c r="E285" s="785"/>
      <c r="F285" s="785"/>
      <c r="G285" s="785"/>
      <c r="H285" s="786"/>
      <c r="I285" s="226">
        <v>399.02</v>
      </c>
      <c r="J285" s="144" t="s">
        <v>263</v>
      </c>
    </row>
    <row r="286" spans="1:10" x14ac:dyDescent="0.2">
      <c r="A286" s="466" t="s">
        <v>1473</v>
      </c>
      <c r="B286" s="797" t="s">
        <v>265</v>
      </c>
      <c r="C286" s="798"/>
      <c r="D286" s="798"/>
      <c r="E286" s="798"/>
      <c r="F286" s="798"/>
      <c r="G286" s="798"/>
      <c r="H286" s="799"/>
      <c r="I286" s="143">
        <v>399.02</v>
      </c>
      <c r="J286" s="127"/>
    </row>
    <row r="287" spans="1:10" ht="27" customHeight="1" x14ac:dyDescent="0.2">
      <c r="A287" s="466"/>
      <c r="B287" s="230" t="s">
        <v>1474</v>
      </c>
      <c r="C287" s="230">
        <v>92759</v>
      </c>
      <c r="D287" s="800" t="s">
        <v>1995</v>
      </c>
      <c r="E287" s="800"/>
      <c r="F287" s="800"/>
      <c r="G287" s="800"/>
      <c r="H287" s="800"/>
      <c r="I287" s="800"/>
      <c r="J287" s="230" t="s">
        <v>228</v>
      </c>
    </row>
    <row r="288" spans="1:10" x14ac:dyDescent="0.2">
      <c r="A288" s="466"/>
      <c r="B288" s="777" t="s">
        <v>260</v>
      </c>
      <c r="C288" s="778"/>
      <c r="D288" s="778"/>
      <c r="E288" s="778"/>
      <c r="F288" s="778"/>
      <c r="G288" s="778"/>
      <c r="H288" s="779"/>
      <c r="I288" s="340" t="s">
        <v>278</v>
      </c>
      <c r="J288" s="313" t="s">
        <v>264</v>
      </c>
    </row>
    <row r="289" spans="1:10" x14ac:dyDescent="0.2">
      <c r="A289" s="466"/>
      <c r="B289" s="784" t="s">
        <v>549</v>
      </c>
      <c r="C289" s="785"/>
      <c r="D289" s="785"/>
      <c r="E289" s="785"/>
      <c r="F289" s="785"/>
      <c r="G289" s="785"/>
      <c r="H289" s="786"/>
      <c r="I289" s="226">
        <v>515.4</v>
      </c>
      <c r="J289" s="144" t="s">
        <v>556</v>
      </c>
    </row>
    <row r="290" spans="1:10" x14ac:dyDescent="0.2">
      <c r="A290" s="466" t="s">
        <v>1474</v>
      </c>
      <c r="B290" s="797" t="s">
        <v>265</v>
      </c>
      <c r="C290" s="798"/>
      <c r="D290" s="798"/>
      <c r="E290" s="798"/>
      <c r="F290" s="798"/>
      <c r="G290" s="798"/>
      <c r="H290" s="799"/>
      <c r="I290" s="143">
        <v>515.4</v>
      </c>
      <c r="J290" s="127"/>
    </row>
    <row r="291" spans="1:10" ht="27" customHeight="1" x14ac:dyDescent="0.2">
      <c r="A291" s="466"/>
      <c r="B291" s="230" t="s">
        <v>1475</v>
      </c>
      <c r="C291" s="230">
        <v>92762</v>
      </c>
      <c r="D291" s="800" t="s">
        <v>1997</v>
      </c>
      <c r="E291" s="800"/>
      <c r="F291" s="800"/>
      <c r="G291" s="800"/>
      <c r="H291" s="800"/>
      <c r="I291" s="800"/>
      <c r="J291" s="230" t="s">
        <v>228</v>
      </c>
    </row>
    <row r="292" spans="1:10" x14ac:dyDescent="0.2">
      <c r="A292" s="466"/>
      <c r="B292" s="777" t="s">
        <v>260</v>
      </c>
      <c r="C292" s="778"/>
      <c r="D292" s="778"/>
      <c r="E292" s="778"/>
      <c r="F292" s="778"/>
      <c r="G292" s="778"/>
      <c r="H292" s="779"/>
      <c r="I292" s="340" t="s">
        <v>278</v>
      </c>
      <c r="J292" s="313" t="s">
        <v>264</v>
      </c>
    </row>
    <row r="293" spans="1:10" x14ac:dyDescent="0.2">
      <c r="A293" s="466"/>
      <c r="B293" s="784" t="s">
        <v>549</v>
      </c>
      <c r="C293" s="785"/>
      <c r="D293" s="785"/>
      <c r="E293" s="785"/>
      <c r="F293" s="785"/>
      <c r="G293" s="785"/>
      <c r="H293" s="786"/>
      <c r="I293" s="226">
        <v>1240.8</v>
      </c>
      <c r="J293" s="144" t="s">
        <v>556</v>
      </c>
    </row>
    <row r="294" spans="1:10" x14ac:dyDescent="0.2">
      <c r="A294" s="466" t="s">
        <v>1475</v>
      </c>
      <c r="B294" s="797" t="s">
        <v>265</v>
      </c>
      <c r="C294" s="798"/>
      <c r="D294" s="798"/>
      <c r="E294" s="798"/>
      <c r="F294" s="798"/>
      <c r="G294" s="798"/>
      <c r="H294" s="799"/>
      <c r="I294" s="143">
        <v>1240.8</v>
      </c>
      <c r="J294" s="127"/>
    </row>
    <row r="295" spans="1:10" x14ac:dyDescent="0.2">
      <c r="A295" s="466"/>
      <c r="B295" s="230" t="s">
        <v>1476</v>
      </c>
      <c r="C295" s="230">
        <v>92763</v>
      </c>
      <c r="D295" s="801" t="s">
        <v>1999</v>
      </c>
      <c r="E295" s="795"/>
      <c r="F295" s="795"/>
      <c r="G295" s="795"/>
      <c r="H295" s="795"/>
      <c r="I295" s="796"/>
      <c r="J295" s="230" t="s">
        <v>228</v>
      </c>
    </row>
    <row r="296" spans="1:10" x14ac:dyDescent="0.2">
      <c r="A296" s="466"/>
      <c r="B296" s="777" t="s">
        <v>260</v>
      </c>
      <c r="C296" s="778"/>
      <c r="D296" s="778"/>
      <c r="E296" s="778"/>
      <c r="F296" s="778"/>
      <c r="G296" s="778"/>
      <c r="H296" s="779"/>
      <c r="I296" s="340" t="s">
        <v>278</v>
      </c>
      <c r="J296" s="313" t="s">
        <v>264</v>
      </c>
    </row>
    <row r="297" spans="1:10" x14ac:dyDescent="0.2">
      <c r="A297" s="466"/>
      <c r="B297" s="784" t="s">
        <v>549</v>
      </c>
      <c r="C297" s="785"/>
      <c r="D297" s="785"/>
      <c r="E297" s="785"/>
      <c r="F297" s="785"/>
      <c r="G297" s="785"/>
      <c r="H297" s="786"/>
      <c r="I297" s="226">
        <v>32.700000000000003</v>
      </c>
      <c r="J297" s="144" t="s">
        <v>556</v>
      </c>
    </row>
    <row r="298" spans="1:10" x14ac:dyDescent="0.2">
      <c r="A298" s="466" t="s">
        <v>1476</v>
      </c>
      <c r="B298" s="797" t="s">
        <v>265</v>
      </c>
      <c r="C298" s="798"/>
      <c r="D298" s="798"/>
      <c r="E298" s="798"/>
      <c r="F298" s="798"/>
      <c r="G298" s="798"/>
      <c r="H298" s="799"/>
      <c r="I298" s="143">
        <v>32.700000000000003</v>
      </c>
      <c r="J298" s="127"/>
    </row>
    <row r="299" spans="1:10" ht="33.75" customHeight="1" x14ac:dyDescent="0.2">
      <c r="A299" s="466"/>
      <c r="B299" s="230" t="s">
        <v>1477</v>
      </c>
      <c r="C299" s="230">
        <v>94965</v>
      </c>
      <c r="D299" s="801" t="s">
        <v>1979</v>
      </c>
      <c r="E299" s="795"/>
      <c r="F299" s="795"/>
      <c r="G299" s="795"/>
      <c r="H299" s="795"/>
      <c r="I299" s="796"/>
      <c r="J299" s="230" t="s">
        <v>1953</v>
      </c>
    </row>
    <row r="300" spans="1:10" x14ac:dyDescent="0.2">
      <c r="A300" s="466"/>
      <c r="B300" s="777" t="s">
        <v>260</v>
      </c>
      <c r="C300" s="778"/>
      <c r="D300" s="778"/>
      <c r="E300" s="778"/>
      <c r="F300" s="778"/>
      <c r="G300" s="778"/>
      <c r="H300" s="779"/>
      <c r="I300" s="340" t="s">
        <v>271</v>
      </c>
      <c r="J300" s="313" t="s">
        <v>264</v>
      </c>
    </row>
    <row r="301" spans="1:10" x14ac:dyDescent="0.2">
      <c r="A301" s="466"/>
      <c r="B301" s="784" t="s">
        <v>549</v>
      </c>
      <c r="C301" s="785"/>
      <c r="D301" s="785"/>
      <c r="E301" s="785"/>
      <c r="F301" s="785"/>
      <c r="G301" s="785"/>
      <c r="H301" s="786"/>
      <c r="I301" s="226">
        <v>18.010000000000002</v>
      </c>
      <c r="J301" s="144" t="s">
        <v>556</v>
      </c>
    </row>
    <row r="302" spans="1:10" x14ac:dyDescent="0.2">
      <c r="A302" s="466" t="s">
        <v>1477</v>
      </c>
      <c r="B302" s="797" t="s">
        <v>265</v>
      </c>
      <c r="C302" s="798"/>
      <c r="D302" s="798"/>
      <c r="E302" s="798"/>
      <c r="F302" s="798"/>
      <c r="G302" s="798"/>
      <c r="H302" s="799"/>
      <c r="I302" s="143">
        <v>18.010000000000002</v>
      </c>
      <c r="J302" s="127"/>
    </row>
    <row r="303" spans="1:10" ht="27" customHeight="1" x14ac:dyDescent="0.2">
      <c r="A303" s="466"/>
      <c r="B303" s="230" t="s">
        <v>1478</v>
      </c>
      <c r="C303" s="230">
        <v>103670</v>
      </c>
      <c r="D303" s="801" t="s">
        <v>1961</v>
      </c>
      <c r="E303" s="795"/>
      <c r="F303" s="795"/>
      <c r="G303" s="795"/>
      <c r="H303" s="795"/>
      <c r="I303" s="796"/>
      <c r="J303" s="230" t="s">
        <v>1953</v>
      </c>
    </row>
    <row r="304" spans="1:10" x14ac:dyDescent="0.2">
      <c r="A304" s="466"/>
      <c r="B304" s="777" t="s">
        <v>260</v>
      </c>
      <c r="C304" s="778"/>
      <c r="D304" s="778"/>
      <c r="E304" s="778"/>
      <c r="F304" s="778"/>
      <c r="G304" s="778"/>
      <c r="H304" s="779"/>
      <c r="I304" s="340" t="s">
        <v>271</v>
      </c>
      <c r="J304" s="313" t="s">
        <v>264</v>
      </c>
    </row>
    <row r="305" spans="1:10" x14ac:dyDescent="0.2">
      <c r="A305" s="466"/>
      <c r="B305" s="784" t="s">
        <v>549</v>
      </c>
      <c r="C305" s="785"/>
      <c r="D305" s="785"/>
      <c r="E305" s="785"/>
      <c r="F305" s="785"/>
      <c r="G305" s="785"/>
      <c r="H305" s="786"/>
      <c r="I305" s="226">
        <v>18.010000000000002</v>
      </c>
      <c r="J305" s="144" t="s">
        <v>271</v>
      </c>
    </row>
    <row r="306" spans="1:10" x14ac:dyDescent="0.2">
      <c r="A306" s="466" t="s">
        <v>1478</v>
      </c>
      <c r="B306" s="797" t="s">
        <v>265</v>
      </c>
      <c r="C306" s="798"/>
      <c r="D306" s="798"/>
      <c r="E306" s="798"/>
      <c r="F306" s="798"/>
      <c r="G306" s="798"/>
      <c r="H306" s="799"/>
      <c r="I306" s="143">
        <v>18.010000000000002</v>
      </c>
      <c r="J306" s="127"/>
    </row>
    <row r="307" spans="1:10" ht="12.75" customHeight="1" x14ac:dyDescent="0.2">
      <c r="A307" s="466"/>
      <c r="B307" s="366" t="s">
        <v>129</v>
      </c>
      <c r="C307" s="134"/>
      <c r="D307" s="135" t="s">
        <v>1363</v>
      </c>
      <c r="E307" s="135"/>
      <c r="F307" s="135"/>
      <c r="G307" s="135"/>
      <c r="H307" s="135"/>
      <c r="I307" s="135"/>
      <c r="J307" s="136"/>
    </row>
    <row r="308" spans="1:10" ht="33.75" customHeight="1" x14ac:dyDescent="0.2">
      <c r="A308" s="466"/>
      <c r="B308" s="230" t="s">
        <v>1467</v>
      </c>
      <c r="C308" s="230">
        <v>92413</v>
      </c>
      <c r="D308" s="800" t="s">
        <v>1993</v>
      </c>
      <c r="E308" s="800"/>
      <c r="F308" s="800"/>
      <c r="G308" s="800"/>
      <c r="H308" s="800"/>
      <c r="I308" s="800"/>
      <c r="J308" s="230" t="s">
        <v>48</v>
      </c>
    </row>
    <row r="309" spans="1:10" ht="12.75" customHeight="1" x14ac:dyDescent="0.2">
      <c r="A309" s="466"/>
      <c r="B309" s="820" t="s">
        <v>260</v>
      </c>
      <c r="C309" s="821"/>
      <c r="D309" s="821"/>
      <c r="E309" s="822"/>
      <c r="F309" s="822"/>
      <c r="G309" s="822"/>
      <c r="H309" s="816"/>
      <c r="I309" s="342" t="s">
        <v>277</v>
      </c>
      <c r="J309" s="359" t="s">
        <v>264</v>
      </c>
    </row>
    <row r="310" spans="1:10" ht="12.75" customHeight="1" x14ac:dyDescent="0.2">
      <c r="A310" s="466"/>
      <c r="B310" s="784" t="s">
        <v>549</v>
      </c>
      <c r="C310" s="785"/>
      <c r="D310" s="785"/>
      <c r="E310" s="785"/>
      <c r="F310" s="785"/>
      <c r="G310" s="785"/>
      <c r="H310" s="786"/>
      <c r="I310" s="343">
        <v>34.950000000000003</v>
      </c>
      <c r="J310" s="360" t="s">
        <v>263</v>
      </c>
    </row>
    <row r="311" spans="1:10" ht="12.75" customHeight="1" x14ac:dyDescent="0.2">
      <c r="A311" s="466" t="s">
        <v>1467</v>
      </c>
      <c r="B311" s="802"/>
      <c r="C311" s="803"/>
      <c r="D311" s="803"/>
      <c r="E311" s="798"/>
      <c r="F311" s="798"/>
      <c r="G311" s="798"/>
      <c r="H311" s="799"/>
      <c r="I311" s="337">
        <v>34.950000000000003</v>
      </c>
      <c r="J311" s="127"/>
    </row>
    <row r="312" spans="1:10" ht="24" customHeight="1" x14ac:dyDescent="0.2">
      <c r="A312" s="466"/>
      <c r="B312" s="230" t="s">
        <v>1468</v>
      </c>
      <c r="C312" s="230">
        <v>92759</v>
      </c>
      <c r="D312" s="800" t="s">
        <v>1995</v>
      </c>
      <c r="E312" s="800"/>
      <c r="F312" s="800"/>
      <c r="G312" s="800"/>
      <c r="H312" s="800"/>
      <c r="I312" s="800"/>
      <c r="J312" s="230" t="s">
        <v>228</v>
      </c>
    </row>
    <row r="313" spans="1:10" ht="12.75" customHeight="1" x14ac:dyDescent="0.2">
      <c r="A313" s="466"/>
      <c r="B313" s="777" t="s">
        <v>260</v>
      </c>
      <c r="C313" s="778"/>
      <c r="D313" s="778"/>
      <c r="E313" s="778"/>
      <c r="F313" s="778"/>
      <c r="G313" s="778"/>
      <c r="H313" s="779"/>
      <c r="I313" s="340" t="s">
        <v>278</v>
      </c>
      <c r="J313" s="313" t="s">
        <v>264</v>
      </c>
    </row>
    <row r="314" spans="1:10" ht="12.75" customHeight="1" x14ac:dyDescent="0.2">
      <c r="A314" s="466"/>
      <c r="B314" s="784" t="s">
        <v>549</v>
      </c>
      <c r="C314" s="785"/>
      <c r="D314" s="785"/>
      <c r="E314" s="785"/>
      <c r="F314" s="785"/>
      <c r="G314" s="785"/>
      <c r="H314" s="786"/>
      <c r="I314" s="226">
        <v>45.9</v>
      </c>
      <c r="J314" s="144" t="s">
        <v>274</v>
      </c>
    </row>
    <row r="315" spans="1:10" ht="12.75" customHeight="1" x14ac:dyDescent="0.2">
      <c r="A315" s="466" t="s">
        <v>1468</v>
      </c>
      <c r="B315" s="797" t="s">
        <v>265</v>
      </c>
      <c r="C315" s="798"/>
      <c r="D315" s="798"/>
      <c r="E315" s="798"/>
      <c r="F315" s="798"/>
      <c r="G315" s="798"/>
      <c r="H315" s="799"/>
      <c r="I315" s="143">
        <v>45.9</v>
      </c>
      <c r="J315" s="127"/>
    </row>
    <row r="316" spans="1:10" ht="30.75" customHeight="1" x14ac:dyDescent="0.2">
      <c r="A316" s="466"/>
      <c r="B316" s="230" t="s">
        <v>1469</v>
      </c>
      <c r="C316" s="230">
        <v>92762</v>
      </c>
      <c r="D316" s="800" t="s">
        <v>1997</v>
      </c>
      <c r="E316" s="800"/>
      <c r="F316" s="800"/>
      <c r="G316" s="800"/>
      <c r="H316" s="800"/>
      <c r="I316" s="800"/>
      <c r="J316" s="230" t="s">
        <v>228</v>
      </c>
    </row>
    <row r="317" spans="1:10" ht="12.75" customHeight="1" x14ac:dyDescent="0.2">
      <c r="A317" s="466"/>
      <c r="B317" s="777" t="s">
        <v>260</v>
      </c>
      <c r="C317" s="778"/>
      <c r="D317" s="778"/>
      <c r="E317" s="778"/>
      <c r="F317" s="778"/>
      <c r="G317" s="778"/>
      <c r="H317" s="779"/>
      <c r="I317" s="340" t="s">
        <v>278</v>
      </c>
      <c r="J317" s="313" t="s">
        <v>264</v>
      </c>
    </row>
    <row r="318" spans="1:10" ht="12.75" customHeight="1" x14ac:dyDescent="0.2">
      <c r="A318" s="466"/>
      <c r="B318" s="784" t="s">
        <v>549</v>
      </c>
      <c r="C318" s="785"/>
      <c r="D318" s="785"/>
      <c r="E318" s="785"/>
      <c r="F318" s="785"/>
      <c r="G318" s="785"/>
      <c r="H318" s="786"/>
      <c r="I318" s="226">
        <v>106.6</v>
      </c>
      <c r="J318" s="144" t="s">
        <v>274</v>
      </c>
    </row>
    <row r="319" spans="1:10" ht="12.75" customHeight="1" x14ac:dyDescent="0.2">
      <c r="A319" s="466" t="s">
        <v>1469</v>
      </c>
      <c r="B319" s="797" t="s">
        <v>265</v>
      </c>
      <c r="C319" s="798"/>
      <c r="D319" s="798"/>
      <c r="E319" s="798"/>
      <c r="F319" s="798"/>
      <c r="G319" s="798"/>
      <c r="H319" s="799"/>
      <c r="I319" s="143">
        <v>106.6</v>
      </c>
      <c r="J319" s="127"/>
    </row>
    <row r="320" spans="1:10" ht="12.75" customHeight="1" x14ac:dyDescent="0.2">
      <c r="A320" s="466"/>
      <c r="B320" s="230" t="s">
        <v>1470</v>
      </c>
      <c r="C320" s="230">
        <v>92763</v>
      </c>
      <c r="D320" s="800" t="s">
        <v>1999</v>
      </c>
      <c r="E320" s="800"/>
      <c r="F320" s="800"/>
      <c r="G320" s="800"/>
      <c r="H320" s="800"/>
      <c r="I320" s="800"/>
      <c r="J320" s="230" t="s">
        <v>228</v>
      </c>
    </row>
    <row r="321" spans="1:10" ht="12.75" customHeight="1" x14ac:dyDescent="0.2">
      <c r="A321" s="466"/>
      <c r="B321" s="777" t="s">
        <v>260</v>
      </c>
      <c r="C321" s="778"/>
      <c r="D321" s="778"/>
      <c r="E321" s="778"/>
      <c r="F321" s="778"/>
      <c r="G321" s="778"/>
      <c r="H321" s="779"/>
      <c r="I321" s="340" t="s">
        <v>278</v>
      </c>
      <c r="J321" s="313" t="s">
        <v>264</v>
      </c>
    </row>
    <row r="322" spans="1:10" ht="12.75" customHeight="1" x14ac:dyDescent="0.2">
      <c r="A322" s="466"/>
      <c r="B322" s="784" t="s">
        <v>549</v>
      </c>
      <c r="C322" s="785"/>
      <c r="D322" s="785"/>
      <c r="E322" s="785"/>
      <c r="F322" s="785"/>
      <c r="G322" s="785"/>
      <c r="H322" s="786"/>
      <c r="I322" s="226">
        <v>45.9</v>
      </c>
      <c r="J322" s="144" t="s">
        <v>274</v>
      </c>
    </row>
    <row r="323" spans="1:10" ht="12.75" customHeight="1" x14ac:dyDescent="0.2">
      <c r="A323" s="466" t="s">
        <v>1470</v>
      </c>
      <c r="B323" s="797" t="s">
        <v>265</v>
      </c>
      <c r="C323" s="798"/>
      <c r="D323" s="798"/>
      <c r="E323" s="798"/>
      <c r="F323" s="798"/>
      <c r="G323" s="798"/>
      <c r="H323" s="799"/>
      <c r="I323" s="143">
        <v>45.9</v>
      </c>
      <c r="J323" s="127"/>
    </row>
    <row r="324" spans="1:10" ht="29.25" customHeight="1" x14ac:dyDescent="0.2">
      <c r="A324" s="466"/>
      <c r="B324" s="230" t="s">
        <v>1471</v>
      </c>
      <c r="C324" s="230">
        <v>94965</v>
      </c>
      <c r="D324" s="800" t="s">
        <v>1979</v>
      </c>
      <c r="E324" s="800"/>
      <c r="F324" s="800"/>
      <c r="G324" s="800"/>
      <c r="H324" s="800"/>
      <c r="I324" s="800"/>
      <c r="J324" s="230" t="s">
        <v>1953</v>
      </c>
    </row>
    <row r="325" spans="1:10" ht="12.75" customHeight="1" x14ac:dyDescent="0.2">
      <c r="A325" s="466"/>
      <c r="B325" s="777" t="s">
        <v>260</v>
      </c>
      <c r="C325" s="778"/>
      <c r="D325" s="778"/>
      <c r="E325" s="778"/>
      <c r="F325" s="778"/>
      <c r="G325" s="778"/>
      <c r="H325" s="779"/>
      <c r="I325" s="340" t="s">
        <v>271</v>
      </c>
      <c r="J325" s="313" t="s">
        <v>264</v>
      </c>
    </row>
    <row r="326" spans="1:10" ht="12.75" customHeight="1" x14ac:dyDescent="0.2">
      <c r="A326" s="466"/>
      <c r="B326" s="784" t="s">
        <v>549</v>
      </c>
      <c r="C326" s="785"/>
      <c r="D326" s="785"/>
      <c r="E326" s="785"/>
      <c r="F326" s="785"/>
      <c r="G326" s="785"/>
      <c r="H326" s="786"/>
      <c r="I326" s="226">
        <v>2.12</v>
      </c>
      <c r="J326" s="144" t="s">
        <v>271</v>
      </c>
    </row>
    <row r="327" spans="1:10" ht="12.75" customHeight="1" x14ac:dyDescent="0.2">
      <c r="A327" s="466" t="s">
        <v>1471</v>
      </c>
      <c r="B327" s="797" t="s">
        <v>265</v>
      </c>
      <c r="C327" s="798"/>
      <c r="D327" s="798"/>
      <c r="E327" s="798"/>
      <c r="F327" s="798"/>
      <c r="G327" s="798"/>
      <c r="H327" s="799"/>
      <c r="I327" s="143">
        <v>2.12</v>
      </c>
      <c r="J327" s="127"/>
    </row>
    <row r="328" spans="1:10" ht="12.75" customHeight="1" x14ac:dyDescent="0.2">
      <c r="A328" s="466"/>
      <c r="B328" s="230" t="s">
        <v>1472</v>
      </c>
      <c r="C328" s="230">
        <v>103670</v>
      </c>
      <c r="D328" s="800" t="s">
        <v>1961</v>
      </c>
      <c r="E328" s="800"/>
      <c r="F328" s="800"/>
      <c r="G328" s="800"/>
      <c r="H328" s="800"/>
      <c r="I328" s="800"/>
      <c r="J328" s="230" t="s">
        <v>1953</v>
      </c>
    </row>
    <row r="329" spans="1:10" ht="12.75" customHeight="1" x14ac:dyDescent="0.2">
      <c r="A329" s="466"/>
      <c r="B329" s="777" t="s">
        <v>260</v>
      </c>
      <c r="C329" s="778"/>
      <c r="D329" s="778"/>
      <c r="E329" s="778"/>
      <c r="F329" s="778"/>
      <c r="G329" s="778"/>
      <c r="H329" s="779"/>
      <c r="I329" s="340" t="s">
        <v>271</v>
      </c>
      <c r="J329" s="313" t="s">
        <v>264</v>
      </c>
    </row>
    <row r="330" spans="1:10" ht="12.75" customHeight="1" x14ac:dyDescent="0.2">
      <c r="A330" s="466"/>
      <c r="B330" s="784" t="s">
        <v>549</v>
      </c>
      <c r="C330" s="785"/>
      <c r="D330" s="785"/>
      <c r="E330" s="785"/>
      <c r="F330" s="785"/>
      <c r="G330" s="785"/>
      <c r="H330" s="786"/>
      <c r="I330" s="226">
        <v>2.12</v>
      </c>
      <c r="J330" s="144" t="s">
        <v>271</v>
      </c>
    </row>
    <row r="331" spans="1:10" ht="12.75" customHeight="1" x14ac:dyDescent="0.2">
      <c r="A331" s="466" t="s">
        <v>1472</v>
      </c>
      <c r="B331" s="797" t="s">
        <v>265</v>
      </c>
      <c r="C331" s="798"/>
      <c r="D331" s="798"/>
      <c r="E331" s="798"/>
      <c r="F331" s="798"/>
      <c r="G331" s="798"/>
      <c r="H331" s="799"/>
      <c r="I331" s="143">
        <v>2.12</v>
      </c>
      <c r="J331" s="127"/>
    </row>
    <row r="332" spans="1:10" ht="12.75" customHeight="1" x14ac:dyDescent="0.2">
      <c r="B332" s="133" t="s">
        <v>130</v>
      </c>
      <c r="C332" s="134"/>
      <c r="D332" s="135" t="s">
        <v>123</v>
      </c>
      <c r="E332" s="135"/>
      <c r="F332" s="135"/>
      <c r="G332" s="135"/>
      <c r="H332" s="135"/>
      <c r="I332" s="135"/>
      <c r="J332" s="136"/>
    </row>
    <row r="333" spans="1:10" ht="44.25" customHeight="1" x14ac:dyDescent="0.2">
      <c r="B333" s="230" t="s">
        <v>1479</v>
      </c>
      <c r="C333" s="230">
        <v>92467</v>
      </c>
      <c r="D333" s="800" t="s">
        <v>2001</v>
      </c>
      <c r="E333" s="800"/>
      <c r="F333" s="800"/>
      <c r="G333" s="800"/>
      <c r="H333" s="800"/>
      <c r="I333" s="800"/>
      <c r="J333" s="230" t="s">
        <v>48</v>
      </c>
    </row>
    <row r="334" spans="1:10" ht="12.75" customHeight="1" x14ac:dyDescent="0.2">
      <c r="B334" s="777" t="s">
        <v>260</v>
      </c>
      <c r="C334" s="778"/>
      <c r="D334" s="778"/>
      <c r="E334" s="778"/>
      <c r="F334" s="778"/>
      <c r="G334" s="778"/>
      <c r="H334" s="779"/>
      <c r="I334" s="340" t="s">
        <v>277</v>
      </c>
      <c r="J334" s="313" t="s">
        <v>264</v>
      </c>
    </row>
    <row r="335" spans="1:10" ht="97.5" customHeight="1" x14ac:dyDescent="0.2">
      <c r="B335" s="139"/>
      <c r="C335" s="208"/>
      <c r="D335" s="209"/>
      <c r="E335" s="784" t="s">
        <v>549</v>
      </c>
      <c r="F335" s="785"/>
      <c r="G335" s="785"/>
      <c r="H335" s="786"/>
      <c r="I335" s="226">
        <v>609.30999999999995</v>
      </c>
      <c r="J335" s="144" t="s">
        <v>263</v>
      </c>
    </row>
    <row r="336" spans="1:10" ht="12.75" customHeight="1" x14ac:dyDescent="0.2">
      <c r="A336" s="466" t="s">
        <v>1479</v>
      </c>
      <c r="B336" s="797" t="s">
        <v>265</v>
      </c>
      <c r="C336" s="798"/>
      <c r="D336" s="798"/>
      <c r="E336" s="798"/>
      <c r="F336" s="798"/>
      <c r="G336" s="798"/>
      <c r="H336" s="799"/>
      <c r="I336" s="143">
        <v>609.30999999999995</v>
      </c>
      <c r="J336" s="127"/>
    </row>
    <row r="337" spans="1:10" ht="35.25" customHeight="1" x14ac:dyDescent="0.2">
      <c r="B337" s="230" t="s">
        <v>1480</v>
      </c>
      <c r="C337" s="230">
        <v>92759</v>
      </c>
      <c r="D337" s="800" t="s">
        <v>1995</v>
      </c>
      <c r="E337" s="800"/>
      <c r="F337" s="800"/>
      <c r="G337" s="800"/>
      <c r="H337" s="800"/>
      <c r="I337" s="800"/>
      <c r="J337" s="230" t="s">
        <v>228</v>
      </c>
    </row>
    <row r="338" spans="1:10" ht="12.75" customHeight="1" x14ac:dyDescent="0.2">
      <c r="B338" s="777" t="s">
        <v>260</v>
      </c>
      <c r="C338" s="778"/>
      <c r="D338" s="778"/>
      <c r="E338" s="778"/>
      <c r="F338" s="778"/>
      <c r="G338" s="778"/>
      <c r="H338" s="779"/>
      <c r="I338" s="340" t="s">
        <v>278</v>
      </c>
      <c r="J338" s="313" t="s">
        <v>264</v>
      </c>
    </row>
    <row r="339" spans="1:10" ht="98.25" customHeight="1" x14ac:dyDescent="0.2">
      <c r="B339" s="137"/>
      <c r="C339" s="379"/>
      <c r="D339" s="379"/>
      <c r="E339" s="784" t="s">
        <v>549</v>
      </c>
      <c r="F339" s="785"/>
      <c r="G339" s="785"/>
      <c r="H339" s="786"/>
      <c r="I339" s="226">
        <v>657.5</v>
      </c>
      <c r="J339" s="144" t="s">
        <v>274</v>
      </c>
    </row>
    <row r="340" spans="1:10" ht="12.75" customHeight="1" x14ac:dyDescent="0.2">
      <c r="A340" s="466" t="s">
        <v>1480</v>
      </c>
      <c r="B340" s="797" t="s">
        <v>265</v>
      </c>
      <c r="C340" s="798"/>
      <c r="D340" s="798"/>
      <c r="E340" s="798"/>
      <c r="F340" s="798"/>
      <c r="G340" s="798"/>
      <c r="H340" s="799"/>
      <c r="I340" s="143">
        <v>657.5</v>
      </c>
      <c r="J340" s="127"/>
    </row>
    <row r="341" spans="1:10" ht="12.75" customHeight="1" x14ac:dyDescent="0.2">
      <c r="B341" s="133"/>
      <c r="C341" s="134"/>
      <c r="D341" s="135"/>
      <c r="E341" s="135"/>
      <c r="F341" s="135"/>
      <c r="G341" s="135"/>
      <c r="H341" s="135"/>
      <c r="I341" s="135"/>
      <c r="J341" s="136"/>
    </row>
    <row r="342" spans="1:10" ht="36.75" customHeight="1" x14ac:dyDescent="0.2">
      <c r="B342" s="230" t="s">
        <v>1481</v>
      </c>
      <c r="C342" s="230">
        <v>92760</v>
      </c>
      <c r="D342" s="800" t="s">
        <v>2003</v>
      </c>
      <c r="E342" s="800"/>
      <c r="F342" s="800"/>
      <c r="G342" s="800"/>
      <c r="H342" s="800"/>
      <c r="I342" s="800"/>
      <c r="J342" s="230" t="s">
        <v>228</v>
      </c>
    </row>
    <row r="343" spans="1:10" x14ac:dyDescent="0.2">
      <c r="B343" s="777" t="s">
        <v>260</v>
      </c>
      <c r="C343" s="778"/>
      <c r="D343" s="778"/>
      <c r="E343" s="778"/>
      <c r="F343" s="778"/>
      <c r="G343" s="778"/>
      <c r="H343" s="779"/>
      <c r="I343" s="340" t="s">
        <v>278</v>
      </c>
      <c r="J343" s="313" t="s">
        <v>264</v>
      </c>
    </row>
    <row r="344" spans="1:10" ht="15" customHeight="1" x14ac:dyDescent="0.2">
      <c r="B344" s="784" t="s">
        <v>549</v>
      </c>
      <c r="C344" s="785"/>
      <c r="D344" s="785"/>
      <c r="E344" s="785"/>
      <c r="F344" s="785"/>
      <c r="G344" s="785"/>
      <c r="H344" s="786"/>
      <c r="I344" s="226">
        <v>203.1</v>
      </c>
      <c r="J344" s="144" t="s">
        <v>274</v>
      </c>
    </row>
    <row r="345" spans="1:10" x14ac:dyDescent="0.2">
      <c r="A345" s="466" t="s">
        <v>1481</v>
      </c>
      <c r="B345" s="797" t="s">
        <v>265</v>
      </c>
      <c r="C345" s="798"/>
      <c r="D345" s="798"/>
      <c r="E345" s="798"/>
      <c r="F345" s="798"/>
      <c r="G345" s="798"/>
      <c r="H345" s="799"/>
      <c r="I345" s="143">
        <v>203.1</v>
      </c>
      <c r="J345" s="127"/>
    </row>
    <row r="346" spans="1:10" ht="33.75" customHeight="1" x14ac:dyDescent="0.2">
      <c r="B346" s="230" t="s">
        <v>1482</v>
      </c>
      <c r="C346" s="230">
        <v>92761</v>
      </c>
      <c r="D346" s="800" t="s">
        <v>2005</v>
      </c>
      <c r="E346" s="800"/>
      <c r="F346" s="800"/>
      <c r="G346" s="800"/>
      <c r="H346" s="800"/>
      <c r="I346" s="800"/>
      <c r="J346" s="230" t="s">
        <v>228</v>
      </c>
    </row>
    <row r="347" spans="1:10" x14ac:dyDescent="0.2">
      <c r="B347" s="777" t="s">
        <v>260</v>
      </c>
      <c r="C347" s="778"/>
      <c r="D347" s="778"/>
      <c r="E347" s="778"/>
      <c r="F347" s="778"/>
      <c r="G347" s="778"/>
      <c r="H347" s="779"/>
      <c r="I347" s="340" t="s">
        <v>278</v>
      </c>
      <c r="J347" s="313" t="s">
        <v>264</v>
      </c>
    </row>
    <row r="348" spans="1:10" x14ac:dyDescent="0.2">
      <c r="B348" s="784" t="s">
        <v>549</v>
      </c>
      <c r="C348" s="785"/>
      <c r="D348" s="785"/>
      <c r="E348" s="785"/>
      <c r="F348" s="785"/>
      <c r="G348" s="785"/>
      <c r="H348" s="786"/>
      <c r="I348" s="226">
        <v>889.90000000000009</v>
      </c>
      <c r="J348" s="144" t="s">
        <v>274</v>
      </c>
    </row>
    <row r="349" spans="1:10" x14ac:dyDescent="0.2">
      <c r="A349" s="466" t="s">
        <v>1482</v>
      </c>
      <c r="B349" s="797" t="s">
        <v>265</v>
      </c>
      <c r="C349" s="798"/>
      <c r="D349" s="798"/>
      <c r="E349" s="798"/>
      <c r="F349" s="798"/>
      <c r="G349" s="798"/>
      <c r="H349" s="799"/>
      <c r="I349" s="143">
        <v>889.90000000000009</v>
      </c>
      <c r="J349" s="127"/>
    </row>
    <row r="350" spans="1:10" ht="33.75" customHeight="1" x14ac:dyDescent="0.2">
      <c r="B350" s="230" t="s">
        <v>1483</v>
      </c>
      <c r="C350" s="230">
        <v>92762</v>
      </c>
      <c r="D350" s="800" t="s">
        <v>1997</v>
      </c>
      <c r="E350" s="800"/>
      <c r="F350" s="800"/>
      <c r="G350" s="800"/>
      <c r="H350" s="800"/>
      <c r="I350" s="800"/>
      <c r="J350" s="230" t="s">
        <v>228</v>
      </c>
    </row>
    <row r="351" spans="1:10" x14ac:dyDescent="0.2">
      <c r="B351" s="777" t="s">
        <v>260</v>
      </c>
      <c r="C351" s="778"/>
      <c r="D351" s="778"/>
      <c r="E351" s="778"/>
      <c r="F351" s="778"/>
      <c r="G351" s="778"/>
      <c r="H351" s="779"/>
      <c r="I351" s="340" t="s">
        <v>278</v>
      </c>
      <c r="J351" s="313" t="s">
        <v>264</v>
      </c>
    </row>
    <row r="352" spans="1:10" x14ac:dyDescent="0.2">
      <c r="B352" s="784" t="s">
        <v>549</v>
      </c>
      <c r="C352" s="785"/>
      <c r="D352" s="785"/>
      <c r="E352" s="785"/>
      <c r="F352" s="785"/>
      <c r="G352" s="785"/>
      <c r="H352" s="786"/>
      <c r="I352" s="226">
        <v>482.59999999999997</v>
      </c>
      <c r="J352" s="144" t="s">
        <v>274</v>
      </c>
    </row>
    <row r="353" spans="1:10" x14ac:dyDescent="0.2">
      <c r="A353" s="466" t="s">
        <v>1483</v>
      </c>
      <c r="B353" s="797" t="s">
        <v>265</v>
      </c>
      <c r="C353" s="798"/>
      <c r="D353" s="798"/>
      <c r="E353" s="798"/>
      <c r="F353" s="798"/>
      <c r="G353" s="798"/>
      <c r="H353" s="799"/>
      <c r="I353" s="143">
        <v>482.59999999999997</v>
      </c>
      <c r="J353" s="127"/>
    </row>
    <row r="354" spans="1:10" ht="33.75" customHeight="1" x14ac:dyDescent="0.2">
      <c r="B354" s="230" t="s">
        <v>1484</v>
      </c>
      <c r="C354" s="230">
        <v>92763</v>
      </c>
      <c r="D354" s="800" t="s">
        <v>1999</v>
      </c>
      <c r="E354" s="800"/>
      <c r="F354" s="800"/>
      <c r="G354" s="800"/>
      <c r="H354" s="800"/>
      <c r="I354" s="800"/>
      <c r="J354" s="230" t="s">
        <v>228</v>
      </c>
    </row>
    <row r="355" spans="1:10" ht="16.5" customHeight="1" x14ac:dyDescent="0.2">
      <c r="B355" s="777" t="s">
        <v>260</v>
      </c>
      <c r="C355" s="778"/>
      <c r="D355" s="778"/>
      <c r="E355" s="778"/>
      <c r="F355" s="778"/>
      <c r="G355" s="778"/>
      <c r="H355" s="779"/>
      <c r="I355" s="340" t="s">
        <v>278</v>
      </c>
      <c r="J355" s="313" t="s">
        <v>264</v>
      </c>
    </row>
    <row r="356" spans="1:10" x14ac:dyDescent="0.2">
      <c r="B356" s="784" t="s">
        <v>549</v>
      </c>
      <c r="C356" s="785"/>
      <c r="D356" s="785"/>
      <c r="E356" s="785"/>
      <c r="F356" s="785"/>
      <c r="G356" s="785"/>
      <c r="H356" s="786"/>
      <c r="I356" s="226">
        <v>692.4</v>
      </c>
      <c r="J356" s="144" t="s">
        <v>274</v>
      </c>
    </row>
    <row r="357" spans="1:10" x14ac:dyDescent="0.2">
      <c r="A357" s="466" t="s">
        <v>1484</v>
      </c>
      <c r="B357" s="797" t="s">
        <v>265</v>
      </c>
      <c r="C357" s="798"/>
      <c r="D357" s="798"/>
      <c r="E357" s="798"/>
      <c r="F357" s="798"/>
      <c r="G357" s="798"/>
      <c r="H357" s="799"/>
      <c r="I357" s="143">
        <v>692.4</v>
      </c>
      <c r="J357" s="127"/>
    </row>
    <row r="358" spans="1:10" ht="29.25" customHeight="1" x14ac:dyDescent="0.2">
      <c r="A358" s="466"/>
      <c r="B358" s="230" t="s">
        <v>1485</v>
      </c>
      <c r="C358" s="230">
        <v>103674</v>
      </c>
      <c r="D358" s="800" t="s">
        <v>2007</v>
      </c>
      <c r="E358" s="800"/>
      <c r="F358" s="800"/>
      <c r="G358" s="800"/>
      <c r="H358" s="800"/>
      <c r="I358" s="800"/>
      <c r="J358" s="230" t="s">
        <v>1953</v>
      </c>
    </row>
    <row r="359" spans="1:10" x14ac:dyDescent="0.2">
      <c r="A359" s="466"/>
      <c r="B359" s="777" t="s">
        <v>260</v>
      </c>
      <c r="C359" s="778"/>
      <c r="D359" s="778"/>
      <c r="E359" s="778"/>
      <c r="F359" s="778"/>
      <c r="G359" s="778"/>
      <c r="H359" s="779"/>
      <c r="I359" s="340" t="s">
        <v>278</v>
      </c>
      <c r="J359" s="313" t="s">
        <v>264</v>
      </c>
    </row>
    <row r="360" spans="1:10" x14ac:dyDescent="0.2">
      <c r="A360" s="466"/>
      <c r="B360" s="784" t="s">
        <v>549</v>
      </c>
      <c r="C360" s="785"/>
      <c r="D360" s="785"/>
      <c r="E360" s="785"/>
      <c r="F360" s="785"/>
      <c r="G360" s="785"/>
      <c r="H360" s="786"/>
      <c r="I360" s="226">
        <v>42.64</v>
      </c>
      <c r="J360" s="144" t="s">
        <v>274</v>
      </c>
    </row>
    <row r="361" spans="1:10" x14ac:dyDescent="0.2">
      <c r="A361" s="466" t="s">
        <v>1485</v>
      </c>
      <c r="B361" s="797" t="s">
        <v>265</v>
      </c>
      <c r="C361" s="798"/>
      <c r="D361" s="798"/>
      <c r="E361" s="798"/>
      <c r="F361" s="798"/>
      <c r="G361" s="798"/>
      <c r="H361" s="799"/>
      <c r="I361" s="143">
        <v>42.64</v>
      </c>
      <c r="J361" s="127"/>
    </row>
    <row r="362" spans="1:10" ht="25.5" customHeight="1" x14ac:dyDescent="0.2">
      <c r="B362" s="230" t="s">
        <v>1486</v>
      </c>
      <c r="C362" s="230">
        <v>103673</v>
      </c>
      <c r="D362" s="800" t="s">
        <v>2009</v>
      </c>
      <c r="E362" s="800"/>
      <c r="F362" s="800"/>
      <c r="G362" s="800"/>
      <c r="H362" s="800"/>
      <c r="I362" s="800"/>
      <c r="J362" s="230" t="s">
        <v>1953</v>
      </c>
    </row>
    <row r="363" spans="1:10" x14ac:dyDescent="0.2">
      <c r="B363" s="777" t="s">
        <v>260</v>
      </c>
      <c r="C363" s="778"/>
      <c r="D363" s="778"/>
      <c r="E363" s="778"/>
      <c r="F363" s="778"/>
      <c r="G363" s="778"/>
      <c r="H363" s="779"/>
      <c r="I363" s="340" t="s">
        <v>271</v>
      </c>
      <c r="J363" s="313" t="s">
        <v>264</v>
      </c>
    </row>
    <row r="364" spans="1:10" x14ac:dyDescent="0.2">
      <c r="B364" s="784" t="s">
        <v>549</v>
      </c>
      <c r="C364" s="785"/>
      <c r="D364" s="785"/>
      <c r="E364" s="785"/>
      <c r="F364" s="785"/>
      <c r="G364" s="785"/>
      <c r="H364" s="786"/>
      <c r="I364" s="226">
        <v>42.64</v>
      </c>
      <c r="J364" s="144" t="s">
        <v>271</v>
      </c>
    </row>
    <row r="365" spans="1:10" x14ac:dyDescent="0.2">
      <c r="A365" s="466" t="s">
        <v>1486</v>
      </c>
      <c r="B365" s="797" t="s">
        <v>265</v>
      </c>
      <c r="C365" s="798"/>
      <c r="D365" s="798"/>
      <c r="E365" s="798"/>
      <c r="F365" s="798"/>
      <c r="G365" s="798"/>
      <c r="H365" s="799"/>
      <c r="I365" s="143">
        <v>42.64</v>
      </c>
      <c r="J365" s="127"/>
    </row>
    <row r="366" spans="1:10" ht="25.5" customHeight="1" x14ac:dyDescent="0.2">
      <c r="B366" s="230" t="s">
        <v>1887</v>
      </c>
      <c r="C366" s="230">
        <v>92273</v>
      </c>
      <c r="D366" s="800" t="s">
        <v>2011</v>
      </c>
      <c r="E366" s="800"/>
      <c r="F366" s="800"/>
      <c r="G366" s="800"/>
      <c r="H366" s="800"/>
      <c r="I366" s="800"/>
      <c r="J366" s="230" t="s">
        <v>160</v>
      </c>
    </row>
    <row r="367" spans="1:10" x14ac:dyDescent="0.2">
      <c r="B367" s="777" t="s">
        <v>260</v>
      </c>
      <c r="C367" s="778"/>
      <c r="D367" s="778"/>
      <c r="E367" s="778"/>
      <c r="F367" s="778"/>
      <c r="G367" s="778"/>
      <c r="H367" s="779"/>
      <c r="I367" s="340" t="s">
        <v>268</v>
      </c>
      <c r="J367" s="313" t="s">
        <v>264</v>
      </c>
    </row>
    <row r="368" spans="1:10" x14ac:dyDescent="0.2">
      <c r="B368" s="784" t="s">
        <v>549</v>
      </c>
      <c r="C368" s="785"/>
      <c r="D368" s="785"/>
      <c r="E368" s="785"/>
      <c r="F368" s="785"/>
      <c r="G368" s="785"/>
      <c r="H368" s="786"/>
      <c r="I368" s="226">
        <v>538.00000000000011</v>
      </c>
      <c r="J368" s="144" t="s">
        <v>271</v>
      </c>
    </row>
    <row r="369" spans="1:10" x14ac:dyDescent="0.2">
      <c r="A369" s="466" t="s">
        <v>1887</v>
      </c>
      <c r="B369" s="797" t="s">
        <v>265</v>
      </c>
      <c r="C369" s="798"/>
      <c r="D369" s="798"/>
      <c r="E369" s="798"/>
      <c r="F369" s="798"/>
      <c r="G369" s="798"/>
      <c r="H369" s="799"/>
      <c r="I369" s="143">
        <v>538.00000000000011</v>
      </c>
      <c r="J369" s="127"/>
    </row>
    <row r="370" spans="1:10" ht="12.75" customHeight="1" x14ac:dyDescent="0.2">
      <c r="B370" s="133" t="s">
        <v>131</v>
      </c>
      <c r="C370" s="134"/>
      <c r="D370" s="135" t="s">
        <v>1364</v>
      </c>
      <c r="E370" s="135"/>
      <c r="F370" s="135"/>
      <c r="G370" s="135"/>
      <c r="H370" s="135"/>
      <c r="I370" s="135"/>
      <c r="J370" s="136"/>
    </row>
    <row r="371" spans="1:10" ht="37.5" customHeight="1" x14ac:dyDescent="0.2">
      <c r="B371" s="230" t="s">
        <v>1487</v>
      </c>
      <c r="C371" s="230">
        <v>92467</v>
      </c>
      <c r="D371" s="800" t="s">
        <v>2001</v>
      </c>
      <c r="E371" s="800"/>
      <c r="F371" s="800"/>
      <c r="G371" s="800"/>
      <c r="H371" s="800"/>
      <c r="I371" s="800"/>
      <c r="J371" s="230" t="s">
        <v>48</v>
      </c>
    </row>
    <row r="372" spans="1:10" x14ac:dyDescent="0.2">
      <c r="B372" s="839" t="s">
        <v>260</v>
      </c>
      <c r="C372" s="840"/>
      <c r="D372" s="840"/>
      <c r="E372" s="778"/>
      <c r="F372" s="778"/>
      <c r="G372" s="778"/>
      <c r="H372" s="779"/>
      <c r="I372" s="339" t="s">
        <v>277</v>
      </c>
      <c r="J372" s="313" t="s">
        <v>264</v>
      </c>
    </row>
    <row r="373" spans="1:10" ht="105.75" customHeight="1" x14ac:dyDescent="0.2">
      <c r="B373" s="145"/>
      <c r="C373" s="140"/>
      <c r="D373" s="141"/>
      <c r="E373" s="1007" t="s">
        <v>549</v>
      </c>
      <c r="F373" s="1007"/>
      <c r="G373" s="1007"/>
      <c r="H373" s="1008"/>
      <c r="I373" s="343">
        <v>213.67</v>
      </c>
      <c r="J373" s="360" t="s">
        <v>263</v>
      </c>
    </row>
    <row r="374" spans="1:10" x14ac:dyDescent="0.2">
      <c r="A374" s="466" t="s">
        <v>1487</v>
      </c>
      <c r="B374" s="802" t="s">
        <v>265</v>
      </c>
      <c r="C374" s="803"/>
      <c r="D374" s="803"/>
      <c r="E374" s="798"/>
      <c r="F374" s="798"/>
      <c r="G374" s="798"/>
      <c r="H374" s="799"/>
      <c r="I374" s="337">
        <v>213.67</v>
      </c>
      <c r="J374" s="127"/>
    </row>
    <row r="375" spans="1:10" ht="32.25" customHeight="1" x14ac:dyDescent="0.2">
      <c r="B375" s="230" t="s">
        <v>1488</v>
      </c>
      <c r="C375" s="230">
        <v>92759</v>
      </c>
      <c r="D375" s="800" t="s">
        <v>1995</v>
      </c>
      <c r="E375" s="800"/>
      <c r="F375" s="800"/>
      <c r="G375" s="800"/>
      <c r="H375" s="800"/>
      <c r="I375" s="800"/>
      <c r="J375" s="230" t="s">
        <v>228</v>
      </c>
    </row>
    <row r="376" spans="1:10" x14ac:dyDescent="0.2">
      <c r="B376" s="777" t="s">
        <v>260</v>
      </c>
      <c r="C376" s="778"/>
      <c r="D376" s="778"/>
      <c r="E376" s="778"/>
      <c r="F376" s="778"/>
      <c r="G376" s="778"/>
      <c r="H376" s="779"/>
      <c r="I376" s="340" t="s">
        <v>278</v>
      </c>
      <c r="J376" s="313" t="s">
        <v>264</v>
      </c>
    </row>
    <row r="377" spans="1:10" x14ac:dyDescent="0.2">
      <c r="B377" s="790" t="s">
        <v>549</v>
      </c>
      <c r="C377" s="785"/>
      <c r="D377" s="785"/>
      <c r="E377" s="785"/>
      <c r="F377" s="785"/>
      <c r="G377" s="785"/>
      <c r="H377" s="786"/>
      <c r="I377" s="226">
        <v>315.7</v>
      </c>
      <c r="J377" s="144" t="s">
        <v>274</v>
      </c>
    </row>
    <row r="378" spans="1:10" x14ac:dyDescent="0.2">
      <c r="A378" s="466" t="s">
        <v>1488</v>
      </c>
      <c r="B378" s="797" t="s">
        <v>265</v>
      </c>
      <c r="C378" s="798"/>
      <c r="D378" s="798"/>
      <c r="E378" s="798"/>
      <c r="F378" s="798"/>
      <c r="G378" s="798"/>
      <c r="H378" s="799"/>
      <c r="I378" s="143">
        <v>315.7</v>
      </c>
      <c r="J378" s="127"/>
    </row>
    <row r="379" spans="1:10" x14ac:dyDescent="0.2">
      <c r="A379" s="466"/>
      <c r="B379" s="230" t="s">
        <v>1489</v>
      </c>
      <c r="C379" s="230">
        <v>92760</v>
      </c>
      <c r="D379" s="800" t="s">
        <v>2003</v>
      </c>
      <c r="E379" s="800"/>
      <c r="F379" s="800"/>
      <c r="G379" s="800"/>
      <c r="H379" s="800"/>
      <c r="I379" s="800"/>
      <c r="J379" s="230" t="s">
        <v>228</v>
      </c>
    </row>
    <row r="380" spans="1:10" x14ac:dyDescent="0.2">
      <c r="B380" s="777" t="s">
        <v>260</v>
      </c>
      <c r="C380" s="778"/>
      <c r="D380" s="778"/>
      <c r="E380" s="778"/>
      <c r="F380" s="778"/>
      <c r="G380" s="778"/>
      <c r="H380" s="779"/>
      <c r="I380" s="340" t="s">
        <v>278</v>
      </c>
      <c r="J380" s="313" t="s">
        <v>264</v>
      </c>
    </row>
    <row r="381" spans="1:10" x14ac:dyDescent="0.2">
      <c r="B381" s="790">
        <v>0</v>
      </c>
      <c r="C381" s="785"/>
      <c r="D381" s="785"/>
      <c r="E381" s="785"/>
      <c r="F381" s="785"/>
      <c r="G381" s="785"/>
      <c r="H381" s="786"/>
      <c r="I381" s="226">
        <v>207.6</v>
      </c>
      <c r="J381" s="144" t="s">
        <v>274</v>
      </c>
    </row>
    <row r="382" spans="1:10" x14ac:dyDescent="0.2">
      <c r="A382" s="466" t="s">
        <v>1489</v>
      </c>
      <c r="B382" s="797" t="s">
        <v>265</v>
      </c>
      <c r="C382" s="798"/>
      <c r="D382" s="798"/>
      <c r="E382" s="798"/>
      <c r="F382" s="798"/>
      <c r="G382" s="798"/>
      <c r="H382" s="799"/>
      <c r="I382" s="143">
        <v>207.6</v>
      </c>
      <c r="J382" s="127"/>
    </row>
    <row r="383" spans="1:10" ht="39" customHeight="1" x14ac:dyDescent="0.2">
      <c r="B383" s="230" t="s">
        <v>1490</v>
      </c>
      <c r="C383" s="230">
        <v>92761</v>
      </c>
      <c r="D383" s="800" t="s">
        <v>2005</v>
      </c>
      <c r="E383" s="800"/>
      <c r="F383" s="800"/>
      <c r="G383" s="800"/>
      <c r="H383" s="800"/>
      <c r="I383" s="800"/>
      <c r="J383" s="230" t="s">
        <v>228</v>
      </c>
    </row>
    <row r="384" spans="1:10" x14ac:dyDescent="0.2">
      <c r="B384" s="777" t="s">
        <v>260</v>
      </c>
      <c r="C384" s="778"/>
      <c r="D384" s="778"/>
      <c r="E384" s="778"/>
      <c r="F384" s="778"/>
      <c r="G384" s="778"/>
      <c r="H384" s="779"/>
      <c r="I384" s="340" t="s">
        <v>278</v>
      </c>
      <c r="J384" s="313" t="s">
        <v>264</v>
      </c>
    </row>
    <row r="385" spans="1:10" x14ac:dyDescent="0.2">
      <c r="B385" s="790" t="s">
        <v>549</v>
      </c>
      <c r="C385" s="785"/>
      <c r="D385" s="785"/>
      <c r="E385" s="785"/>
      <c r="F385" s="785"/>
      <c r="G385" s="785"/>
      <c r="H385" s="786"/>
      <c r="I385" s="226">
        <v>48</v>
      </c>
      <c r="J385" s="144" t="s">
        <v>274</v>
      </c>
    </row>
    <row r="386" spans="1:10" x14ac:dyDescent="0.2">
      <c r="A386" s="466" t="s">
        <v>1490</v>
      </c>
      <c r="B386" s="797" t="s">
        <v>265</v>
      </c>
      <c r="C386" s="798"/>
      <c r="D386" s="798"/>
      <c r="E386" s="798"/>
      <c r="F386" s="798"/>
      <c r="G386" s="798"/>
      <c r="H386" s="799"/>
      <c r="I386" s="143">
        <v>48</v>
      </c>
      <c r="J386" s="127"/>
    </row>
    <row r="387" spans="1:10" ht="39" customHeight="1" x14ac:dyDescent="0.2">
      <c r="B387" s="230" t="s">
        <v>1491</v>
      </c>
      <c r="C387" s="230">
        <v>92762</v>
      </c>
      <c r="D387" s="800" t="s">
        <v>1997</v>
      </c>
      <c r="E387" s="800"/>
      <c r="F387" s="800"/>
      <c r="G387" s="800"/>
      <c r="H387" s="800"/>
      <c r="I387" s="800"/>
      <c r="J387" s="230" t="s">
        <v>228</v>
      </c>
    </row>
    <row r="388" spans="1:10" x14ac:dyDescent="0.2">
      <c r="B388" s="777" t="s">
        <v>260</v>
      </c>
      <c r="C388" s="778"/>
      <c r="D388" s="778"/>
      <c r="E388" s="778"/>
      <c r="F388" s="778"/>
      <c r="G388" s="778"/>
      <c r="H388" s="779"/>
      <c r="I388" s="340" t="s">
        <v>278</v>
      </c>
      <c r="J388" s="313" t="s">
        <v>264</v>
      </c>
    </row>
    <row r="389" spans="1:10" x14ac:dyDescent="0.2">
      <c r="B389" s="790" t="s">
        <v>549</v>
      </c>
      <c r="C389" s="785"/>
      <c r="D389" s="785"/>
      <c r="E389" s="785"/>
      <c r="F389" s="785"/>
      <c r="G389" s="785"/>
      <c r="H389" s="786"/>
      <c r="I389" s="226">
        <v>323.10000000000002</v>
      </c>
      <c r="J389" s="144" t="s">
        <v>274</v>
      </c>
    </row>
    <row r="390" spans="1:10" x14ac:dyDescent="0.2">
      <c r="A390" s="466" t="s">
        <v>1491</v>
      </c>
      <c r="B390" s="797" t="s">
        <v>265</v>
      </c>
      <c r="C390" s="798"/>
      <c r="D390" s="798"/>
      <c r="E390" s="798"/>
      <c r="F390" s="798"/>
      <c r="G390" s="798"/>
      <c r="H390" s="799"/>
      <c r="I390" s="143">
        <v>323.10000000000002</v>
      </c>
      <c r="J390" s="127"/>
    </row>
    <row r="391" spans="1:10" x14ac:dyDescent="0.2">
      <c r="A391" s="466"/>
      <c r="B391" s="230" t="s">
        <v>1492</v>
      </c>
      <c r="C391" s="230">
        <v>92763</v>
      </c>
      <c r="D391" s="800" t="s">
        <v>1999</v>
      </c>
      <c r="E391" s="800"/>
      <c r="F391" s="800"/>
      <c r="G391" s="800"/>
      <c r="H391" s="800"/>
      <c r="I391" s="800"/>
      <c r="J391" s="230" t="s">
        <v>228</v>
      </c>
    </row>
    <row r="392" spans="1:10" x14ac:dyDescent="0.2">
      <c r="B392" s="777" t="s">
        <v>260</v>
      </c>
      <c r="C392" s="778"/>
      <c r="D392" s="778"/>
      <c r="E392" s="778"/>
      <c r="F392" s="778"/>
      <c r="G392" s="778"/>
      <c r="H392" s="779"/>
      <c r="I392" s="340" t="s">
        <v>278</v>
      </c>
      <c r="J392" s="313" t="s">
        <v>264</v>
      </c>
    </row>
    <row r="393" spans="1:10" x14ac:dyDescent="0.2">
      <c r="B393" s="790" t="s">
        <v>549</v>
      </c>
      <c r="C393" s="785"/>
      <c r="D393" s="785"/>
      <c r="E393" s="785"/>
      <c r="F393" s="785"/>
      <c r="G393" s="785"/>
      <c r="H393" s="786"/>
      <c r="I393" s="226">
        <v>21.2</v>
      </c>
      <c r="J393" s="144" t="s">
        <v>274</v>
      </c>
    </row>
    <row r="394" spans="1:10" x14ac:dyDescent="0.2">
      <c r="A394" s="466" t="s">
        <v>1492</v>
      </c>
      <c r="B394" s="797" t="s">
        <v>265</v>
      </c>
      <c r="C394" s="798"/>
      <c r="D394" s="798"/>
      <c r="E394" s="798"/>
      <c r="F394" s="798"/>
      <c r="G394" s="798"/>
      <c r="H394" s="799"/>
      <c r="I394" s="143">
        <v>21.2</v>
      </c>
      <c r="J394" s="127"/>
    </row>
    <row r="395" spans="1:10" ht="38.25" customHeight="1" x14ac:dyDescent="0.2">
      <c r="B395" s="230" t="s">
        <v>1493</v>
      </c>
      <c r="C395" s="230">
        <v>94965</v>
      </c>
      <c r="D395" s="800" t="s">
        <v>1979</v>
      </c>
      <c r="E395" s="800"/>
      <c r="F395" s="800"/>
      <c r="G395" s="800"/>
      <c r="H395" s="800"/>
      <c r="I395" s="800"/>
      <c r="J395" s="230" t="s">
        <v>1953</v>
      </c>
    </row>
    <row r="396" spans="1:10" x14ac:dyDescent="0.2">
      <c r="B396" s="777" t="s">
        <v>260</v>
      </c>
      <c r="C396" s="778"/>
      <c r="D396" s="778"/>
      <c r="E396" s="778"/>
      <c r="F396" s="778"/>
      <c r="G396" s="778"/>
      <c r="H396" s="779"/>
      <c r="I396" s="340" t="s">
        <v>271</v>
      </c>
      <c r="J396" s="313" t="s">
        <v>264</v>
      </c>
    </row>
    <row r="397" spans="1:10" x14ac:dyDescent="0.2">
      <c r="B397" s="790" t="s">
        <v>549</v>
      </c>
      <c r="C397" s="785"/>
      <c r="D397" s="785"/>
      <c r="E397" s="785"/>
      <c r="F397" s="785"/>
      <c r="G397" s="785"/>
      <c r="H397" s="786"/>
      <c r="I397" s="226">
        <v>10.39</v>
      </c>
      <c r="J397" s="144" t="s">
        <v>271</v>
      </c>
    </row>
    <row r="398" spans="1:10" x14ac:dyDescent="0.2">
      <c r="A398" s="466" t="s">
        <v>1493</v>
      </c>
      <c r="B398" s="797" t="s">
        <v>265</v>
      </c>
      <c r="C398" s="798"/>
      <c r="D398" s="798"/>
      <c r="E398" s="798"/>
      <c r="F398" s="798"/>
      <c r="G398" s="798"/>
      <c r="H398" s="799"/>
      <c r="I398" s="143">
        <v>10.39</v>
      </c>
      <c r="J398" s="127"/>
    </row>
    <row r="399" spans="1:10" x14ac:dyDescent="0.2">
      <c r="B399" s="230" t="s">
        <v>1494</v>
      </c>
      <c r="C399" s="230">
        <v>103673</v>
      </c>
      <c r="D399" s="800" t="s">
        <v>2009</v>
      </c>
      <c r="E399" s="800"/>
      <c r="F399" s="800"/>
      <c r="G399" s="800"/>
      <c r="H399" s="800"/>
      <c r="I399" s="800"/>
      <c r="J399" s="230" t="s">
        <v>1953</v>
      </c>
    </row>
    <row r="400" spans="1:10" x14ac:dyDescent="0.2">
      <c r="B400" s="777" t="s">
        <v>260</v>
      </c>
      <c r="C400" s="778"/>
      <c r="D400" s="778"/>
      <c r="E400" s="778"/>
      <c r="F400" s="778"/>
      <c r="G400" s="778"/>
      <c r="H400" s="779"/>
      <c r="I400" s="340" t="s">
        <v>271</v>
      </c>
      <c r="J400" s="313" t="s">
        <v>264</v>
      </c>
    </row>
    <row r="401" spans="1:10" x14ac:dyDescent="0.2">
      <c r="B401" s="790" t="s">
        <v>549</v>
      </c>
      <c r="C401" s="785"/>
      <c r="D401" s="785"/>
      <c r="E401" s="785"/>
      <c r="F401" s="785"/>
      <c r="G401" s="785"/>
      <c r="H401" s="786"/>
      <c r="I401" s="226">
        <v>10.39</v>
      </c>
      <c r="J401" s="144" t="s">
        <v>271</v>
      </c>
    </row>
    <row r="402" spans="1:10" x14ac:dyDescent="0.2">
      <c r="A402" s="466" t="s">
        <v>1494</v>
      </c>
      <c r="B402" s="797" t="s">
        <v>265</v>
      </c>
      <c r="C402" s="798"/>
      <c r="D402" s="798"/>
      <c r="E402" s="798"/>
      <c r="F402" s="798"/>
      <c r="G402" s="798"/>
      <c r="H402" s="799"/>
      <c r="I402" s="143">
        <v>10.39</v>
      </c>
      <c r="J402" s="127"/>
    </row>
    <row r="403" spans="1:10" x14ac:dyDescent="0.2">
      <c r="B403" s="230" t="s">
        <v>1886</v>
      </c>
      <c r="C403" s="230">
        <v>92273</v>
      </c>
      <c r="D403" s="800" t="s">
        <v>2011</v>
      </c>
      <c r="E403" s="800"/>
      <c r="F403" s="800"/>
      <c r="G403" s="800"/>
      <c r="H403" s="800"/>
      <c r="I403" s="800"/>
      <c r="J403" s="230" t="s">
        <v>160</v>
      </c>
    </row>
    <row r="404" spans="1:10" x14ac:dyDescent="0.2">
      <c r="B404" s="777" t="s">
        <v>260</v>
      </c>
      <c r="C404" s="778"/>
      <c r="D404" s="778"/>
      <c r="E404" s="778"/>
      <c r="F404" s="778"/>
      <c r="G404" s="778"/>
      <c r="H404" s="779"/>
      <c r="I404" s="340" t="s">
        <v>268</v>
      </c>
      <c r="J404" s="313" t="s">
        <v>264</v>
      </c>
    </row>
    <row r="405" spans="1:10" x14ac:dyDescent="0.2">
      <c r="B405" s="790" t="s">
        <v>549</v>
      </c>
      <c r="C405" s="785"/>
      <c r="D405" s="785"/>
      <c r="E405" s="785"/>
      <c r="F405" s="785"/>
      <c r="G405" s="785"/>
      <c r="H405" s="786"/>
      <c r="I405" s="226">
        <v>196.57</v>
      </c>
      <c r="J405" s="144" t="s">
        <v>271</v>
      </c>
    </row>
    <row r="406" spans="1:10" x14ac:dyDescent="0.2">
      <c r="A406" s="466" t="s">
        <v>1886</v>
      </c>
      <c r="B406" s="797" t="s">
        <v>265</v>
      </c>
      <c r="C406" s="798"/>
      <c r="D406" s="798"/>
      <c r="E406" s="798"/>
      <c r="F406" s="798"/>
      <c r="G406" s="798"/>
      <c r="H406" s="799"/>
      <c r="I406" s="143">
        <v>196.57</v>
      </c>
      <c r="J406" s="127"/>
    </row>
    <row r="407" spans="1:10" x14ac:dyDescent="0.2">
      <c r="B407" s="133" t="s">
        <v>132</v>
      </c>
      <c r="C407" s="134"/>
      <c r="D407" s="135" t="s">
        <v>1365</v>
      </c>
      <c r="E407" s="135"/>
      <c r="F407" s="135"/>
      <c r="G407" s="135"/>
      <c r="H407" s="135"/>
      <c r="I407" s="135"/>
      <c r="J407" s="136"/>
    </row>
    <row r="408" spans="1:10" x14ac:dyDescent="0.2">
      <c r="B408" s="230" t="s">
        <v>1495</v>
      </c>
      <c r="C408" s="230">
        <v>92467</v>
      </c>
      <c r="D408" s="800" t="s">
        <v>2001</v>
      </c>
      <c r="E408" s="800"/>
      <c r="F408" s="800"/>
      <c r="G408" s="800"/>
      <c r="H408" s="800"/>
      <c r="I408" s="800"/>
      <c r="J408" s="230" t="s">
        <v>48</v>
      </c>
    </row>
    <row r="409" spans="1:10" x14ac:dyDescent="0.2">
      <c r="B409" s="839" t="s">
        <v>260</v>
      </c>
      <c r="C409" s="840"/>
      <c r="D409" s="840"/>
      <c r="E409" s="778"/>
      <c r="F409" s="778"/>
      <c r="G409" s="778"/>
      <c r="H409" s="779"/>
      <c r="I409" s="339" t="s">
        <v>277</v>
      </c>
      <c r="J409" s="313" t="s">
        <v>264</v>
      </c>
    </row>
    <row r="410" spans="1:10" ht="105.75" customHeight="1" x14ac:dyDescent="0.2">
      <c r="B410" s="145"/>
      <c r="C410" s="140"/>
      <c r="D410" s="141"/>
      <c r="E410" s="1007" t="s">
        <v>549</v>
      </c>
      <c r="F410" s="1007"/>
      <c r="G410" s="1007"/>
      <c r="H410" s="1008"/>
      <c r="I410" s="343">
        <v>72.12</v>
      </c>
      <c r="J410" s="360" t="s">
        <v>263</v>
      </c>
    </row>
    <row r="411" spans="1:10" x14ac:dyDescent="0.2">
      <c r="A411" s="466" t="s">
        <v>1495</v>
      </c>
      <c r="B411" s="802" t="s">
        <v>265</v>
      </c>
      <c r="C411" s="803"/>
      <c r="D411" s="803"/>
      <c r="E411" s="798"/>
      <c r="F411" s="798"/>
      <c r="G411" s="798"/>
      <c r="H411" s="799"/>
      <c r="I411" s="337">
        <v>72.12</v>
      </c>
      <c r="J411" s="127"/>
    </row>
    <row r="412" spans="1:10" x14ac:dyDescent="0.2">
      <c r="B412" s="230" t="s">
        <v>1496</v>
      </c>
      <c r="C412" s="230">
        <v>92759</v>
      </c>
      <c r="D412" s="800" t="s">
        <v>1995</v>
      </c>
      <c r="E412" s="800"/>
      <c r="F412" s="800"/>
      <c r="G412" s="800"/>
      <c r="H412" s="800"/>
      <c r="I412" s="800"/>
      <c r="J412" s="230" t="s">
        <v>228</v>
      </c>
    </row>
    <row r="413" spans="1:10" x14ac:dyDescent="0.2">
      <c r="B413" s="777" t="s">
        <v>260</v>
      </c>
      <c r="C413" s="778"/>
      <c r="D413" s="778"/>
      <c r="E413" s="778"/>
      <c r="F413" s="778"/>
      <c r="G413" s="778"/>
      <c r="H413" s="779"/>
      <c r="I413" s="340" t="s">
        <v>278</v>
      </c>
      <c r="J413" s="313" t="s">
        <v>264</v>
      </c>
    </row>
    <row r="414" spans="1:10" x14ac:dyDescent="0.2">
      <c r="B414" s="790" t="s">
        <v>549</v>
      </c>
      <c r="C414" s="785"/>
      <c r="D414" s="785"/>
      <c r="E414" s="785"/>
      <c r="F414" s="785"/>
      <c r="G414" s="785"/>
      <c r="H414" s="786"/>
      <c r="I414" s="226">
        <v>70.099999999999994</v>
      </c>
      <c r="J414" s="144" t="s">
        <v>274</v>
      </c>
    </row>
    <row r="415" spans="1:10" x14ac:dyDescent="0.2">
      <c r="A415" s="466" t="s">
        <v>1496</v>
      </c>
      <c r="B415" s="797" t="s">
        <v>265</v>
      </c>
      <c r="C415" s="798"/>
      <c r="D415" s="798"/>
      <c r="E415" s="798"/>
      <c r="F415" s="798"/>
      <c r="G415" s="798"/>
      <c r="H415" s="799"/>
      <c r="I415" s="143">
        <v>70.099999999999994</v>
      </c>
      <c r="J415" s="127"/>
    </row>
    <row r="416" spans="1:10" x14ac:dyDescent="0.2">
      <c r="B416" s="230" t="s">
        <v>1497</v>
      </c>
      <c r="C416" s="230">
        <v>92760</v>
      </c>
      <c r="D416" s="800" t="s">
        <v>2003</v>
      </c>
      <c r="E416" s="800"/>
      <c r="F416" s="800"/>
      <c r="G416" s="800"/>
      <c r="H416" s="800"/>
      <c r="I416" s="800"/>
      <c r="J416" s="230" t="s">
        <v>228</v>
      </c>
    </row>
    <row r="417" spans="1:10" x14ac:dyDescent="0.2">
      <c r="B417" s="777" t="s">
        <v>260</v>
      </c>
      <c r="C417" s="778"/>
      <c r="D417" s="778"/>
      <c r="E417" s="778"/>
      <c r="F417" s="778"/>
      <c r="G417" s="778"/>
      <c r="H417" s="779"/>
      <c r="I417" s="340" t="s">
        <v>278</v>
      </c>
      <c r="J417" s="313" t="s">
        <v>264</v>
      </c>
    </row>
    <row r="418" spans="1:10" x14ac:dyDescent="0.2">
      <c r="B418" s="790" t="s">
        <v>549</v>
      </c>
      <c r="C418" s="785"/>
      <c r="D418" s="785"/>
      <c r="E418" s="785"/>
      <c r="F418" s="785"/>
      <c r="G418" s="785"/>
      <c r="H418" s="786"/>
      <c r="I418" s="226">
        <v>5.4</v>
      </c>
      <c r="J418" s="144" t="s">
        <v>274</v>
      </c>
    </row>
    <row r="419" spans="1:10" x14ac:dyDescent="0.2">
      <c r="A419" s="466" t="s">
        <v>1497</v>
      </c>
      <c r="B419" s="797" t="s">
        <v>265</v>
      </c>
      <c r="C419" s="798"/>
      <c r="D419" s="798"/>
      <c r="E419" s="798"/>
      <c r="F419" s="798"/>
      <c r="G419" s="798"/>
      <c r="H419" s="799"/>
      <c r="I419" s="143">
        <v>5.4</v>
      </c>
      <c r="J419" s="127"/>
    </row>
    <row r="420" spans="1:10" x14ac:dyDescent="0.2">
      <c r="B420" s="230" t="s">
        <v>1498</v>
      </c>
      <c r="C420" s="230">
        <v>92762</v>
      </c>
      <c r="D420" s="800" t="s">
        <v>1997</v>
      </c>
      <c r="E420" s="800"/>
      <c r="F420" s="800"/>
      <c r="G420" s="800"/>
      <c r="H420" s="800"/>
      <c r="I420" s="800"/>
      <c r="J420" s="230" t="s">
        <v>228</v>
      </c>
    </row>
    <row r="421" spans="1:10" x14ac:dyDescent="0.2">
      <c r="B421" s="777" t="s">
        <v>260</v>
      </c>
      <c r="C421" s="778"/>
      <c r="D421" s="778"/>
      <c r="E421" s="778"/>
      <c r="F421" s="778"/>
      <c r="G421" s="778"/>
      <c r="H421" s="779"/>
      <c r="I421" s="340" t="s">
        <v>278</v>
      </c>
      <c r="J421" s="313" t="s">
        <v>264</v>
      </c>
    </row>
    <row r="422" spans="1:10" x14ac:dyDescent="0.2">
      <c r="B422" s="790" t="s">
        <v>549</v>
      </c>
      <c r="C422" s="785"/>
      <c r="D422" s="785"/>
      <c r="E422" s="785"/>
      <c r="F422" s="785"/>
      <c r="G422" s="785"/>
      <c r="H422" s="786"/>
      <c r="I422" s="226">
        <v>117.6</v>
      </c>
      <c r="J422" s="144" t="s">
        <v>274</v>
      </c>
    </row>
    <row r="423" spans="1:10" x14ac:dyDescent="0.2">
      <c r="A423" s="466" t="s">
        <v>1498</v>
      </c>
      <c r="B423" s="797" t="s">
        <v>265</v>
      </c>
      <c r="C423" s="798"/>
      <c r="D423" s="798"/>
      <c r="E423" s="798"/>
      <c r="F423" s="798"/>
      <c r="G423" s="798"/>
      <c r="H423" s="799"/>
      <c r="I423" s="143">
        <v>117.6</v>
      </c>
      <c r="J423" s="127"/>
    </row>
    <row r="424" spans="1:10" x14ac:dyDescent="0.2">
      <c r="B424" s="230" t="s">
        <v>1499</v>
      </c>
      <c r="C424" s="230">
        <v>92763</v>
      </c>
      <c r="D424" s="800" t="s">
        <v>1999</v>
      </c>
      <c r="E424" s="800"/>
      <c r="F424" s="800"/>
      <c r="G424" s="800"/>
      <c r="H424" s="800"/>
      <c r="I424" s="800"/>
      <c r="J424" s="230" t="s">
        <v>228</v>
      </c>
    </row>
    <row r="425" spans="1:10" x14ac:dyDescent="0.2">
      <c r="B425" s="777" t="s">
        <v>260</v>
      </c>
      <c r="C425" s="778"/>
      <c r="D425" s="778"/>
      <c r="E425" s="778"/>
      <c r="F425" s="778"/>
      <c r="G425" s="778"/>
      <c r="H425" s="779"/>
      <c r="I425" s="340" t="s">
        <v>278</v>
      </c>
      <c r="J425" s="313" t="s">
        <v>264</v>
      </c>
    </row>
    <row r="426" spans="1:10" x14ac:dyDescent="0.2">
      <c r="B426" s="790" t="s">
        <v>549</v>
      </c>
      <c r="C426" s="785"/>
      <c r="D426" s="785"/>
      <c r="E426" s="785"/>
      <c r="F426" s="785"/>
      <c r="G426" s="785"/>
      <c r="H426" s="786"/>
      <c r="I426" s="226">
        <v>59.2</v>
      </c>
      <c r="J426" s="144" t="s">
        <v>274</v>
      </c>
    </row>
    <row r="427" spans="1:10" x14ac:dyDescent="0.2">
      <c r="A427" s="466" t="s">
        <v>1499</v>
      </c>
      <c r="B427" s="797" t="s">
        <v>265</v>
      </c>
      <c r="C427" s="798"/>
      <c r="D427" s="798"/>
      <c r="E427" s="798"/>
      <c r="F427" s="798"/>
      <c r="G427" s="798"/>
      <c r="H427" s="799"/>
      <c r="I427" s="143">
        <v>59.2</v>
      </c>
      <c r="J427" s="127"/>
    </row>
    <row r="428" spans="1:10" x14ac:dyDescent="0.2">
      <c r="B428" s="230" t="s">
        <v>1500</v>
      </c>
      <c r="C428" s="230">
        <v>94965</v>
      </c>
      <c r="D428" s="800" t="s">
        <v>1979</v>
      </c>
      <c r="E428" s="800"/>
      <c r="F428" s="800"/>
      <c r="G428" s="800"/>
      <c r="H428" s="800"/>
      <c r="I428" s="800"/>
      <c r="J428" s="230" t="s">
        <v>1953</v>
      </c>
    </row>
    <row r="429" spans="1:10" x14ac:dyDescent="0.2">
      <c r="B429" s="777" t="s">
        <v>260</v>
      </c>
      <c r="C429" s="778"/>
      <c r="D429" s="778"/>
      <c r="E429" s="778"/>
      <c r="F429" s="778"/>
      <c r="G429" s="778"/>
      <c r="H429" s="779"/>
      <c r="I429" s="340" t="s">
        <v>271</v>
      </c>
      <c r="J429" s="313" t="s">
        <v>264</v>
      </c>
    </row>
    <row r="430" spans="1:10" x14ac:dyDescent="0.2">
      <c r="B430" s="790" t="s">
        <v>549</v>
      </c>
      <c r="C430" s="785"/>
      <c r="D430" s="785"/>
      <c r="E430" s="785"/>
      <c r="F430" s="785"/>
      <c r="G430" s="785"/>
      <c r="H430" s="786"/>
      <c r="I430" s="226">
        <v>5.7</v>
      </c>
      <c r="J430" s="144" t="s">
        <v>271</v>
      </c>
    </row>
    <row r="431" spans="1:10" x14ac:dyDescent="0.2">
      <c r="A431" s="466" t="s">
        <v>1500</v>
      </c>
      <c r="B431" s="797" t="s">
        <v>265</v>
      </c>
      <c r="C431" s="798"/>
      <c r="D431" s="798"/>
      <c r="E431" s="798"/>
      <c r="F431" s="798"/>
      <c r="G431" s="798"/>
      <c r="H431" s="799"/>
      <c r="I431" s="143">
        <v>5.7</v>
      </c>
      <c r="J431" s="127"/>
    </row>
    <row r="432" spans="1:10" x14ac:dyDescent="0.2">
      <c r="B432" s="230" t="s">
        <v>1501</v>
      </c>
      <c r="C432" s="230">
        <v>103673</v>
      </c>
      <c r="D432" s="800" t="s">
        <v>2009</v>
      </c>
      <c r="E432" s="800"/>
      <c r="F432" s="800"/>
      <c r="G432" s="800"/>
      <c r="H432" s="800"/>
      <c r="I432" s="800"/>
      <c r="J432" s="230" t="s">
        <v>1953</v>
      </c>
    </row>
    <row r="433" spans="1:10" x14ac:dyDescent="0.2">
      <c r="B433" s="777" t="s">
        <v>260</v>
      </c>
      <c r="C433" s="778"/>
      <c r="D433" s="778"/>
      <c r="E433" s="778"/>
      <c r="F433" s="778"/>
      <c r="G433" s="778"/>
      <c r="H433" s="779"/>
      <c r="I433" s="340" t="s">
        <v>271</v>
      </c>
      <c r="J433" s="313" t="s">
        <v>264</v>
      </c>
    </row>
    <row r="434" spans="1:10" x14ac:dyDescent="0.2">
      <c r="B434" s="790" t="s">
        <v>549</v>
      </c>
      <c r="C434" s="785"/>
      <c r="D434" s="785"/>
      <c r="E434" s="785"/>
      <c r="F434" s="785"/>
      <c r="G434" s="785"/>
      <c r="H434" s="786"/>
      <c r="I434" s="226">
        <v>5.7</v>
      </c>
      <c r="J434" s="144" t="s">
        <v>271</v>
      </c>
    </row>
    <row r="435" spans="1:10" x14ac:dyDescent="0.2">
      <c r="A435" s="466" t="s">
        <v>1501</v>
      </c>
      <c r="B435" s="797" t="s">
        <v>265</v>
      </c>
      <c r="C435" s="798"/>
      <c r="D435" s="798"/>
      <c r="E435" s="798"/>
      <c r="F435" s="798"/>
      <c r="G435" s="798"/>
      <c r="H435" s="799"/>
      <c r="I435" s="143">
        <v>5.7</v>
      </c>
      <c r="J435" s="127"/>
    </row>
    <row r="436" spans="1:10" x14ac:dyDescent="0.2">
      <c r="B436" s="230" t="s">
        <v>1885</v>
      </c>
      <c r="C436" s="230">
        <v>101791</v>
      </c>
      <c r="D436" s="800" t="s">
        <v>2013</v>
      </c>
      <c r="E436" s="800"/>
      <c r="F436" s="800"/>
      <c r="G436" s="800"/>
      <c r="H436" s="800"/>
      <c r="I436" s="800"/>
      <c r="J436" s="230" t="s">
        <v>160</v>
      </c>
    </row>
    <row r="437" spans="1:10" x14ac:dyDescent="0.2">
      <c r="B437" s="777" t="s">
        <v>260</v>
      </c>
      <c r="C437" s="778"/>
      <c r="D437" s="778"/>
      <c r="E437" s="778"/>
      <c r="F437" s="778"/>
      <c r="G437" s="778"/>
      <c r="H437" s="779"/>
      <c r="I437" s="340" t="s">
        <v>268</v>
      </c>
      <c r="J437" s="313" t="s">
        <v>264</v>
      </c>
    </row>
    <row r="438" spans="1:10" x14ac:dyDescent="0.2">
      <c r="B438" s="790"/>
      <c r="C438" s="785"/>
      <c r="D438" s="785"/>
      <c r="E438" s="785"/>
      <c r="F438" s="785"/>
      <c r="G438" s="785"/>
      <c r="H438" s="786"/>
      <c r="I438" s="226">
        <v>67.7</v>
      </c>
      <c r="J438" s="144" t="s">
        <v>271</v>
      </c>
    </row>
    <row r="439" spans="1:10" x14ac:dyDescent="0.2">
      <c r="A439" s="466" t="s">
        <v>1885</v>
      </c>
      <c r="B439" s="797" t="s">
        <v>265</v>
      </c>
      <c r="C439" s="798"/>
      <c r="D439" s="798"/>
      <c r="E439" s="798"/>
      <c r="F439" s="798"/>
      <c r="G439" s="798"/>
      <c r="H439" s="799"/>
      <c r="I439" s="143">
        <v>67.7</v>
      </c>
      <c r="J439" s="127"/>
    </row>
    <row r="440" spans="1:10" x14ac:dyDescent="0.2">
      <c r="B440" s="133" t="s">
        <v>133</v>
      </c>
      <c r="C440" s="134"/>
      <c r="D440" s="135" t="s">
        <v>1388</v>
      </c>
      <c r="E440" s="135"/>
      <c r="F440" s="135"/>
      <c r="G440" s="135"/>
      <c r="H440" s="135"/>
      <c r="I440" s="135"/>
      <c r="J440" s="136"/>
    </row>
    <row r="441" spans="1:10" x14ac:dyDescent="0.2">
      <c r="B441" s="230" t="s">
        <v>1502</v>
      </c>
      <c r="C441" s="230">
        <v>92467</v>
      </c>
      <c r="D441" s="800" t="s">
        <v>2001</v>
      </c>
      <c r="E441" s="800"/>
      <c r="F441" s="800"/>
      <c r="G441" s="800"/>
      <c r="H441" s="800"/>
      <c r="I441" s="800"/>
      <c r="J441" s="230" t="s">
        <v>48</v>
      </c>
    </row>
    <row r="442" spans="1:10" x14ac:dyDescent="0.2">
      <c r="B442" s="777" t="s">
        <v>260</v>
      </c>
      <c r="C442" s="778"/>
      <c r="D442" s="778"/>
      <c r="E442" s="778"/>
      <c r="F442" s="778"/>
      <c r="G442" s="778"/>
      <c r="H442" s="779"/>
      <c r="I442" s="340" t="s">
        <v>263</v>
      </c>
      <c r="J442" s="313" t="s">
        <v>264</v>
      </c>
    </row>
    <row r="443" spans="1:10" x14ac:dyDescent="0.2">
      <c r="B443" s="790"/>
      <c r="C443" s="785"/>
      <c r="D443" s="785"/>
      <c r="E443" s="785"/>
      <c r="F443" s="785"/>
      <c r="G443" s="785"/>
      <c r="H443" s="786"/>
      <c r="I443" s="226">
        <v>3.88</v>
      </c>
      <c r="J443" s="144" t="s">
        <v>263</v>
      </c>
    </row>
    <row r="444" spans="1:10" x14ac:dyDescent="0.2">
      <c r="A444" s="466" t="s">
        <v>1502</v>
      </c>
      <c r="B444" s="797" t="s">
        <v>265</v>
      </c>
      <c r="C444" s="798"/>
      <c r="D444" s="798"/>
      <c r="E444" s="798"/>
      <c r="F444" s="798"/>
      <c r="G444" s="798"/>
      <c r="H444" s="799"/>
      <c r="I444" s="143">
        <v>3.88</v>
      </c>
      <c r="J444" s="127"/>
    </row>
    <row r="445" spans="1:10" x14ac:dyDescent="0.2">
      <c r="B445" s="230" t="s">
        <v>1503</v>
      </c>
      <c r="C445" s="230">
        <v>92760</v>
      </c>
      <c r="D445" s="800" t="s">
        <v>2003</v>
      </c>
      <c r="E445" s="800"/>
      <c r="F445" s="800"/>
      <c r="G445" s="800"/>
      <c r="H445" s="800"/>
      <c r="I445" s="800"/>
      <c r="J445" s="230" t="s">
        <v>228</v>
      </c>
    </row>
    <row r="446" spans="1:10" x14ac:dyDescent="0.2">
      <c r="B446" s="777" t="s">
        <v>260</v>
      </c>
      <c r="C446" s="778"/>
      <c r="D446" s="778"/>
      <c r="E446" s="778"/>
      <c r="F446" s="778"/>
      <c r="G446" s="778"/>
      <c r="H446" s="779"/>
      <c r="I446" s="340" t="s">
        <v>278</v>
      </c>
      <c r="J446" s="313" t="s">
        <v>264</v>
      </c>
    </row>
    <row r="447" spans="1:10" x14ac:dyDescent="0.2">
      <c r="B447" s="790"/>
      <c r="C447" s="785"/>
      <c r="D447" s="785"/>
      <c r="E447" s="785"/>
      <c r="F447" s="785"/>
      <c r="G447" s="785"/>
      <c r="H447" s="786"/>
      <c r="I447" s="226">
        <v>5.6</v>
      </c>
      <c r="J447" s="144" t="s">
        <v>274</v>
      </c>
    </row>
    <row r="448" spans="1:10" x14ac:dyDescent="0.2">
      <c r="A448" s="466" t="s">
        <v>1503</v>
      </c>
      <c r="B448" s="797" t="s">
        <v>265</v>
      </c>
      <c r="C448" s="798"/>
      <c r="D448" s="798"/>
      <c r="E448" s="798"/>
      <c r="F448" s="798"/>
      <c r="G448" s="798"/>
      <c r="H448" s="799"/>
      <c r="I448" s="143">
        <v>5.6</v>
      </c>
      <c r="J448" s="127"/>
    </row>
    <row r="449" spans="1:10" x14ac:dyDescent="0.2">
      <c r="B449" s="230" t="s">
        <v>1504</v>
      </c>
      <c r="C449" s="230">
        <v>92761</v>
      </c>
      <c r="D449" s="801" t="s">
        <v>2005</v>
      </c>
      <c r="E449" s="795"/>
      <c r="F449" s="795"/>
      <c r="G449" s="795"/>
      <c r="H449" s="795"/>
      <c r="I449" s="796"/>
      <c r="J449" s="230" t="s">
        <v>228</v>
      </c>
    </row>
    <row r="450" spans="1:10" x14ac:dyDescent="0.2">
      <c r="B450" s="777" t="s">
        <v>260</v>
      </c>
      <c r="C450" s="778"/>
      <c r="D450" s="778"/>
      <c r="E450" s="778"/>
      <c r="F450" s="778"/>
      <c r="G450" s="778"/>
      <c r="H450" s="779"/>
      <c r="I450" s="340" t="s">
        <v>278</v>
      </c>
      <c r="J450" s="313" t="s">
        <v>264</v>
      </c>
    </row>
    <row r="451" spans="1:10" x14ac:dyDescent="0.2">
      <c r="B451" s="790"/>
      <c r="C451" s="785"/>
      <c r="D451" s="785"/>
      <c r="E451" s="785"/>
      <c r="F451" s="785"/>
      <c r="G451" s="785"/>
      <c r="H451" s="786"/>
      <c r="I451" s="226">
        <v>6.2</v>
      </c>
      <c r="J451" s="144" t="s">
        <v>274</v>
      </c>
    </row>
    <row r="452" spans="1:10" x14ac:dyDescent="0.2">
      <c r="A452" s="466" t="s">
        <v>1504</v>
      </c>
      <c r="B452" s="797" t="s">
        <v>265</v>
      </c>
      <c r="C452" s="798"/>
      <c r="D452" s="798"/>
      <c r="E452" s="798"/>
      <c r="F452" s="798"/>
      <c r="G452" s="798"/>
      <c r="H452" s="799"/>
      <c r="I452" s="143">
        <v>6.2</v>
      </c>
      <c r="J452" s="127"/>
    </row>
    <row r="453" spans="1:10" x14ac:dyDescent="0.2">
      <c r="B453" s="230" t="s">
        <v>1505</v>
      </c>
      <c r="C453" s="230">
        <v>94965</v>
      </c>
      <c r="D453" s="800" t="s">
        <v>1979</v>
      </c>
      <c r="E453" s="800"/>
      <c r="F453" s="800"/>
      <c r="G453" s="800"/>
      <c r="H453" s="800"/>
      <c r="I453" s="800"/>
      <c r="J453" s="230" t="s">
        <v>1953</v>
      </c>
    </row>
    <row r="454" spans="1:10" x14ac:dyDescent="0.2">
      <c r="B454" s="777" t="s">
        <v>260</v>
      </c>
      <c r="C454" s="778"/>
      <c r="D454" s="778"/>
      <c r="E454" s="778"/>
      <c r="F454" s="778"/>
      <c r="G454" s="778"/>
      <c r="H454" s="779"/>
      <c r="I454" s="340" t="s">
        <v>271</v>
      </c>
      <c r="J454" s="313" t="s">
        <v>264</v>
      </c>
    </row>
    <row r="455" spans="1:10" x14ac:dyDescent="0.2">
      <c r="B455" s="790"/>
      <c r="C455" s="785"/>
      <c r="D455" s="785"/>
      <c r="E455" s="785"/>
      <c r="F455" s="785"/>
      <c r="G455" s="785"/>
      <c r="H455" s="786"/>
      <c r="I455" s="226">
        <v>0.36</v>
      </c>
      <c r="J455" s="144" t="s">
        <v>271</v>
      </c>
    </row>
    <row r="456" spans="1:10" x14ac:dyDescent="0.2">
      <c r="A456" s="466" t="s">
        <v>1505</v>
      </c>
      <c r="B456" s="797" t="s">
        <v>265</v>
      </c>
      <c r="C456" s="798"/>
      <c r="D456" s="798"/>
      <c r="E456" s="798"/>
      <c r="F456" s="798"/>
      <c r="G456" s="798"/>
      <c r="H456" s="799"/>
      <c r="I456" s="143">
        <v>0.36</v>
      </c>
      <c r="J456" s="127"/>
    </row>
    <row r="457" spans="1:10" x14ac:dyDescent="0.2">
      <c r="B457" s="230" t="s">
        <v>1506</v>
      </c>
      <c r="C457" s="230">
        <v>103670</v>
      </c>
      <c r="D457" s="800" t="s">
        <v>1961</v>
      </c>
      <c r="E457" s="800"/>
      <c r="F457" s="800"/>
      <c r="G457" s="800"/>
      <c r="H457" s="800"/>
      <c r="I457" s="800"/>
      <c r="J457" s="230" t="s">
        <v>1953</v>
      </c>
    </row>
    <row r="458" spans="1:10" x14ac:dyDescent="0.2">
      <c r="B458" s="777" t="s">
        <v>260</v>
      </c>
      <c r="C458" s="778"/>
      <c r="D458" s="778"/>
      <c r="E458" s="778"/>
      <c r="F458" s="778"/>
      <c r="G458" s="778"/>
      <c r="H458" s="779"/>
      <c r="I458" s="340" t="s">
        <v>271</v>
      </c>
      <c r="J458" s="313" t="s">
        <v>264</v>
      </c>
    </row>
    <row r="459" spans="1:10" x14ac:dyDescent="0.2">
      <c r="B459" s="790"/>
      <c r="C459" s="785"/>
      <c r="D459" s="785"/>
      <c r="E459" s="785"/>
      <c r="F459" s="785"/>
      <c r="G459" s="785"/>
      <c r="H459" s="786"/>
      <c r="I459" s="226">
        <v>0.36</v>
      </c>
      <c r="J459" s="144" t="s">
        <v>271</v>
      </c>
    </row>
    <row r="460" spans="1:10" x14ac:dyDescent="0.2">
      <c r="A460" s="466" t="s">
        <v>1506</v>
      </c>
      <c r="B460" s="797" t="s">
        <v>265</v>
      </c>
      <c r="C460" s="798"/>
      <c r="D460" s="798"/>
      <c r="E460" s="798"/>
      <c r="F460" s="798"/>
      <c r="G460" s="798"/>
      <c r="H460" s="799"/>
      <c r="I460" s="143">
        <v>0.36</v>
      </c>
      <c r="J460" s="127"/>
    </row>
    <row r="461" spans="1:10" x14ac:dyDescent="0.2">
      <c r="B461" s="133" t="s">
        <v>1507</v>
      </c>
      <c r="C461" s="134"/>
      <c r="D461" s="135" t="s">
        <v>134</v>
      </c>
      <c r="E461" s="135"/>
      <c r="F461" s="135"/>
      <c r="G461" s="135"/>
      <c r="H461" s="135"/>
      <c r="I461" s="135"/>
      <c r="J461" s="136"/>
    </row>
    <row r="462" spans="1:10" ht="36.75" customHeight="1" x14ac:dyDescent="0.2">
      <c r="B462" s="230" t="s">
        <v>1508</v>
      </c>
      <c r="C462" s="230">
        <v>601003183</v>
      </c>
      <c r="D462" s="800" t="s">
        <v>2015</v>
      </c>
      <c r="E462" s="800"/>
      <c r="F462" s="800"/>
      <c r="G462" s="800"/>
      <c r="H462" s="800"/>
      <c r="I462" s="800"/>
      <c r="J462" s="230" t="s">
        <v>48</v>
      </c>
    </row>
    <row r="463" spans="1:10" x14ac:dyDescent="0.2">
      <c r="B463" s="777" t="s">
        <v>260</v>
      </c>
      <c r="C463" s="778"/>
      <c r="D463" s="778"/>
      <c r="E463" s="778"/>
      <c r="F463" s="778"/>
      <c r="G463" s="778"/>
      <c r="H463" s="779"/>
      <c r="I463" s="340" t="s">
        <v>263</v>
      </c>
      <c r="J463" s="313" t="s">
        <v>264</v>
      </c>
    </row>
    <row r="464" spans="1:10" ht="127.5" customHeight="1" x14ac:dyDescent="0.2">
      <c r="B464" s="139"/>
      <c r="C464" s="140"/>
      <c r="D464" s="140"/>
      <c r="E464" s="784" t="s">
        <v>549</v>
      </c>
      <c r="F464" s="785"/>
      <c r="G464" s="785"/>
      <c r="H464" s="786"/>
      <c r="I464" s="226">
        <v>915.97</v>
      </c>
      <c r="J464" s="126" t="s">
        <v>271</v>
      </c>
    </row>
    <row r="465" spans="1:10" x14ac:dyDescent="0.2">
      <c r="A465" s="466" t="s">
        <v>1508</v>
      </c>
      <c r="B465" s="797" t="s">
        <v>265</v>
      </c>
      <c r="C465" s="798"/>
      <c r="D465" s="798"/>
      <c r="E465" s="798"/>
      <c r="F465" s="798"/>
      <c r="G465" s="798"/>
      <c r="H465" s="799"/>
      <c r="I465" s="143">
        <v>915.97</v>
      </c>
      <c r="J465" s="127"/>
    </row>
    <row r="466" spans="1:10" ht="36.75" customHeight="1" x14ac:dyDescent="0.2">
      <c r="B466" s="230" t="s">
        <v>1509</v>
      </c>
      <c r="C466" s="230">
        <v>601003186</v>
      </c>
      <c r="D466" s="800" t="s">
        <v>2016</v>
      </c>
      <c r="E466" s="800"/>
      <c r="F466" s="800"/>
      <c r="G466" s="800"/>
      <c r="H466" s="800"/>
      <c r="I466" s="800"/>
      <c r="J466" s="230" t="s">
        <v>48</v>
      </c>
    </row>
    <row r="467" spans="1:10" x14ac:dyDescent="0.2">
      <c r="B467" s="777" t="s">
        <v>260</v>
      </c>
      <c r="C467" s="778"/>
      <c r="D467" s="778"/>
      <c r="E467" s="778"/>
      <c r="F467" s="778"/>
      <c r="G467" s="778"/>
      <c r="H467" s="779"/>
      <c r="I467" s="340" t="s">
        <v>263</v>
      </c>
      <c r="J467" s="313" t="s">
        <v>264</v>
      </c>
    </row>
    <row r="468" spans="1:10" ht="127.5" customHeight="1" x14ac:dyDescent="0.2">
      <c r="B468" s="139"/>
      <c r="C468" s="140"/>
      <c r="D468" s="140"/>
      <c r="E468" s="784" t="s">
        <v>549</v>
      </c>
      <c r="F468" s="785"/>
      <c r="G468" s="785"/>
      <c r="H468" s="786"/>
      <c r="I468" s="226">
        <v>5.27</v>
      </c>
      <c r="J468" s="126" t="s">
        <v>271</v>
      </c>
    </row>
    <row r="469" spans="1:10" x14ac:dyDescent="0.2">
      <c r="A469" s="466" t="s">
        <v>1509</v>
      </c>
      <c r="B469" s="797" t="s">
        <v>265</v>
      </c>
      <c r="C469" s="798"/>
      <c r="D469" s="798"/>
      <c r="E469" s="798"/>
      <c r="F469" s="798"/>
      <c r="G469" s="798"/>
      <c r="H469" s="799"/>
      <c r="I469" s="143">
        <v>5.27</v>
      </c>
      <c r="J469" s="127"/>
    </row>
    <row r="470" spans="1:10" x14ac:dyDescent="0.2">
      <c r="A470" s="466"/>
      <c r="B470" s="230" t="s">
        <v>1510</v>
      </c>
      <c r="C470" s="230">
        <v>601003215</v>
      </c>
      <c r="D470" s="800" t="s">
        <v>2017</v>
      </c>
      <c r="E470" s="800"/>
      <c r="F470" s="800"/>
      <c r="G470" s="800"/>
      <c r="H470" s="800"/>
      <c r="I470" s="800"/>
      <c r="J470" s="230" t="s">
        <v>48</v>
      </c>
    </row>
    <row r="471" spans="1:10" x14ac:dyDescent="0.2">
      <c r="A471" s="466"/>
      <c r="B471" s="777" t="s">
        <v>260</v>
      </c>
      <c r="C471" s="778"/>
      <c r="D471" s="778"/>
      <c r="E471" s="778"/>
      <c r="F471" s="778"/>
      <c r="G471" s="778"/>
      <c r="H471" s="779"/>
      <c r="I471" s="340" t="s">
        <v>263</v>
      </c>
      <c r="J471" s="313" t="s">
        <v>264</v>
      </c>
    </row>
    <row r="472" spans="1:10" ht="15" customHeight="1" x14ac:dyDescent="0.2">
      <c r="A472" s="466"/>
      <c r="B472" s="784" t="s">
        <v>549</v>
      </c>
      <c r="C472" s="785"/>
      <c r="D472" s="785"/>
      <c r="E472" s="785"/>
      <c r="F472" s="785"/>
      <c r="G472" s="785"/>
      <c r="H472" s="786"/>
      <c r="I472" s="226">
        <v>915.97</v>
      </c>
      <c r="J472" s="126" t="s">
        <v>268</v>
      </c>
    </row>
    <row r="473" spans="1:10" x14ac:dyDescent="0.2">
      <c r="A473" s="466" t="s">
        <v>1510</v>
      </c>
      <c r="B473" s="797" t="s">
        <v>265</v>
      </c>
      <c r="C473" s="798"/>
      <c r="D473" s="798"/>
      <c r="E473" s="798"/>
      <c r="F473" s="798"/>
      <c r="G473" s="798"/>
      <c r="H473" s="799"/>
      <c r="I473" s="143">
        <v>915.97</v>
      </c>
      <c r="J473" s="127"/>
    </row>
    <row r="474" spans="1:10" ht="12.75" customHeight="1" x14ac:dyDescent="0.2">
      <c r="A474" s="466"/>
      <c r="B474" s="230" t="s">
        <v>1895</v>
      </c>
      <c r="C474" s="230">
        <v>97010</v>
      </c>
      <c r="D474" s="801" t="s">
        <v>2018</v>
      </c>
      <c r="E474" s="795"/>
      <c r="F474" s="795"/>
      <c r="G474" s="795"/>
      <c r="H474" s="795"/>
      <c r="I474" s="796"/>
      <c r="J474" s="230" t="s">
        <v>160</v>
      </c>
    </row>
    <row r="475" spans="1:10" x14ac:dyDescent="0.2">
      <c r="B475" s="777" t="s">
        <v>260</v>
      </c>
      <c r="C475" s="778"/>
      <c r="D475" s="778"/>
      <c r="E475" s="778"/>
      <c r="F475" s="778"/>
      <c r="G475" s="779"/>
      <c r="H475" s="783" t="s">
        <v>268</v>
      </c>
      <c r="I475" s="783"/>
      <c r="J475" s="313" t="s">
        <v>264</v>
      </c>
    </row>
    <row r="476" spans="1:10" x14ac:dyDescent="0.2">
      <c r="B476" s="784" t="s">
        <v>1838</v>
      </c>
      <c r="C476" s="785"/>
      <c r="D476" s="785"/>
      <c r="E476" s="785"/>
      <c r="F476" s="785"/>
      <c r="G476" s="786"/>
      <c r="H476" s="818">
        <v>267</v>
      </c>
      <c r="I476" s="819"/>
      <c r="J476" s="126" t="s">
        <v>1835</v>
      </c>
    </row>
    <row r="477" spans="1:10" x14ac:dyDescent="0.2">
      <c r="A477" s="466" t="s">
        <v>1895</v>
      </c>
      <c r="B477" s="797" t="s">
        <v>265</v>
      </c>
      <c r="C477" s="798"/>
      <c r="D477" s="798"/>
      <c r="E477" s="798"/>
      <c r="F477" s="798"/>
      <c r="G477" s="799"/>
      <c r="H477" s="805">
        <v>267</v>
      </c>
      <c r="I477" s="806"/>
      <c r="J477" s="127"/>
    </row>
    <row r="478" spans="1:10" x14ac:dyDescent="0.2">
      <c r="A478" s="466"/>
      <c r="B478" s="129" t="s">
        <v>1511</v>
      </c>
      <c r="C478" s="130"/>
      <c r="D478" s="131" t="s">
        <v>1426</v>
      </c>
      <c r="E478" s="131"/>
      <c r="F478" s="131"/>
      <c r="G478" s="131"/>
      <c r="H478" s="131"/>
      <c r="I478" s="131"/>
      <c r="J478" s="132"/>
    </row>
    <row r="479" spans="1:10" x14ac:dyDescent="0.2">
      <c r="A479" s="466"/>
      <c r="B479" s="133" t="s">
        <v>1512</v>
      </c>
      <c r="C479" s="134"/>
      <c r="D479" s="135" t="s">
        <v>777</v>
      </c>
      <c r="E479" s="135"/>
      <c r="F479" s="135"/>
      <c r="G479" s="135"/>
      <c r="H479" s="135"/>
      <c r="I479" s="135"/>
      <c r="J479" s="136"/>
    </row>
    <row r="480" spans="1:10" ht="33.75" customHeight="1" x14ac:dyDescent="0.2">
      <c r="A480" s="466"/>
      <c r="B480" s="230" t="s">
        <v>1513</v>
      </c>
      <c r="C480" s="230">
        <v>101175</v>
      </c>
      <c r="D480" s="800" t="s">
        <v>2020</v>
      </c>
      <c r="E480" s="800"/>
      <c r="F480" s="800"/>
      <c r="G480" s="800"/>
      <c r="H480" s="800"/>
      <c r="I480" s="800"/>
      <c r="J480" s="230" t="s">
        <v>160</v>
      </c>
    </row>
    <row r="481" spans="1:13" ht="24" x14ac:dyDescent="0.2">
      <c r="A481" s="466"/>
      <c r="B481" s="1006" t="s">
        <v>260</v>
      </c>
      <c r="C481" s="1006"/>
      <c r="D481" s="1006"/>
      <c r="E481" s="359" t="s">
        <v>54</v>
      </c>
      <c r="F481" s="359" t="s">
        <v>268</v>
      </c>
      <c r="G481" s="815" t="s">
        <v>43</v>
      </c>
      <c r="H481" s="822"/>
      <c r="I481" s="214" t="s">
        <v>782</v>
      </c>
      <c r="J481" s="359" t="s">
        <v>264</v>
      </c>
    </row>
    <row r="482" spans="1:13" ht="19.5" customHeight="1" x14ac:dyDescent="0.2">
      <c r="A482" s="466"/>
      <c r="B482" s="137"/>
      <c r="C482" s="107"/>
      <c r="D482" s="107"/>
      <c r="E482" s="346" t="s">
        <v>1904</v>
      </c>
      <c r="F482" s="346">
        <v>2</v>
      </c>
      <c r="G482" s="817">
        <v>18</v>
      </c>
      <c r="H482" s="817"/>
      <c r="I482" s="529">
        <v>36</v>
      </c>
      <c r="J482" s="787" t="s">
        <v>783</v>
      </c>
      <c r="M482" s="107">
        <v>15.299999999999999</v>
      </c>
    </row>
    <row r="483" spans="1:13" ht="19.5" customHeight="1" x14ac:dyDescent="0.2">
      <c r="A483" s="466"/>
      <c r="B483" s="137"/>
      <c r="C483" s="107"/>
      <c r="D483" s="107"/>
      <c r="E483" s="346" t="s">
        <v>1905</v>
      </c>
      <c r="F483" s="346">
        <v>2</v>
      </c>
      <c r="G483" s="817">
        <v>24</v>
      </c>
      <c r="H483" s="817"/>
      <c r="I483" s="529">
        <v>48</v>
      </c>
      <c r="J483" s="788"/>
      <c r="M483" s="107">
        <v>30</v>
      </c>
    </row>
    <row r="484" spans="1:13" ht="19.5" customHeight="1" x14ac:dyDescent="0.2">
      <c r="A484" s="466"/>
      <c r="B484" s="137"/>
      <c r="C484" s="107"/>
      <c r="D484" s="107"/>
      <c r="E484" s="346" t="s">
        <v>1906</v>
      </c>
      <c r="F484" s="346">
        <v>2</v>
      </c>
      <c r="G484" s="817">
        <v>14</v>
      </c>
      <c r="H484" s="817"/>
      <c r="I484" s="529">
        <v>28</v>
      </c>
      <c r="J484" s="788"/>
      <c r="M484" s="107">
        <v>20.3</v>
      </c>
    </row>
    <row r="485" spans="1:13" ht="19.5" customHeight="1" x14ac:dyDescent="0.2">
      <c r="A485" s="466"/>
      <c r="B485" s="137"/>
      <c r="C485" s="107"/>
      <c r="D485" s="107"/>
      <c r="E485" s="346" t="s">
        <v>1907</v>
      </c>
      <c r="F485" s="346">
        <v>2.4</v>
      </c>
      <c r="G485" s="817">
        <v>12</v>
      </c>
      <c r="H485" s="817"/>
      <c r="I485" s="529">
        <v>28.799999999999997</v>
      </c>
      <c r="J485" s="788"/>
      <c r="M485" s="107">
        <v>19.799999999999997</v>
      </c>
    </row>
    <row r="486" spans="1:13" ht="19.5" customHeight="1" x14ac:dyDescent="0.2">
      <c r="A486" s="466"/>
      <c r="B486" s="137"/>
      <c r="C486" s="107"/>
      <c r="D486" s="107"/>
      <c r="E486" s="346" t="s">
        <v>1908</v>
      </c>
      <c r="F486" s="346">
        <v>3</v>
      </c>
      <c r="G486" s="917">
        <v>8</v>
      </c>
      <c r="H486" s="918"/>
      <c r="I486" s="226">
        <v>24</v>
      </c>
      <c r="J486" s="788"/>
      <c r="M486" s="107">
        <v>14.8</v>
      </c>
    </row>
    <row r="487" spans="1:13" ht="19.5" customHeight="1" x14ac:dyDescent="0.2">
      <c r="A487" s="466"/>
      <c r="B487" s="137"/>
      <c r="C487" s="107"/>
      <c r="D487" s="107"/>
      <c r="E487" s="346" t="s">
        <v>1909</v>
      </c>
      <c r="F487" s="346">
        <v>3</v>
      </c>
      <c r="G487" s="917">
        <v>13</v>
      </c>
      <c r="H487" s="918"/>
      <c r="I487" s="226">
        <v>39</v>
      </c>
      <c r="J487" s="788"/>
      <c r="M487" s="107">
        <v>26.65</v>
      </c>
    </row>
    <row r="488" spans="1:13" ht="19.5" customHeight="1" x14ac:dyDescent="0.2">
      <c r="A488" s="466"/>
      <c r="B488" s="137"/>
      <c r="C488" s="107"/>
      <c r="D488" s="107"/>
      <c r="E488" s="346" t="s">
        <v>1910</v>
      </c>
      <c r="F488" s="346">
        <v>3</v>
      </c>
      <c r="G488" s="917">
        <v>56</v>
      </c>
      <c r="H488" s="918"/>
      <c r="I488" s="226">
        <v>168</v>
      </c>
      <c r="J488" s="788"/>
      <c r="L488" s="226">
        <v>26.280993343605417</v>
      </c>
      <c r="M488" s="107">
        <v>114.79999999999998</v>
      </c>
    </row>
    <row r="489" spans="1:13" x14ac:dyDescent="0.2">
      <c r="A489" s="466" t="s">
        <v>1513</v>
      </c>
      <c r="B489" s="166"/>
      <c r="C489" s="167"/>
      <c r="D489" s="354"/>
      <c r="E489" s="354"/>
      <c r="F489" s="354"/>
      <c r="G489" s="354"/>
      <c r="H489" s="355"/>
      <c r="I489" s="338">
        <v>371.8</v>
      </c>
      <c r="J489" s="789"/>
    </row>
    <row r="490" spans="1:13" x14ac:dyDescent="0.2">
      <c r="A490" s="466"/>
      <c r="B490" s="230" t="s">
        <v>1514</v>
      </c>
      <c r="C490" s="230">
        <v>92759</v>
      </c>
      <c r="D490" s="800" t="s">
        <v>1995</v>
      </c>
      <c r="E490" s="800"/>
      <c r="F490" s="800"/>
      <c r="G490" s="800"/>
      <c r="H490" s="800"/>
      <c r="I490" s="800"/>
      <c r="J490" s="230" t="s">
        <v>228</v>
      </c>
    </row>
    <row r="491" spans="1:13" x14ac:dyDescent="0.2">
      <c r="B491" s="777" t="s">
        <v>260</v>
      </c>
      <c r="C491" s="778"/>
      <c r="D491" s="778"/>
      <c r="E491" s="778"/>
      <c r="F491" s="778"/>
      <c r="G491" s="778"/>
      <c r="H491" s="779"/>
      <c r="I491" s="340" t="s">
        <v>278</v>
      </c>
      <c r="J491" s="313" t="s">
        <v>264</v>
      </c>
    </row>
    <row r="492" spans="1:13" x14ac:dyDescent="0.2">
      <c r="B492" s="790"/>
      <c r="C492" s="785"/>
      <c r="D492" s="785"/>
      <c r="E492" s="785"/>
      <c r="F492" s="785"/>
      <c r="G492" s="785"/>
      <c r="H492" s="786"/>
      <c r="I492" s="226">
        <v>448</v>
      </c>
      <c r="J492" s="144" t="s">
        <v>274</v>
      </c>
    </row>
    <row r="493" spans="1:13" x14ac:dyDescent="0.2">
      <c r="A493" s="466" t="s">
        <v>1514</v>
      </c>
      <c r="B493" s="797" t="s">
        <v>265</v>
      </c>
      <c r="C493" s="798"/>
      <c r="D493" s="798"/>
      <c r="E493" s="798"/>
      <c r="F493" s="798"/>
      <c r="G493" s="798"/>
      <c r="H493" s="799"/>
      <c r="I493" s="143">
        <v>448</v>
      </c>
      <c r="J493" s="127"/>
    </row>
    <row r="494" spans="1:13" ht="38.25" customHeight="1" x14ac:dyDescent="0.2">
      <c r="A494" s="466"/>
      <c r="B494" s="230" t="s">
        <v>1515</v>
      </c>
      <c r="C494" s="230">
        <v>92761</v>
      </c>
      <c r="D494" s="800" t="s">
        <v>2005</v>
      </c>
      <c r="E494" s="800"/>
      <c r="F494" s="800"/>
      <c r="G494" s="800"/>
      <c r="H494" s="800"/>
      <c r="I494" s="800"/>
      <c r="J494" s="230" t="s">
        <v>228</v>
      </c>
    </row>
    <row r="495" spans="1:13" x14ac:dyDescent="0.2">
      <c r="B495" s="777" t="s">
        <v>260</v>
      </c>
      <c r="C495" s="778"/>
      <c r="D495" s="778"/>
      <c r="E495" s="778"/>
      <c r="F495" s="778"/>
      <c r="G495" s="778"/>
      <c r="H495" s="779"/>
      <c r="I495" s="340" t="s">
        <v>278</v>
      </c>
      <c r="J495" s="313" t="s">
        <v>264</v>
      </c>
    </row>
    <row r="496" spans="1:13" x14ac:dyDescent="0.2">
      <c r="B496" s="790"/>
      <c r="C496" s="785"/>
      <c r="D496" s="785"/>
      <c r="E496" s="785"/>
      <c r="F496" s="785"/>
      <c r="G496" s="785"/>
      <c r="H496" s="786"/>
      <c r="I496" s="226">
        <v>389.77810000000005</v>
      </c>
      <c r="J496" s="144" t="s">
        <v>274</v>
      </c>
    </row>
    <row r="497" spans="1:13" x14ac:dyDescent="0.2">
      <c r="A497" s="466" t="s">
        <v>1515</v>
      </c>
      <c r="B497" s="797" t="s">
        <v>265</v>
      </c>
      <c r="C497" s="798"/>
      <c r="D497" s="798"/>
      <c r="E497" s="798"/>
      <c r="F497" s="798"/>
      <c r="G497" s="798"/>
      <c r="H497" s="799"/>
      <c r="I497" s="143">
        <v>389.77810000000005</v>
      </c>
      <c r="J497" s="127"/>
    </row>
    <row r="498" spans="1:13" ht="30.75" customHeight="1" x14ac:dyDescent="0.2">
      <c r="A498" s="466"/>
      <c r="B498" s="230" t="s">
        <v>1911</v>
      </c>
      <c r="C498" s="230">
        <v>92762</v>
      </c>
      <c r="D498" s="800" t="s">
        <v>1997</v>
      </c>
      <c r="E498" s="800"/>
      <c r="F498" s="800"/>
      <c r="G498" s="800"/>
      <c r="H498" s="800"/>
      <c r="I498" s="800"/>
      <c r="J498" s="230" t="s">
        <v>228</v>
      </c>
      <c r="M498" s="107">
        <v>241.64999999999998</v>
      </c>
    </row>
    <row r="499" spans="1:13" x14ac:dyDescent="0.2">
      <c r="B499" s="777" t="s">
        <v>260</v>
      </c>
      <c r="C499" s="778"/>
      <c r="D499" s="778"/>
      <c r="E499" s="778"/>
      <c r="F499" s="778"/>
      <c r="G499" s="778"/>
      <c r="H499" s="779"/>
      <c r="I499" s="340" t="s">
        <v>278</v>
      </c>
      <c r="J499" s="313" t="s">
        <v>264</v>
      </c>
    </row>
    <row r="500" spans="1:13" x14ac:dyDescent="0.2">
      <c r="B500" s="790"/>
      <c r="C500" s="785"/>
      <c r="D500" s="785"/>
      <c r="E500" s="785"/>
      <c r="F500" s="785"/>
      <c r="G500" s="785"/>
      <c r="H500" s="786"/>
      <c r="I500" s="226">
        <v>2023</v>
      </c>
      <c r="J500" s="144" t="s">
        <v>274</v>
      </c>
    </row>
    <row r="501" spans="1:13" x14ac:dyDescent="0.2">
      <c r="A501" s="466" t="s">
        <v>1911</v>
      </c>
      <c r="B501" s="797" t="s">
        <v>265</v>
      </c>
      <c r="C501" s="798"/>
      <c r="D501" s="798"/>
      <c r="E501" s="798"/>
      <c r="F501" s="798"/>
      <c r="G501" s="798"/>
      <c r="H501" s="799"/>
      <c r="I501" s="143">
        <v>2023</v>
      </c>
      <c r="J501" s="127"/>
      <c r="M501" s="107">
        <v>540.13200000000006</v>
      </c>
    </row>
    <row r="502" spans="1:13" ht="32.25" customHeight="1" x14ac:dyDescent="0.2">
      <c r="A502" s="466"/>
      <c r="B502" s="230" t="s">
        <v>1912</v>
      </c>
      <c r="C502" s="230">
        <v>92431</v>
      </c>
      <c r="D502" s="800" t="s">
        <v>2022</v>
      </c>
      <c r="E502" s="800"/>
      <c r="F502" s="800"/>
      <c r="G502" s="800"/>
      <c r="H502" s="800"/>
      <c r="I502" s="800"/>
      <c r="J502" s="230" t="s">
        <v>48</v>
      </c>
    </row>
    <row r="503" spans="1:13" x14ac:dyDescent="0.2">
      <c r="B503" s="777" t="s">
        <v>260</v>
      </c>
      <c r="C503" s="778"/>
      <c r="D503" s="778"/>
      <c r="E503" s="778"/>
      <c r="F503" s="778"/>
      <c r="G503" s="778"/>
      <c r="H503" s="779"/>
      <c r="I503" s="340" t="s">
        <v>787</v>
      </c>
      <c r="J503" s="313" t="s">
        <v>264</v>
      </c>
      <c r="M503" s="107">
        <v>144.98999999999998</v>
      </c>
    </row>
    <row r="504" spans="1:13" x14ac:dyDescent="0.2">
      <c r="B504" s="790"/>
      <c r="C504" s="785"/>
      <c r="D504" s="785"/>
      <c r="E504" s="785"/>
      <c r="F504" s="785"/>
      <c r="G504" s="785"/>
      <c r="H504" s="786"/>
      <c r="I504" s="226">
        <v>212.65</v>
      </c>
      <c r="J504" s="144" t="s">
        <v>263</v>
      </c>
      <c r="M504" s="107">
        <v>67.662000000000006</v>
      </c>
    </row>
    <row r="505" spans="1:13" x14ac:dyDescent="0.2">
      <c r="A505" s="466" t="s">
        <v>1912</v>
      </c>
      <c r="B505" s="797" t="s">
        <v>265</v>
      </c>
      <c r="C505" s="798"/>
      <c r="D505" s="798"/>
      <c r="E505" s="798"/>
      <c r="F505" s="798"/>
      <c r="G505" s="798"/>
      <c r="H505" s="799"/>
      <c r="I505" s="143">
        <v>212.65</v>
      </c>
      <c r="J505" s="127"/>
    </row>
    <row r="506" spans="1:13" ht="34.5" customHeight="1" x14ac:dyDescent="0.2">
      <c r="A506" s="466"/>
      <c r="B506" s="230" t="s">
        <v>1913</v>
      </c>
      <c r="C506" s="230">
        <v>94965</v>
      </c>
      <c r="D506" s="800" t="s">
        <v>1979</v>
      </c>
      <c r="E506" s="800"/>
      <c r="F506" s="800"/>
      <c r="G506" s="800"/>
      <c r="H506" s="800"/>
      <c r="I506" s="800"/>
      <c r="J506" s="230" t="s">
        <v>1953</v>
      </c>
    </row>
    <row r="507" spans="1:13" x14ac:dyDescent="0.2">
      <c r="B507" s="777" t="s">
        <v>260</v>
      </c>
      <c r="C507" s="778"/>
      <c r="D507" s="778"/>
      <c r="E507" s="778"/>
      <c r="F507" s="778"/>
      <c r="G507" s="778"/>
      <c r="H507" s="779"/>
      <c r="I507" s="340" t="s">
        <v>271</v>
      </c>
      <c r="J507" s="313" t="s">
        <v>264</v>
      </c>
    </row>
    <row r="508" spans="1:13" x14ac:dyDescent="0.2">
      <c r="B508" s="790"/>
      <c r="C508" s="785"/>
      <c r="D508" s="785"/>
      <c r="E508" s="785"/>
      <c r="F508" s="785"/>
      <c r="G508" s="785"/>
      <c r="H508" s="786"/>
      <c r="I508" s="226">
        <v>10.1493</v>
      </c>
      <c r="J508" s="144" t="s">
        <v>271</v>
      </c>
    </row>
    <row r="509" spans="1:13" x14ac:dyDescent="0.2">
      <c r="A509" s="466" t="s">
        <v>1913</v>
      </c>
      <c r="B509" s="797" t="s">
        <v>265</v>
      </c>
      <c r="C509" s="798"/>
      <c r="D509" s="798"/>
      <c r="E509" s="798"/>
      <c r="F509" s="798"/>
      <c r="G509" s="798"/>
      <c r="H509" s="799"/>
      <c r="I509" s="143">
        <v>10.1493</v>
      </c>
      <c r="J509" s="127"/>
    </row>
    <row r="510" spans="1:13" x14ac:dyDescent="0.2">
      <c r="A510" s="466"/>
      <c r="B510" s="230" t="s">
        <v>1914</v>
      </c>
      <c r="C510" s="230">
        <v>103670</v>
      </c>
      <c r="D510" s="800" t="s">
        <v>1961</v>
      </c>
      <c r="E510" s="800"/>
      <c r="F510" s="800"/>
      <c r="G510" s="800"/>
      <c r="H510" s="800"/>
      <c r="I510" s="800"/>
      <c r="J510" s="230" t="s">
        <v>1953</v>
      </c>
    </row>
    <row r="511" spans="1:13" x14ac:dyDescent="0.2">
      <c r="B511" s="777" t="s">
        <v>260</v>
      </c>
      <c r="C511" s="778"/>
      <c r="D511" s="778"/>
      <c r="E511" s="778"/>
      <c r="F511" s="778"/>
      <c r="G511" s="778"/>
      <c r="H511" s="779"/>
      <c r="I511" s="340" t="s">
        <v>271</v>
      </c>
      <c r="J511" s="313" t="s">
        <v>264</v>
      </c>
    </row>
    <row r="512" spans="1:13" x14ac:dyDescent="0.2">
      <c r="B512" s="790"/>
      <c r="C512" s="785"/>
      <c r="D512" s="785"/>
      <c r="E512" s="785"/>
      <c r="F512" s="785"/>
      <c r="G512" s="785"/>
      <c r="H512" s="786"/>
      <c r="I512" s="226">
        <v>10.1493</v>
      </c>
      <c r="J512" s="144" t="s">
        <v>271</v>
      </c>
    </row>
    <row r="513" spans="1:22" x14ac:dyDescent="0.2">
      <c r="A513" s="466" t="s">
        <v>1914</v>
      </c>
      <c r="B513" s="797" t="s">
        <v>265</v>
      </c>
      <c r="C513" s="798"/>
      <c r="D513" s="798"/>
      <c r="E513" s="798"/>
      <c r="F513" s="798"/>
      <c r="G513" s="798"/>
      <c r="H513" s="799"/>
      <c r="I513" s="143">
        <v>10.1493</v>
      </c>
      <c r="J513" s="127"/>
    </row>
    <row r="514" spans="1:22" x14ac:dyDescent="0.2">
      <c r="A514" s="466"/>
      <c r="B514" s="230" t="s">
        <v>1915</v>
      </c>
      <c r="C514" s="230">
        <v>93205</v>
      </c>
      <c r="D514" s="800" t="s">
        <v>2024</v>
      </c>
      <c r="E514" s="800"/>
      <c r="F514" s="800"/>
      <c r="G514" s="800"/>
      <c r="H514" s="800"/>
      <c r="I514" s="800"/>
      <c r="J514" s="230" t="s">
        <v>160</v>
      </c>
      <c r="N514" s="107">
        <v>197.74436090225561</v>
      </c>
    </row>
    <row r="515" spans="1:22" x14ac:dyDescent="0.2">
      <c r="B515" s="777" t="s">
        <v>260</v>
      </c>
      <c r="C515" s="778"/>
      <c r="D515" s="778"/>
      <c r="E515" s="778"/>
      <c r="F515" s="778"/>
      <c r="G515" s="778"/>
      <c r="H515" s="779"/>
      <c r="I515" s="340" t="s">
        <v>268</v>
      </c>
      <c r="J515" s="313" t="s">
        <v>264</v>
      </c>
    </row>
    <row r="516" spans="1:22" x14ac:dyDescent="0.2">
      <c r="B516" s="790"/>
      <c r="C516" s="785"/>
      <c r="D516" s="785"/>
      <c r="E516" s="785"/>
      <c r="F516" s="785"/>
      <c r="G516" s="785"/>
      <c r="H516" s="786"/>
      <c r="I516" s="226">
        <v>493.39000000000004</v>
      </c>
      <c r="J516" s="144" t="s">
        <v>268</v>
      </c>
    </row>
    <row r="517" spans="1:22" x14ac:dyDescent="0.2">
      <c r="A517" s="466" t="s">
        <v>1915</v>
      </c>
      <c r="B517" s="797" t="s">
        <v>265</v>
      </c>
      <c r="C517" s="798"/>
      <c r="D517" s="798"/>
      <c r="E517" s="798"/>
      <c r="F517" s="798"/>
      <c r="G517" s="798"/>
      <c r="H517" s="799"/>
      <c r="I517" s="143">
        <v>493.39000000000004</v>
      </c>
      <c r="J517" s="127"/>
    </row>
    <row r="518" spans="1:22" x14ac:dyDescent="0.2">
      <c r="A518" s="466"/>
      <c r="B518" s="230" t="s">
        <v>1916</v>
      </c>
      <c r="C518" s="230">
        <v>89994</v>
      </c>
      <c r="D518" s="800" t="s">
        <v>2026</v>
      </c>
      <c r="E518" s="800"/>
      <c r="F518" s="800"/>
      <c r="G518" s="800"/>
      <c r="H518" s="800"/>
      <c r="I518" s="800"/>
      <c r="J518" s="230" t="s">
        <v>1953</v>
      </c>
    </row>
    <row r="519" spans="1:22" x14ac:dyDescent="0.2">
      <c r="B519" s="777" t="s">
        <v>260</v>
      </c>
      <c r="C519" s="778"/>
      <c r="D519" s="778"/>
      <c r="E519" s="778"/>
      <c r="F519" s="778"/>
      <c r="G519" s="778"/>
      <c r="H519" s="779"/>
      <c r="I519" s="340" t="s">
        <v>271</v>
      </c>
      <c r="J519" s="313" t="s">
        <v>264</v>
      </c>
    </row>
    <row r="520" spans="1:22" x14ac:dyDescent="0.2">
      <c r="B520" s="790"/>
      <c r="C520" s="785"/>
      <c r="D520" s="785"/>
      <c r="E520" s="785"/>
      <c r="F520" s="785"/>
      <c r="G520" s="785"/>
      <c r="H520" s="786"/>
      <c r="I520" s="226">
        <v>6.315392000000001</v>
      </c>
      <c r="J520" s="144" t="s">
        <v>271</v>
      </c>
    </row>
    <row r="521" spans="1:22" x14ac:dyDescent="0.2">
      <c r="A521" s="466" t="s">
        <v>1916</v>
      </c>
      <c r="B521" s="797" t="s">
        <v>265</v>
      </c>
      <c r="C521" s="798"/>
      <c r="D521" s="798"/>
      <c r="E521" s="798"/>
      <c r="F521" s="798"/>
      <c r="G521" s="798"/>
      <c r="H521" s="799"/>
      <c r="I521" s="143">
        <v>6.315392000000001</v>
      </c>
      <c r="J521" s="127"/>
      <c r="L521" s="107">
        <v>181.74</v>
      </c>
      <c r="M521" s="107">
        <v>86.32</v>
      </c>
      <c r="N521" s="107">
        <v>10.11</v>
      </c>
      <c r="O521" s="107">
        <v>33.01</v>
      </c>
      <c r="P521" s="107">
        <v>22.57</v>
      </c>
      <c r="Q521" s="107">
        <v>30.07</v>
      </c>
      <c r="R521" s="107">
        <v>17.600000000000001</v>
      </c>
      <c r="S521" s="107">
        <v>15.54</v>
      </c>
      <c r="T521" s="107">
        <v>10.11</v>
      </c>
      <c r="U521" s="107">
        <v>86.32</v>
      </c>
      <c r="V521" s="739">
        <v>493.39000000000004</v>
      </c>
    </row>
    <row r="522" spans="1:22" x14ac:dyDescent="0.2">
      <c r="A522" s="466"/>
      <c r="B522" s="230" t="s">
        <v>1917</v>
      </c>
      <c r="C522" s="230">
        <v>102722</v>
      </c>
      <c r="D522" s="800" t="s">
        <v>2028</v>
      </c>
      <c r="E522" s="800"/>
      <c r="F522" s="800"/>
      <c r="G522" s="800"/>
      <c r="H522" s="800"/>
      <c r="I522" s="800"/>
      <c r="J522" s="230" t="s">
        <v>160</v>
      </c>
    </row>
    <row r="523" spans="1:22" x14ac:dyDescent="0.2">
      <c r="B523" s="777" t="s">
        <v>260</v>
      </c>
      <c r="C523" s="778"/>
      <c r="D523" s="778"/>
      <c r="E523" s="778"/>
      <c r="F523" s="778"/>
      <c r="G523" s="778"/>
      <c r="H523" s="779"/>
      <c r="I523" s="340" t="s">
        <v>268</v>
      </c>
      <c r="J523" s="313" t="s">
        <v>264</v>
      </c>
    </row>
    <row r="524" spans="1:22" x14ac:dyDescent="0.2">
      <c r="B524" s="790"/>
      <c r="C524" s="785"/>
      <c r="D524" s="785"/>
      <c r="E524" s="785"/>
      <c r="F524" s="785"/>
      <c r="G524" s="785"/>
      <c r="H524" s="786"/>
      <c r="I524" s="226">
        <v>181.79</v>
      </c>
      <c r="J524" s="144" t="s">
        <v>268</v>
      </c>
    </row>
    <row r="525" spans="1:22" x14ac:dyDescent="0.2">
      <c r="A525" s="466" t="s">
        <v>1917</v>
      </c>
      <c r="B525" s="797" t="s">
        <v>265</v>
      </c>
      <c r="C525" s="798"/>
      <c r="D525" s="798"/>
      <c r="E525" s="798"/>
      <c r="F525" s="798"/>
      <c r="G525" s="798"/>
      <c r="H525" s="799"/>
      <c r="I525" s="143">
        <v>181.79</v>
      </c>
      <c r="J525" s="127"/>
    </row>
    <row r="526" spans="1:22" ht="36" customHeight="1" x14ac:dyDescent="0.2">
      <c r="A526" s="466"/>
      <c r="B526" s="230" t="s">
        <v>1918</v>
      </c>
      <c r="C526" s="230">
        <v>103342</v>
      </c>
      <c r="D526" s="800" t="s">
        <v>2030</v>
      </c>
      <c r="E526" s="800"/>
      <c r="F526" s="800"/>
      <c r="G526" s="800"/>
      <c r="H526" s="800"/>
      <c r="I526" s="800"/>
      <c r="J526" s="230" t="s">
        <v>48</v>
      </c>
      <c r="N526" s="107">
        <v>2.6600000000000002E-2</v>
      </c>
    </row>
    <row r="527" spans="1:22" x14ac:dyDescent="0.2">
      <c r="B527" s="777" t="s">
        <v>260</v>
      </c>
      <c r="C527" s="778"/>
      <c r="D527" s="778"/>
      <c r="E527" s="778"/>
      <c r="F527" s="778"/>
      <c r="G527" s="778"/>
      <c r="H527" s="779"/>
      <c r="I527" s="340" t="s">
        <v>263</v>
      </c>
      <c r="J527" s="313" t="s">
        <v>264</v>
      </c>
    </row>
    <row r="528" spans="1:22" x14ac:dyDescent="0.2">
      <c r="B528" s="790"/>
      <c r="C528" s="785"/>
      <c r="D528" s="785"/>
      <c r="E528" s="785"/>
      <c r="F528" s="785"/>
      <c r="G528" s="785"/>
      <c r="H528" s="786"/>
      <c r="I528" s="226">
        <v>281</v>
      </c>
      <c r="J528" s="144" t="s">
        <v>263</v>
      </c>
    </row>
    <row r="529" spans="1:14" x14ac:dyDescent="0.2">
      <c r="A529" s="466" t="s">
        <v>1918</v>
      </c>
      <c r="B529" s="797" t="s">
        <v>265</v>
      </c>
      <c r="C529" s="798"/>
      <c r="D529" s="798"/>
      <c r="E529" s="798"/>
      <c r="F529" s="798"/>
      <c r="G529" s="798"/>
      <c r="H529" s="799"/>
      <c r="I529" s="143">
        <v>281</v>
      </c>
      <c r="J529" s="127"/>
    </row>
    <row r="530" spans="1:14" x14ac:dyDescent="0.2">
      <c r="A530" s="466"/>
      <c r="B530" s="230" t="s">
        <v>1919</v>
      </c>
      <c r="C530" s="230">
        <v>87792</v>
      </c>
      <c r="D530" s="800" t="s">
        <v>2032</v>
      </c>
      <c r="E530" s="800"/>
      <c r="F530" s="800"/>
      <c r="G530" s="800"/>
      <c r="H530" s="800"/>
      <c r="I530" s="800"/>
      <c r="J530" s="230" t="s">
        <v>48</v>
      </c>
    </row>
    <row r="531" spans="1:14" x14ac:dyDescent="0.2">
      <c r="B531" s="777" t="s">
        <v>260</v>
      </c>
      <c r="C531" s="778"/>
      <c r="D531" s="778"/>
      <c r="E531" s="778"/>
      <c r="F531" s="778"/>
      <c r="G531" s="778"/>
      <c r="H531" s="779"/>
      <c r="I531" s="340" t="s">
        <v>263</v>
      </c>
      <c r="J531" s="313" t="s">
        <v>264</v>
      </c>
    </row>
    <row r="532" spans="1:14" x14ac:dyDescent="0.2">
      <c r="B532" s="790"/>
      <c r="C532" s="785"/>
      <c r="D532" s="785"/>
      <c r="E532" s="785"/>
      <c r="F532" s="785"/>
      <c r="G532" s="785"/>
      <c r="H532" s="786"/>
      <c r="I532" s="226">
        <v>281</v>
      </c>
      <c r="J532" s="144" t="s">
        <v>263</v>
      </c>
    </row>
    <row r="533" spans="1:14" x14ac:dyDescent="0.2">
      <c r="A533" s="466" t="s">
        <v>1919</v>
      </c>
      <c r="B533" s="797" t="s">
        <v>265</v>
      </c>
      <c r="C533" s="798"/>
      <c r="D533" s="798"/>
      <c r="E533" s="798"/>
      <c r="F533" s="798"/>
      <c r="G533" s="798"/>
      <c r="H533" s="799"/>
      <c r="I533" s="143">
        <v>281</v>
      </c>
      <c r="J533" s="127"/>
    </row>
    <row r="534" spans="1:14" x14ac:dyDescent="0.2">
      <c r="A534" s="466"/>
      <c r="B534" s="230" t="s">
        <v>1920</v>
      </c>
      <c r="C534" s="230">
        <v>95305</v>
      </c>
      <c r="D534" s="800" t="s">
        <v>2034</v>
      </c>
      <c r="E534" s="800"/>
      <c r="F534" s="800"/>
      <c r="G534" s="800"/>
      <c r="H534" s="800"/>
      <c r="I534" s="800"/>
      <c r="J534" s="230" t="s">
        <v>48</v>
      </c>
    </row>
    <row r="535" spans="1:14" x14ac:dyDescent="0.2">
      <c r="B535" s="777" t="s">
        <v>260</v>
      </c>
      <c r="C535" s="778"/>
      <c r="D535" s="778"/>
      <c r="E535" s="778"/>
      <c r="F535" s="778"/>
      <c r="G535" s="778"/>
      <c r="H535" s="779"/>
      <c r="I535" s="340" t="s">
        <v>263</v>
      </c>
      <c r="J535" s="313" t="s">
        <v>264</v>
      </c>
      <c r="M535" s="107">
        <v>8.0000000000000016E-2</v>
      </c>
    </row>
    <row r="536" spans="1:14" x14ac:dyDescent="0.2">
      <c r="B536" s="790"/>
      <c r="C536" s="785"/>
      <c r="D536" s="785"/>
      <c r="E536" s="785"/>
      <c r="F536" s="785"/>
      <c r="G536" s="785"/>
      <c r="H536" s="786"/>
      <c r="I536" s="226">
        <v>281</v>
      </c>
      <c r="J536" s="144" t="s">
        <v>263</v>
      </c>
      <c r="M536" s="107">
        <v>1.2800000000000001E-2</v>
      </c>
    </row>
    <row r="537" spans="1:14" x14ac:dyDescent="0.2">
      <c r="A537" s="466" t="s">
        <v>1920</v>
      </c>
      <c r="B537" s="797" t="s">
        <v>265</v>
      </c>
      <c r="C537" s="798"/>
      <c r="D537" s="798"/>
      <c r="E537" s="798"/>
      <c r="F537" s="798"/>
      <c r="G537" s="798"/>
      <c r="H537" s="799"/>
      <c r="I537" s="143">
        <v>281</v>
      </c>
      <c r="J537" s="127"/>
    </row>
    <row r="538" spans="1:14" x14ac:dyDescent="0.2">
      <c r="B538" s="129" t="s">
        <v>60</v>
      </c>
      <c r="C538" s="130"/>
      <c r="D538" s="131" t="s">
        <v>124</v>
      </c>
      <c r="E538" s="131"/>
      <c r="F538" s="131"/>
      <c r="G538" s="131"/>
      <c r="H538" s="131"/>
      <c r="I538" s="131"/>
      <c r="J538" s="132"/>
    </row>
    <row r="539" spans="1:14" x14ac:dyDescent="0.2">
      <c r="B539" s="133" t="s">
        <v>61</v>
      </c>
      <c r="C539" s="134"/>
      <c r="D539" s="135" t="s">
        <v>126</v>
      </c>
      <c r="E539" s="135"/>
      <c r="F539" s="135"/>
      <c r="G539" s="135"/>
      <c r="H539" s="135"/>
      <c r="I539" s="135"/>
      <c r="J539" s="136"/>
    </row>
    <row r="540" spans="1:14" ht="30.75" customHeight="1" x14ac:dyDescent="0.2">
      <c r="B540" s="125" t="s">
        <v>1516</v>
      </c>
      <c r="C540" s="230">
        <v>101165</v>
      </c>
      <c r="D540" s="801" t="s">
        <v>2036</v>
      </c>
      <c r="E540" s="795"/>
      <c r="F540" s="795"/>
      <c r="G540" s="795"/>
      <c r="H540" s="795"/>
      <c r="I540" s="796"/>
      <c r="J540" s="230" t="s">
        <v>1953</v>
      </c>
      <c r="N540" s="210"/>
    </row>
    <row r="541" spans="1:14" x14ac:dyDescent="0.2">
      <c r="B541" s="777" t="s">
        <v>260</v>
      </c>
      <c r="C541" s="778"/>
      <c r="D541" s="779"/>
      <c r="E541" s="339" t="s">
        <v>266</v>
      </c>
      <c r="F541" s="339" t="s">
        <v>262</v>
      </c>
      <c r="G541" s="313" t="s">
        <v>270</v>
      </c>
      <c r="H541" s="777" t="s">
        <v>280</v>
      </c>
      <c r="I541" s="779"/>
      <c r="J541" s="313" t="s">
        <v>264</v>
      </c>
    </row>
    <row r="542" spans="1:14" x14ac:dyDescent="0.2">
      <c r="B542" s="878" t="s">
        <v>1141</v>
      </c>
      <c r="C542" s="879"/>
      <c r="D542" s="880"/>
      <c r="E542" s="346">
        <v>91.77</v>
      </c>
      <c r="F542" s="346">
        <v>0.2</v>
      </c>
      <c r="G542" s="346">
        <v>0.15</v>
      </c>
      <c r="H542" s="807">
        <v>2.7530999999999999</v>
      </c>
      <c r="I542" s="808"/>
      <c r="J542" s="369"/>
    </row>
    <row r="543" spans="1:14" x14ac:dyDescent="0.2">
      <c r="B543" s="878" t="s">
        <v>1142</v>
      </c>
      <c r="C543" s="879"/>
      <c r="D543" s="880"/>
      <c r="E543" s="346">
        <v>53.250000000000007</v>
      </c>
      <c r="F543" s="346">
        <v>0.2</v>
      </c>
      <c r="G543" s="346">
        <v>0.15</v>
      </c>
      <c r="H543" s="807">
        <v>1.5975000000000001</v>
      </c>
      <c r="I543" s="808"/>
      <c r="J543" s="369"/>
    </row>
    <row r="544" spans="1:14" x14ac:dyDescent="0.2">
      <c r="B544" s="878" t="s">
        <v>1143</v>
      </c>
      <c r="C544" s="879"/>
      <c r="D544" s="880"/>
      <c r="E544" s="346">
        <v>94.21</v>
      </c>
      <c r="F544" s="346">
        <v>0.2</v>
      </c>
      <c r="G544" s="346">
        <v>0.15</v>
      </c>
      <c r="H544" s="807">
        <v>2.8262999999999998</v>
      </c>
      <c r="I544" s="808"/>
      <c r="J544" s="369"/>
    </row>
    <row r="545" spans="1:18" x14ac:dyDescent="0.2">
      <c r="B545" s="878" t="s">
        <v>1144</v>
      </c>
      <c r="C545" s="879"/>
      <c r="D545" s="880"/>
      <c r="E545" s="346">
        <v>38.740000000000009</v>
      </c>
      <c r="F545" s="346">
        <v>0.2</v>
      </c>
      <c r="G545" s="346">
        <v>0.15</v>
      </c>
      <c r="H545" s="807">
        <v>1.1622000000000001</v>
      </c>
      <c r="I545" s="808"/>
      <c r="J545" s="369"/>
    </row>
    <row r="546" spans="1:18" x14ac:dyDescent="0.2">
      <c r="B546" s="878" t="s">
        <v>1149</v>
      </c>
      <c r="C546" s="879"/>
      <c r="D546" s="880"/>
      <c r="E546" s="346">
        <v>7.6099999999999994</v>
      </c>
      <c r="F546" s="346">
        <v>0.2</v>
      </c>
      <c r="G546" s="346">
        <v>0.15</v>
      </c>
      <c r="H546" s="807">
        <v>0.2283</v>
      </c>
      <c r="I546" s="808"/>
      <c r="J546" s="369"/>
    </row>
    <row r="547" spans="1:18" x14ac:dyDescent="0.2">
      <c r="B547" s="878" t="s">
        <v>1145</v>
      </c>
      <c r="C547" s="879"/>
      <c r="D547" s="880"/>
      <c r="E547" s="346">
        <v>63.42</v>
      </c>
      <c r="F547" s="346">
        <v>0.2</v>
      </c>
      <c r="G547" s="346">
        <v>0.15</v>
      </c>
      <c r="H547" s="807">
        <v>1.9026000000000001</v>
      </c>
      <c r="I547" s="808"/>
      <c r="J547" s="369"/>
    </row>
    <row r="548" spans="1:18" x14ac:dyDescent="0.2">
      <c r="B548" s="878" t="s">
        <v>1146</v>
      </c>
      <c r="C548" s="879"/>
      <c r="D548" s="880"/>
      <c r="E548" s="346">
        <v>47.300000000000004</v>
      </c>
      <c r="F548" s="346">
        <v>0.2</v>
      </c>
      <c r="G548" s="346">
        <v>0.15</v>
      </c>
      <c r="H548" s="807">
        <v>1.4190000000000003</v>
      </c>
      <c r="I548" s="808"/>
      <c r="J548" s="369"/>
    </row>
    <row r="549" spans="1:18" x14ac:dyDescent="0.2">
      <c r="B549" s="878" t="s">
        <v>1147</v>
      </c>
      <c r="C549" s="879"/>
      <c r="D549" s="880"/>
      <c r="E549" s="346">
        <v>68.099999999999994</v>
      </c>
      <c r="F549" s="346">
        <v>0.2</v>
      </c>
      <c r="G549" s="346">
        <v>0.15</v>
      </c>
      <c r="H549" s="807">
        <v>2.0429999999999997</v>
      </c>
      <c r="I549" s="808"/>
      <c r="J549" s="369"/>
    </row>
    <row r="550" spans="1:18" x14ac:dyDescent="0.2">
      <c r="B550" s="878" t="s">
        <v>1148</v>
      </c>
      <c r="C550" s="879"/>
      <c r="D550" s="880"/>
      <c r="E550" s="346">
        <v>42.349999999999994</v>
      </c>
      <c r="F550" s="346">
        <v>0.2</v>
      </c>
      <c r="G550" s="346">
        <v>0.15</v>
      </c>
      <c r="H550" s="807">
        <v>1.2705</v>
      </c>
      <c r="I550" s="808"/>
      <c r="J550" s="369"/>
    </row>
    <row r="551" spans="1:18" x14ac:dyDescent="0.2">
      <c r="B551" s="878" t="s">
        <v>1301</v>
      </c>
      <c r="C551" s="879"/>
      <c r="D551" s="880"/>
      <c r="E551" s="346">
        <v>11.35</v>
      </c>
      <c r="F551" s="346">
        <v>0.2</v>
      </c>
      <c r="G551" s="346">
        <v>0.15</v>
      </c>
      <c r="H551" s="807">
        <v>0.34050000000000002</v>
      </c>
      <c r="I551" s="808"/>
      <c r="J551" s="369"/>
    </row>
    <row r="552" spans="1:18" x14ac:dyDescent="0.2">
      <c r="B552" s="878" t="s">
        <v>863</v>
      </c>
      <c r="C552" s="879"/>
      <c r="D552" s="880"/>
      <c r="E552" s="346">
        <v>5.9</v>
      </c>
      <c r="F552" s="346">
        <v>0.2</v>
      </c>
      <c r="G552" s="346">
        <v>0.15</v>
      </c>
      <c r="H552" s="807">
        <v>0.17700000000000002</v>
      </c>
      <c r="I552" s="808"/>
      <c r="J552" s="369"/>
    </row>
    <row r="553" spans="1:18" x14ac:dyDescent="0.2">
      <c r="B553" s="878" t="s">
        <v>883</v>
      </c>
      <c r="C553" s="879"/>
      <c r="D553" s="880"/>
      <c r="E553" s="346">
        <v>3.7</v>
      </c>
      <c r="F553" s="346">
        <v>0.2</v>
      </c>
      <c r="G553" s="346">
        <v>0.15</v>
      </c>
      <c r="H553" s="807">
        <v>0.11100000000000002</v>
      </c>
      <c r="I553" s="808"/>
      <c r="J553" s="369"/>
    </row>
    <row r="554" spans="1:18" x14ac:dyDescent="0.2">
      <c r="B554" s="878" t="s">
        <v>1156</v>
      </c>
      <c r="C554" s="879"/>
      <c r="D554" s="880"/>
      <c r="E554" s="346">
        <v>5.9</v>
      </c>
      <c r="F554" s="346">
        <v>0.2</v>
      </c>
      <c r="G554" s="346">
        <v>0.15</v>
      </c>
      <c r="H554" s="807">
        <v>0.17700000000000002</v>
      </c>
      <c r="I554" s="808"/>
      <c r="J554" s="369"/>
    </row>
    <row r="555" spans="1:18" x14ac:dyDescent="0.2">
      <c r="B555" s="878" t="s">
        <v>1150</v>
      </c>
      <c r="C555" s="879"/>
      <c r="D555" s="880"/>
      <c r="E555" s="346">
        <v>4.4000000000000004</v>
      </c>
      <c r="F555" s="346">
        <v>0.2</v>
      </c>
      <c r="G555" s="346">
        <v>0.15</v>
      </c>
      <c r="H555" s="807">
        <v>0.13200000000000001</v>
      </c>
      <c r="I555" s="808"/>
      <c r="J555" s="369"/>
    </row>
    <row r="556" spans="1:18" x14ac:dyDescent="0.2">
      <c r="A556" s="466" t="s">
        <v>997</v>
      </c>
      <c r="B556" s="884" t="s">
        <v>265</v>
      </c>
      <c r="C556" s="885"/>
      <c r="D556" s="885"/>
      <c r="E556" s="885"/>
      <c r="F556" s="885"/>
      <c r="G556" s="886"/>
      <c r="H556" s="862">
        <v>16.140000000000004</v>
      </c>
      <c r="I556" s="881"/>
      <c r="J556" s="360"/>
      <c r="P556" s="454"/>
      <c r="Q556" s="454"/>
      <c r="R556" s="454"/>
    </row>
    <row r="557" spans="1:18" ht="29.25" customHeight="1" x14ac:dyDescent="0.2">
      <c r="B557" s="125" t="s">
        <v>1517</v>
      </c>
      <c r="C557" s="230">
        <v>103330</v>
      </c>
      <c r="D557" s="801" t="s">
        <v>2038</v>
      </c>
      <c r="E557" s="795"/>
      <c r="F557" s="795"/>
      <c r="G557" s="795"/>
      <c r="H557" s="795"/>
      <c r="I557" s="796"/>
      <c r="J557" s="230" t="s">
        <v>48</v>
      </c>
      <c r="O557" s="210"/>
      <c r="P557" s="454"/>
      <c r="Q557" s="454"/>
      <c r="R557" s="454"/>
    </row>
    <row r="558" spans="1:18" x14ac:dyDescent="0.2">
      <c r="B558" s="777" t="s">
        <v>260</v>
      </c>
      <c r="C558" s="778"/>
      <c r="D558" s="779"/>
      <c r="E558" s="339" t="s">
        <v>266</v>
      </c>
      <c r="F558" s="339" t="s">
        <v>262</v>
      </c>
      <c r="G558" s="313" t="s">
        <v>331</v>
      </c>
      <c r="H558" s="777" t="s">
        <v>280</v>
      </c>
      <c r="I558" s="779"/>
      <c r="J558" s="313" t="s">
        <v>264</v>
      </c>
      <c r="L558" s="210"/>
      <c r="P558" s="454"/>
      <c r="Q558" s="454"/>
      <c r="R558" s="454"/>
    </row>
    <row r="559" spans="1:18" ht="12.75" customHeight="1" x14ac:dyDescent="0.2">
      <c r="B559" s="780" t="s">
        <v>338</v>
      </c>
      <c r="C559" s="781"/>
      <c r="D559" s="782"/>
      <c r="E559" s="346">
        <v>538.00000000000011</v>
      </c>
      <c r="F559" s="346">
        <v>3.34</v>
      </c>
      <c r="G559" s="346">
        <v>250.65600000000001</v>
      </c>
      <c r="H559" s="807">
        <v>1546.2640000000004</v>
      </c>
      <c r="I559" s="808"/>
      <c r="J559" s="787" t="s">
        <v>1157</v>
      </c>
      <c r="P559" s="454"/>
      <c r="Q559" s="454"/>
      <c r="R559" s="454"/>
    </row>
    <row r="560" spans="1:18" x14ac:dyDescent="0.2">
      <c r="B560" s="854" t="s">
        <v>1047</v>
      </c>
      <c r="C560" s="855"/>
      <c r="D560" s="856"/>
      <c r="E560" s="346">
        <v>185</v>
      </c>
      <c r="F560" s="346">
        <v>1.34</v>
      </c>
      <c r="G560" s="346">
        <v>0</v>
      </c>
      <c r="H560" s="875">
        <v>247.9</v>
      </c>
      <c r="I560" s="875"/>
      <c r="J560" s="788"/>
      <c r="L560" s="210"/>
      <c r="N560" s="210"/>
      <c r="P560" s="454"/>
      <c r="Q560" s="454"/>
      <c r="R560" s="454"/>
    </row>
    <row r="561" spans="1:18" x14ac:dyDescent="0.2">
      <c r="B561" s="854" t="s">
        <v>1151</v>
      </c>
      <c r="C561" s="855"/>
      <c r="D561" s="856"/>
      <c r="E561" s="346">
        <v>14.6</v>
      </c>
      <c r="F561" s="346">
        <v>4.2</v>
      </c>
      <c r="G561" s="346">
        <v>0</v>
      </c>
      <c r="H561" s="875">
        <v>61.32</v>
      </c>
      <c r="I561" s="875"/>
      <c r="J561" s="788"/>
      <c r="L561" s="210"/>
      <c r="N561" s="210"/>
      <c r="P561" s="454"/>
      <c r="Q561" s="454"/>
      <c r="R561" s="454"/>
    </row>
    <row r="562" spans="1:18" x14ac:dyDescent="0.2">
      <c r="A562" s="466" t="s">
        <v>1048</v>
      </c>
      <c r="B562" s="884" t="s">
        <v>1158</v>
      </c>
      <c r="C562" s="885"/>
      <c r="D562" s="885"/>
      <c r="E562" s="885"/>
      <c r="F562" s="885"/>
      <c r="G562" s="886"/>
      <c r="H562" s="862">
        <v>1486.6054000000004</v>
      </c>
      <c r="I562" s="881"/>
      <c r="J562" s="789"/>
    </row>
    <row r="563" spans="1:18" ht="30" customHeight="1" x14ac:dyDescent="0.2">
      <c r="B563" s="125" t="s">
        <v>1518</v>
      </c>
      <c r="C563" s="230">
        <v>103326</v>
      </c>
      <c r="D563" s="801" t="s">
        <v>2040</v>
      </c>
      <c r="E563" s="795"/>
      <c r="F563" s="795"/>
      <c r="G563" s="795"/>
      <c r="H563" s="795"/>
      <c r="I563" s="796"/>
      <c r="J563" s="230" t="s">
        <v>48</v>
      </c>
      <c r="L563" s="210"/>
      <c r="O563" s="210"/>
      <c r="P563" s="454"/>
      <c r="Q563" s="454"/>
      <c r="R563" s="454"/>
    </row>
    <row r="564" spans="1:18" x14ac:dyDescent="0.2">
      <c r="B564" s="777" t="s">
        <v>260</v>
      </c>
      <c r="C564" s="778"/>
      <c r="D564" s="779"/>
      <c r="E564" s="339" t="s">
        <v>266</v>
      </c>
      <c r="F564" s="339" t="s">
        <v>262</v>
      </c>
      <c r="G564" s="313" t="s">
        <v>331</v>
      </c>
      <c r="H564" s="777" t="s">
        <v>280</v>
      </c>
      <c r="I564" s="779"/>
      <c r="J564" s="313" t="s">
        <v>264</v>
      </c>
      <c r="L564" s="210"/>
      <c r="P564" s="454"/>
      <c r="Q564" s="454"/>
      <c r="R564" s="454"/>
    </row>
    <row r="565" spans="1:18" ht="12.75" customHeight="1" x14ac:dyDescent="0.2">
      <c r="B565" s="780" t="s">
        <v>1152</v>
      </c>
      <c r="C565" s="781"/>
      <c r="D565" s="781"/>
      <c r="E565" s="346">
        <v>37.99</v>
      </c>
      <c r="F565" s="346">
        <v>3.34</v>
      </c>
      <c r="G565" s="346">
        <v>25.03</v>
      </c>
      <c r="H565" s="807">
        <v>101.8566</v>
      </c>
      <c r="I565" s="808"/>
      <c r="J565" s="825" t="s">
        <v>713</v>
      </c>
      <c r="P565" s="454"/>
      <c r="Q565" s="454"/>
      <c r="R565" s="454"/>
    </row>
    <row r="566" spans="1:18" ht="12.75" customHeight="1" x14ac:dyDescent="0.2">
      <c r="B566" s="780" t="s">
        <v>1222</v>
      </c>
      <c r="C566" s="781"/>
      <c r="D566" s="781"/>
      <c r="E566" s="346">
        <v>60</v>
      </c>
      <c r="F566" s="346">
        <v>4.2</v>
      </c>
      <c r="G566" s="346">
        <v>0</v>
      </c>
      <c r="H566" s="807">
        <v>252</v>
      </c>
      <c r="I566" s="808"/>
      <c r="J566" s="826"/>
      <c r="P566" s="454"/>
      <c r="Q566" s="454"/>
      <c r="R566" s="454"/>
    </row>
    <row r="567" spans="1:18" ht="12.75" customHeight="1" x14ac:dyDescent="0.2">
      <c r="B567" s="780" t="s">
        <v>1302</v>
      </c>
      <c r="C567" s="781"/>
      <c r="D567" s="781"/>
      <c r="E567" s="346">
        <v>2.9</v>
      </c>
      <c r="F567" s="346">
        <v>5.18</v>
      </c>
      <c r="G567" s="346">
        <v>0</v>
      </c>
      <c r="H567" s="807">
        <v>15.021999999999998</v>
      </c>
      <c r="I567" s="808"/>
      <c r="J567" s="826"/>
      <c r="P567" s="454"/>
      <c r="Q567" s="454"/>
      <c r="R567" s="454"/>
    </row>
    <row r="568" spans="1:18" x14ac:dyDescent="0.2">
      <c r="A568" s="466" t="s">
        <v>998</v>
      </c>
      <c r="B568" s="884" t="s">
        <v>265</v>
      </c>
      <c r="C568" s="885"/>
      <c r="D568" s="885"/>
      <c r="E568" s="885"/>
      <c r="F568" s="885"/>
      <c r="G568" s="886"/>
      <c r="H568" s="862">
        <v>368.87860000000001</v>
      </c>
      <c r="I568" s="881"/>
      <c r="J568" s="827"/>
    </row>
    <row r="569" spans="1:18" x14ac:dyDescent="0.2">
      <c r="B569" s="125" t="s">
        <v>1519</v>
      </c>
      <c r="C569" s="230">
        <v>93202</v>
      </c>
      <c r="D569" s="801" t="s">
        <v>2042</v>
      </c>
      <c r="E569" s="795"/>
      <c r="F569" s="795"/>
      <c r="G569" s="795"/>
      <c r="H569" s="795"/>
      <c r="I569" s="796"/>
      <c r="J569" s="230" t="s">
        <v>160</v>
      </c>
    </row>
    <row r="570" spans="1:18" x14ac:dyDescent="0.2">
      <c r="B570" s="815" t="s">
        <v>260</v>
      </c>
      <c r="C570" s="822"/>
      <c r="D570" s="822"/>
      <c r="E570" s="822"/>
      <c r="F570" s="822"/>
      <c r="G570" s="816"/>
      <c r="H570" s="815" t="s">
        <v>280</v>
      </c>
      <c r="I570" s="816"/>
      <c r="J570" s="359" t="s">
        <v>264</v>
      </c>
      <c r="O570" s="210"/>
    </row>
    <row r="571" spans="1:18" x14ac:dyDescent="0.2">
      <c r="B571" s="878"/>
      <c r="C571" s="879"/>
      <c r="D571" s="879"/>
      <c r="E571" s="879"/>
      <c r="F571" s="879"/>
      <c r="G571" s="880"/>
      <c r="H571" s="807">
        <v>538.00000000000011</v>
      </c>
      <c r="I571" s="808"/>
      <c r="J571" s="369" t="s">
        <v>281</v>
      </c>
    </row>
    <row r="572" spans="1:18" x14ac:dyDescent="0.2">
      <c r="A572" s="466" t="s">
        <v>999</v>
      </c>
      <c r="B572" s="884" t="s">
        <v>265</v>
      </c>
      <c r="C572" s="885"/>
      <c r="D572" s="885"/>
      <c r="E572" s="885"/>
      <c r="F572" s="885"/>
      <c r="G572" s="886"/>
      <c r="H572" s="862">
        <v>538.00000000000011</v>
      </c>
      <c r="I572" s="881"/>
      <c r="J572" s="360"/>
    </row>
    <row r="573" spans="1:18" x14ac:dyDescent="0.2">
      <c r="B573" s="125" t="s">
        <v>1520</v>
      </c>
      <c r="C573" s="230" t="s">
        <v>733</v>
      </c>
      <c r="D573" s="801" t="s">
        <v>1277</v>
      </c>
      <c r="E573" s="795"/>
      <c r="F573" s="795"/>
      <c r="G573" s="795"/>
      <c r="H573" s="795"/>
      <c r="I573" s="796"/>
      <c r="J573" s="230" t="s">
        <v>160</v>
      </c>
    </row>
    <row r="574" spans="1:18" x14ac:dyDescent="0.2">
      <c r="B574" s="815" t="s">
        <v>260</v>
      </c>
      <c r="C574" s="822"/>
      <c r="D574" s="822"/>
      <c r="E574" s="822"/>
      <c r="F574" s="822"/>
      <c r="G574" s="816"/>
      <c r="H574" s="815" t="s">
        <v>280</v>
      </c>
      <c r="I574" s="816"/>
      <c r="J574" s="359" t="s">
        <v>264</v>
      </c>
      <c r="O574" s="210"/>
    </row>
    <row r="575" spans="1:18" x14ac:dyDescent="0.2">
      <c r="B575" s="878"/>
      <c r="C575" s="879"/>
      <c r="D575" s="879"/>
      <c r="E575" s="879"/>
      <c r="F575" s="879"/>
      <c r="G575" s="880"/>
      <c r="H575" s="807">
        <v>257.51</v>
      </c>
      <c r="I575" s="808"/>
      <c r="J575" s="369" t="s">
        <v>281</v>
      </c>
    </row>
    <row r="576" spans="1:18" x14ac:dyDescent="0.2">
      <c r="A576" s="466" t="s">
        <v>1000</v>
      </c>
      <c r="B576" s="884" t="s">
        <v>265</v>
      </c>
      <c r="C576" s="885"/>
      <c r="D576" s="885"/>
      <c r="E576" s="885"/>
      <c r="F576" s="885"/>
      <c r="G576" s="886"/>
      <c r="H576" s="862">
        <v>257.51</v>
      </c>
      <c r="I576" s="881"/>
      <c r="J576" s="360"/>
    </row>
    <row r="577" spans="2:12" ht="14.25" x14ac:dyDescent="0.2">
      <c r="B577" s="366" t="s">
        <v>62</v>
      </c>
      <c r="C577" s="134"/>
      <c r="D577" s="135" t="s">
        <v>127</v>
      </c>
      <c r="E577" s="135"/>
      <c r="F577" s="135"/>
      <c r="G577" s="135"/>
      <c r="H577" s="135"/>
      <c r="I577" s="135"/>
      <c r="J577" s="136"/>
      <c r="K577" s="3"/>
    </row>
    <row r="578" spans="2:12" ht="14.25" x14ac:dyDescent="0.2">
      <c r="B578" s="1018" t="s">
        <v>145</v>
      </c>
      <c r="C578" s="1019"/>
      <c r="D578" s="1019"/>
      <c r="E578" s="1019"/>
      <c r="F578" s="1019"/>
      <c r="G578" s="1019"/>
      <c r="H578" s="1019"/>
      <c r="I578" s="1019"/>
      <c r="J578" s="1020"/>
      <c r="K578" s="3"/>
    </row>
    <row r="579" spans="2:12" ht="14.25" x14ac:dyDescent="0.2">
      <c r="B579" s="547" t="s">
        <v>994</v>
      </c>
      <c r="C579" s="548"/>
      <c r="D579" s="548"/>
      <c r="E579" s="548"/>
      <c r="F579" s="548"/>
      <c r="G579" s="548"/>
      <c r="H579" s="548"/>
      <c r="I579" s="548"/>
      <c r="J579" s="549"/>
      <c r="K579" s="3"/>
    </row>
    <row r="580" spans="2:12" ht="14.25" x14ac:dyDescent="0.2">
      <c r="B580" s="777" t="s">
        <v>260</v>
      </c>
      <c r="C580" s="778"/>
      <c r="D580" s="779"/>
      <c r="E580" s="168" t="s">
        <v>282</v>
      </c>
      <c r="F580" s="168" t="s">
        <v>43</v>
      </c>
      <c r="G580" s="168" t="s">
        <v>261</v>
      </c>
      <c r="H580" s="882" t="s">
        <v>324</v>
      </c>
      <c r="I580" s="883"/>
      <c r="J580" s="313" t="s">
        <v>264</v>
      </c>
      <c r="K580" s="3"/>
    </row>
    <row r="581" spans="2:12" ht="22.5" customHeight="1" x14ac:dyDescent="0.2">
      <c r="B581" s="146"/>
      <c r="C581" s="174"/>
      <c r="D581" s="174"/>
      <c r="E581" s="147" t="s">
        <v>931</v>
      </c>
      <c r="F581" s="147">
        <v>6</v>
      </c>
      <c r="G581" s="147">
        <v>0.6</v>
      </c>
      <c r="H581" s="818">
        <v>5.04</v>
      </c>
      <c r="I581" s="818"/>
      <c r="J581" s="787" t="s">
        <v>283</v>
      </c>
      <c r="K581" s="3"/>
    </row>
    <row r="582" spans="2:12" ht="22.5" customHeight="1" x14ac:dyDescent="0.2">
      <c r="B582" s="146"/>
      <c r="C582" s="174"/>
      <c r="D582" s="174"/>
      <c r="E582" s="147" t="s">
        <v>932</v>
      </c>
      <c r="F582" s="147">
        <v>4</v>
      </c>
      <c r="G582" s="147">
        <v>1.2</v>
      </c>
      <c r="H582" s="818">
        <v>6.72</v>
      </c>
      <c r="I582" s="818"/>
      <c r="J582" s="788"/>
      <c r="K582" s="3"/>
    </row>
    <row r="583" spans="2:12" ht="22.5" customHeight="1" x14ac:dyDescent="0.2">
      <c r="B583" s="146"/>
      <c r="C583" s="174"/>
      <c r="D583" s="174"/>
      <c r="E583" s="147" t="s">
        <v>933</v>
      </c>
      <c r="F583" s="147">
        <v>1</v>
      </c>
      <c r="G583" s="147">
        <v>1.2</v>
      </c>
      <c r="H583" s="818">
        <v>1.68</v>
      </c>
      <c r="I583" s="818"/>
      <c r="J583" s="788"/>
      <c r="K583" s="3"/>
    </row>
    <row r="584" spans="2:12" ht="22.5" customHeight="1" x14ac:dyDescent="0.2">
      <c r="B584" s="146"/>
      <c r="C584" s="174"/>
      <c r="D584" s="174"/>
      <c r="E584" s="147" t="s">
        <v>933</v>
      </c>
      <c r="F584" s="147">
        <v>3</v>
      </c>
      <c r="G584" s="147">
        <v>1.2</v>
      </c>
      <c r="H584" s="818">
        <v>5.04</v>
      </c>
      <c r="I584" s="818"/>
      <c r="J584" s="788"/>
      <c r="K584" s="3"/>
    </row>
    <row r="585" spans="2:12" ht="14.25" x14ac:dyDescent="0.2">
      <c r="B585" s="797" t="s">
        <v>265</v>
      </c>
      <c r="C585" s="798"/>
      <c r="D585" s="798"/>
      <c r="E585" s="798"/>
      <c r="F585" s="798"/>
      <c r="G585" s="799"/>
      <c r="H585" s="805">
        <v>18.48</v>
      </c>
      <c r="I585" s="806"/>
      <c r="J585" s="148"/>
      <c r="K585" s="3"/>
      <c r="L585" s="210"/>
    </row>
    <row r="586" spans="2:12" ht="14.25" x14ac:dyDescent="0.2">
      <c r="B586" s="547" t="s">
        <v>995</v>
      </c>
      <c r="C586" s="548"/>
      <c r="D586" s="548"/>
      <c r="E586" s="548"/>
      <c r="F586" s="548"/>
      <c r="G586" s="548"/>
      <c r="H586" s="548"/>
      <c r="I586" s="548"/>
      <c r="J586" s="549"/>
      <c r="K586" s="3"/>
    </row>
    <row r="587" spans="2:12" ht="14.25" x14ac:dyDescent="0.2">
      <c r="B587" s="777" t="s">
        <v>260</v>
      </c>
      <c r="C587" s="778"/>
      <c r="D587" s="779"/>
      <c r="E587" s="168" t="s">
        <v>282</v>
      </c>
      <c r="F587" s="168" t="s">
        <v>43</v>
      </c>
      <c r="G587" s="168" t="s">
        <v>261</v>
      </c>
      <c r="H587" s="882" t="s">
        <v>324</v>
      </c>
      <c r="I587" s="883"/>
      <c r="J587" s="313" t="s">
        <v>264</v>
      </c>
      <c r="K587" s="3"/>
    </row>
    <row r="588" spans="2:12" ht="14.25" x14ac:dyDescent="0.2">
      <c r="B588" s="146"/>
      <c r="C588" s="174"/>
      <c r="D588" s="174"/>
      <c r="E588" s="147" t="s">
        <v>938</v>
      </c>
      <c r="F588" s="147">
        <v>8</v>
      </c>
      <c r="G588" s="147">
        <v>1.8</v>
      </c>
      <c r="H588" s="818">
        <v>20.16</v>
      </c>
      <c r="I588" s="818"/>
      <c r="J588" s="787" t="s">
        <v>283</v>
      </c>
      <c r="K588" s="3"/>
    </row>
    <row r="589" spans="2:12" ht="14.25" x14ac:dyDescent="0.2">
      <c r="B589" s="146"/>
      <c r="C589" s="174"/>
      <c r="D589" s="174"/>
      <c r="E589" s="147" t="s">
        <v>939</v>
      </c>
      <c r="F589" s="147">
        <v>21</v>
      </c>
      <c r="G589" s="147">
        <v>1.8</v>
      </c>
      <c r="H589" s="818">
        <v>52.92</v>
      </c>
      <c r="I589" s="818"/>
      <c r="J589" s="788"/>
      <c r="K589" s="3"/>
    </row>
    <row r="590" spans="2:12" ht="14.25" x14ac:dyDescent="0.2">
      <c r="B590" s="146"/>
      <c r="C590" s="174"/>
      <c r="D590" s="174"/>
      <c r="E590" s="147" t="s">
        <v>940</v>
      </c>
      <c r="F590" s="147">
        <v>1</v>
      </c>
      <c r="G590" s="147">
        <v>1.8</v>
      </c>
      <c r="H590" s="818">
        <v>2.52</v>
      </c>
      <c r="I590" s="818"/>
      <c r="J590" s="788"/>
      <c r="K590" s="3"/>
    </row>
    <row r="591" spans="2:12" ht="14.25" x14ac:dyDescent="0.2">
      <c r="B591" s="146"/>
      <c r="C591" s="174"/>
      <c r="D591" s="174"/>
      <c r="E591" s="147" t="s">
        <v>941</v>
      </c>
      <c r="F591" s="147">
        <v>1</v>
      </c>
      <c r="G591" s="147">
        <v>1.8</v>
      </c>
      <c r="H591" s="818">
        <v>2.52</v>
      </c>
      <c r="I591" s="818"/>
      <c r="J591" s="788"/>
      <c r="K591" s="3"/>
    </row>
    <row r="592" spans="2:12" ht="14.25" x14ac:dyDescent="0.2">
      <c r="B592" s="146"/>
      <c r="C592" s="174"/>
      <c r="D592" s="174"/>
      <c r="E592" s="147" t="s">
        <v>942</v>
      </c>
      <c r="F592" s="147">
        <v>3</v>
      </c>
      <c r="G592" s="147">
        <v>2.4</v>
      </c>
      <c r="H592" s="818">
        <v>10.08</v>
      </c>
      <c r="I592" s="818"/>
      <c r="J592" s="788"/>
      <c r="K592" s="3"/>
    </row>
    <row r="593" spans="2:14" ht="14.25" x14ac:dyDescent="0.2">
      <c r="B593" s="146"/>
      <c r="C593" s="174"/>
      <c r="D593" s="174"/>
      <c r="E593" s="147" t="s">
        <v>943</v>
      </c>
      <c r="F593" s="147">
        <v>2</v>
      </c>
      <c r="G593" s="147">
        <v>2.4</v>
      </c>
      <c r="H593" s="818">
        <v>6.72</v>
      </c>
      <c r="I593" s="818"/>
      <c r="J593" s="788"/>
      <c r="K593" s="3"/>
    </row>
    <row r="594" spans="2:14" ht="14.25" x14ac:dyDescent="0.2">
      <c r="B594" s="146"/>
      <c r="C594" s="174"/>
      <c r="D594" s="174"/>
      <c r="E594" s="147" t="s">
        <v>944</v>
      </c>
      <c r="F594" s="147">
        <v>4</v>
      </c>
      <c r="G594" s="147">
        <v>2.4</v>
      </c>
      <c r="H594" s="818">
        <v>13.44</v>
      </c>
      <c r="I594" s="818"/>
      <c r="J594" s="788"/>
      <c r="K594" s="3"/>
    </row>
    <row r="595" spans="2:14" ht="14.25" x14ac:dyDescent="0.2">
      <c r="B595" s="146"/>
      <c r="C595" s="174"/>
      <c r="D595" s="174"/>
      <c r="E595" s="147" t="s">
        <v>945</v>
      </c>
      <c r="F595" s="147">
        <v>2</v>
      </c>
      <c r="G595" s="147">
        <v>3</v>
      </c>
      <c r="H595" s="818">
        <v>8.4</v>
      </c>
      <c r="I595" s="818"/>
      <c r="J595" s="788"/>
      <c r="K595" s="3"/>
    </row>
    <row r="596" spans="2:14" ht="14.25" x14ac:dyDescent="0.2">
      <c r="B596" s="146"/>
      <c r="C596" s="174"/>
      <c r="D596" s="174"/>
      <c r="E596" s="147" t="s">
        <v>946</v>
      </c>
      <c r="F596" s="147">
        <v>5</v>
      </c>
      <c r="G596" s="147">
        <v>3.6</v>
      </c>
      <c r="H596" s="818">
        <v>25.2</v>
      </c>
      <c r="I596" s="818"/>
      <c r="J596" s="789"/>
      <c r="K596" s="3"/>
    </row>
    <row r="597" spans="2:14" ht="14.25" x14ac:dyDescent="0.2">
      <c r="B597" s="797" t="s">
        <v>265</v>
      </c>
      <c r="C597" s="798"/>
      <c r="D597" s="798"/>
      <c r="E597" s="798"/>
      <c r="F597" s="798"/>
      <c r="G597" s="799"/>
      <c r="H597" s="805">
        <v>141.95999999999998</v>
      </c>
      <c r="I597" s="806"/>
      <c r="J597" s="148"/>
      <c r="K597" s="3"/>
    </row>
    <row r="598" spans="2:14" ht="14.25" x14ac:dyDescent="0.2">
      <c r="B598" s="1018" t="s">
        <v>148</v>
      </c>
      <c r="C598" s="1019"/>
      <c r="D598" s="1019"/>
      <c r="E598" s="1019"/>
      <c r="F598" s="1019"/>
      <c r="G598" s="1019"/>
      <c r="H598" s="1019"/>
      <c r="I598" s="1019"/>
      <c r="J598" s="1020"/>
      <c r="K598" s="3"/>
    </row>
    <row r="599" spans="2:14" ht="14.25" x14ac:dyDescent="0.2">
      <c r="B599" s="547" t="s">
        <v>994</v>
      </c>
      <c r="C599" s="548"/>
      <c r="D599" s="548"/>
      <c r="E599" s="548"/>
      <c r="F599" s="548"/>
      <c r="G599" s="548"/>
      <c r="H599" s="548"/>
      <c r="I599" s="548"/>
      <c r="J599" s="549"/>
      <c r="K599" s="3"/>
    </row>
    <row r="600" spans="2:14" ht="14.25" x14ac:dyDescent="0.2">
      <c r="B600" s="777" t="s">
        <v>260</v>
      </c>
      <c r="C600" s="778"/>
      <c r="D600" s="779"/>
      <c r="E600" s="168" t="s">
        <v>282</v>
      </c>
      <c r="F600" s="168" t="s">
        <v>43</v>
      </c>
      <c r="G600" s="168" t="s">
        <v>261</v>
      </c>
      <c r="H600" s="882" t="s">
        <v>324</v>
      </c>
      <c r="I600" s="883"/>
      <c r="J600" s="313" t="s">
        <v>264</v>
      </c>
      <c r="K600" s="3"/>
    </row>
    <row r="601" spans="2:14" ht="14.25" x14ac:dyDescent="0.2">
      <c r="B601" s="146"/>
      <c r="C601" s="174"/>
      <c r="D601" s="174"/>
      <c r="E601" s="147" t="s">
        <v>914</v>
      </c>
      <c r="F601" s="147">
        <v>4</v>
      </c>
      <c r="G601" s="147">
        <v>0.6</v>
      </c>
      <c r="H601" s="818">
        <v>3.36</v>
      </c>
      <c r="I601" s="818"/>
      <c r="J601" s="787" t="s">
        <v>283</v>
      </c>
      <c r="K601" s="3"/>
      <c r="N601" s="210"/>
    </row>
    <row r="602" spans="2:14" ht="14.25" x14ac:dyDescent="0.2">
      <c r="B602" s="146"/>
      <c r="C602" s="174"/>
      <c r="D602" s="174"/>
      <c r="E602" s="147" t="s">
        <v>916</v>
      </c>
      <c r="F602" s="147">
        <v>3</v>
      </c>
      <c r="G602" s="147">
        <v>0.7</v>
      </c>
      <c r="H602" s="818">
        <v>2.94</v>
      </c>
      <c r="I602" s="818"/>
      <c r="J602" s="788"/>
      <c r="K602" s="3"/>
    </row>
    <row r="603" spans="2:14" ht="14.25" x14ac:dyDescent="0.2">
      <c r="B603" s="146"/>
      <c r="C603" s="174"/>
      <c r="D603" s="174"/>
      <c r="E603" s="147" t="s">
        <v>319</v>
      </c>
      <c r="F603" s="147">
        <v>11</v>
      </c>
      <c r="G603" s="147">
        <v>0.7</v>
      </c>
      <c r="H603" s="818">
        <v>10.78</v>
      </c>
      <c r="I603" s="818"/>
      <c r="J603" s="788"/>
      <c r="K603" s="3"/>
    </row>
    <row r="604" spans="2:14" ht="14.25" x14ac:dyDescent="0.2">
      <c r="B604" s="146"/>
      <c r="C604" s="174"/>
      <c r="D604" s="174"/>
      <c r="E604" s="147" t="s">
        <v>320</v>
      </c>
      <c r="F604" s="147">
        <v>4</v>
      </c>
      <c r="G604" s="147">
        <v>0.8</v>
      </c>
      <c r="H604" s="818">
        <v>4.4800000000000004</v>
      </c>
      <c r="I604" s="818"/>
      <c r="J604" s="788"/>
      <c r="K604" s="3"/>
    </row>
    <row r="605" spans="2:14" ht="14.25" x14ac:dyDescent="0.2">
      <c r="B605" s="146"/>
      <c r="C605" s="174"/>
      <c r="D605" s="174"/>
      <c r="E605" s="147" t="s">
        <v>321</v>
      </c>
      <c r="F605" s="147">
        <v>15</v>
      </c>
      <c r="G605" s="147">
        <v>0.8</v>
      </c>
      <c r="H605" s="818">
        <v>16.8</v>
      </c>
      <c r="I605" s="818"/>
      <c r="J605" s="788"/>
      <c r="K605" s="3"/>
    </row>
    <row r="606" spans="2:14" ht="14.25" x14ac:dyDescent="0.2">
      <c r="B606" s="146"/>
      <c r="C606" s="174"/>
      <c r="D606" s="174"/>
      <c r="E606" s="147" t="s">
        <v>322</v>
      </c>
      <c r="F606" s="147">
        <v>2</v>
      </c>
      <c r="G606" s="147">
        <v>0.8</v>
      </c>
      <c r="H606" s="818">
        <v>2.2400000000000002</v>
      </c>
      <c r="I606" s="818"/>
      <c r="J606" s="788"/>
      <c r="K606" s="3"/>
    </row>
    <row r="607" spans="2:14" ht="14.25" x14ac:dyDescent="0.2">
      <c r="B607" s="146"/>
      <c r="C607" s="174"/>
      <c r="D607" s="174"/>
      <c r="E607" s="147" t="s">
        <v>917</v>
      </c>
      <c r="F607" s="147">
        <v>4</v>
      </c>
      <c r="G607" s="147">
        <v>0.8</v>
      </c>
      <c r="H607" s="818">
        <v>4.4800000000000004</v>
      </c>
      <c r="I607" s="818"/>
      <c r="J607" s="788"/>
      <c r="K607" s="3"/>
    </row>
    <row r="608" spans="2:14" ht="14.25" x14ac:dyDescent="0.2">
      <c r="B608" s="146"/>
      <c r="C608" s="174"/>
      <c r="D608" s="174"/>
      <c r="E608" s="147" t="s">
        <v>323</v>
      </c>
      <c r="F608" s="147">
        <v>16</v>
      </c>
      <c r="G608" s="147">
        <v>0.9</v>
      </c>
      <c r="H608" s="818">
        <v>20.16</v>
      </c>
      <c r="I608" s="818"/>
      <c r="J608" s="788"/>
      <c r="K608" s="3"/>
    </row>
    <row r="609" spans="2:11" ht="14.25" x14ac:dyDescent="0.2">
      <c r="B609" s="146"/>
      <c r="C609" s="174"/>
      <c r="D609" s="174"/>
      <c r="E609" s="147" t="s">
        <v>332</v>
      </c>
      <c r="F609" s="147">
        <v>4</v>
      </c>
      <c r="G609" s="147">
        <v>0.9</v>
      </c>
      <c r="H609" s="818">
        <v>5.04</v>
      </c>
      <c r="I609" s="818"/>
      <c r="J609" s="788"/>
      <c r="K609" s="3"/>
    </row>
    <row r="610" spans="2:11" ht="14.25" x14ac:dyDescent="0.2">
      <c r="B610" s="146"/>
      <c r="C610" s="174"/>
      <c r="D610" s="174"/>
      <c r="E610" s="147" t="s">
        <v>710</v>
      </c>
      <c r="F610" s="147">
        <v>2</v>
      </c>
      <c r="G610" s="147">
        <v>0.9</v>
      </c>
      <c r="H610" s="818">
        <v>2.52</v>
      </c>
      <c r="I610" s="818"/>
      <c r="J610" s="788"/>
      <c r="K610" s="3"/>
    </row>
    <row r="611" spans="2:11" ht="14.25" x14ac:dyDescent="0.2">
      <c r="B611" s="146"/>
      <c r="C611" s="174"/>
      <c r="D611" s="174"/>
      <c r="E611" s="147" t="s">
        <v>710</v>
      </c>
      <c r="F611" s="147">
        <v>2</v>
      </c>
      <c r="G611" s="147">
        <v>0.9</v>
      </c>
      <c r="H611" s="818">
        <v>2.52</v>
      </c>
      <c r="I611" s="818"/>
      <c r="J611" s="788"/>
      <c r="K611" s="3"/>
    </row>
    <row r="612" spans="2:11" ht="14.25" x14ac:dyDescent="0.2">
      <c r="B612" s="146"/>
      <c r="C612" s="174"/>
      <c r="D612" s="174"/>
      <c r="E612" s="147" t="s">
        <v>711</v>
      </c>
      <c r="F612" s="147">
        <v>6</v>
      </c>
      <c r="G612" s="147">
        <v>0.9</v>
      </c>
      <c r="H612" s="818">
        <v>7.56</v>
      </c>
      <c r="I612" s="818"/>
      <c r="J612" s="788"/>
      <c r="K612" s="3"/>
    </row>
    <row r="613" spans="2:11" ht="14.25" x14ac:dyDescent="0.2">
      <c r="B613" s="146"/>
      <c r="C613" s="174"/>
      <c r="D613" s="174"/>
      <c r="E613" s="147" t="s">
        <v>918</v>
      </c>
      <c r="F613" s="147">
        <v>1</v>
      </c>
      <c r="G613" s="147">
        <v>1.05</v>
      </c>
      <c r="H613" s="818">
        <v>1.47</v>
      </c>
      <c r="I613" s="818"/>
      <c r="J613" s="788"/>
      <c r="K613" s="3"/>
    </row>
    <row r="614" spans="2:11" ht="14.25" x14ac:dyDescent="0.2">
      <c r="B614" s="146"/>
      <c r="C614" s="174"/>
      <c r="D614" s="174"/>
      <c r="E614" s="147" t="s">
        <v>919</v>
      </c>
      <c r="F614" s="147">
        <v>2</v>
      </c>
      <c r="G614" s="147">
        <v>1.05</v>
      </c>
      <c r="H614" s="818">
        <v>2.94</v>
      </c>
      <c r="I614" s="818"/>
      <c r="J614" s="788"/>
      <c r="K614" s="3"/>
    </row>
    <row r="615" spans="2:11" ht="14.25" x14ac:dyDescent="0.2">
      <c r="B615" s="146"/>
      <c r="C615" s="174"/>
      <c r="D615" s="174"/>
      <c r="E615" s="147" t="s">
        <v>920</v>
      </c>
      <c r="F615" s="147">
        <v>2</v>
      </c>
      <c r="G615" s="147">
        <v>1.2</v>
      </c>
      <c r="H615" s="818">
        <v>3.36</v>
      </c>
      <c r="I615" s="818"/>
      <c r="J615" s="788"/>
      <c r="K615" s="3"/>
    </row>
    <row r="616" spans="2:11" ht="14.25" x14ac:dyDescent="0.2">
      <c r="B616" s="146"/>
      <c r="C616" s="174"/>
      <c r="D616" s="174"/>
      <c r="E616" s="147" t="s">
        <v>921</v>
      </c>
      <c r="F616" s="147">
        <v>1</v>
      </c>
      <c r="G616" s="147">
        <v>1.5</v>
      </c>
      <c r="H616" s="818">
        <v>2.1</v>
      </c>
      <c r="I616" s="818"/>
      <c r="J616" s="789"/>
      <c r="K616" s="3"/>
    </row>
    <row r="617" spans="2:11" ht="14.25" x14ac:dyDescent="0.2">
      <c r="B617" s="797" t="s">
        <v>265</v>
      </c>
      <c r="C617" s="798"/>
      <c r="D617" s="798"/>
      <c r="E617" s="798"/>
      <c r="F617" s="798"/>
      <c r="G617" s="799"/>
      <c r="H617" s="805">
        <v>92.749999999999986</v>
      </c>
      <c r="I617" s="806"/>
      <c r="J617" s="148"/>
      <c r="K617" s="3"/>
    </row>
    <row r="618" spans="2:11" ht="14.25" x14ac:dyDescent="0.2">
      <c r="B618" s="547" t="s">
        <v>995</v>
      </c>
      <c r="C618" s="548"/>
      <c r="D618" s="548"/>
      <c r="E618" s="548"/>
      <c r="F618" s="548"/>
      <c r="G618" s="548"/>
      <c r="H618" s="548"/>
      <c r="I618" s="548"/>
      <c r="J618" s="549"/>
      <c r="K618" s="3"/>
    </row>
    <row r="619" spans="2:11" ht="14.25" x14ac:dyDescent="0.2">
      <c r="B619" s="777" t="s">
        <v>260</v>
      </c>
      <c r="C619" s="778"/>
      <c r="D619" s="779"/>
      <c r="E619" s="168" t="s">
        <v>282</v>
      </c>
      <c r="F619" s="168" t="s">
        <v>43</v>
      </c>
      <c r="G619" s="168" t="s">
        <v>261</v>
      </c>
      <c r="H619" s="882" t="s">
        <v>324</v>
      </c>
      <c r="I619" s="883"/>
      <c r="J619" s="313" t="s">
        <v>264</v>
      </c>
      <c r="K619" s="3"/>
    </row>
    <row r="620" spans="2:11" ht="14.25" x14ac:dyDescent="0.2">
      <c r="B620" s="146"/>
      <c r="C620" s="174"/>
      <c r="D620" s="174"/>
      <c r="E620" s="147" t="s">
        <v>1153</v>
      </c>
      <c r="F620" s="147">
        <v>5.04</v>
      </c>
      <c r="G620" s="147">
        <v>2</v>
      </c>
      <c r="H620" s="818">
        <v>5.04</v>
      </c>
      <c r="I620" s="818"/>
      <c r="J620" s="787" t="s">
        <v>283</v>
      </c>
      <c r="K620" s="3"/>
    </row>
    <row r="621" spans="2:11" ht="14.25" x14ac:dyDescent="0.2">
      <c r="B621" s="146"/>
      <c r="C621" s="174"/>
      <c r="D621" s="174"/>
      <c r="E621" s="147" t="s">
        <v>1154</v>
      </c>
      <c r="F621" s="147">
        <v>6.44</v>
      </c>
      <c r="G621" s="147">
        <v>2</v>
      </c>
      <c r="H621" s="818">
        <v>6.44</v>
      </c>
      <c r="I621" s="818"/>
      <c r="J621" s="788"/>
      <c r="K621" s="3"/>
    </row>
    <row r="622" spans="2:11" ht="14.25" x14ac:dyDescent="0.2">
      <c r="B622" s="797" t="s">
        <v>265</v>
      </c>
      <c r="C622" s="798"/>
      <c r="D622" s="798"/>
      <c r="E622" s="798"/>
      <c r="F622" s="798"/>
      <c r="G622" s="799"/>
      <c r="H622" s="805">
        <v>11.48</v>
      </c>
      <c r="I622" s="806"/>
      <c r="J622" s="148"/>
      <c r="K622" s="3"/>
    </row>
    <row r="623" spans="2:11" x14ac:dyDescent="0.2">
      <c r="B623" s="230" t="s">
        <v>1521</v>
      </c>
      <c r="C623" s="230">
        <v>93186</v>
      </c>
      <c r="D623" s="801" t="s">
        <v>2044</v>
      </c>
      <c r="E623" s="795"/>
      <c r="F623" s="795"/>
      <c r="G623" s="795"/>
      <c r="H623" s="795"/>
      <c r="I623" s="796"/>
      <c r="J623" s="230" t="s">
        <v>160</v>
      </c>
    </row>
    <row r="624" spans="2:11" x14ac:dyDescent="0.2">
      <c r="B624" s="777" t="s">
        <v>260</v>
      </c>
      <c r="C624" s="778"/>
      <c r="D624" s="778"/>
      <c r="E624" s="778"/>
      <c r="F624" s="778"/>
      <c r="G624" s="779"/>
      <c r="H624" s="783" t="s">
        <v>268</v>
      </c>
      <c r="I624" s="783"/>
      <c r="J624" s="313" t="s">
        <v>264</v>
      </c>
    </row>
    <row r="625" spans="1:13" x14ac:dyDescent="0.2">
      <c r="B625" s="790"/>
      <c r="C625" s="785"/>
      <c r="D625" s="785"/>
      <c r="E625" s="785"/>
      <c r="F625" s="785"/>
      <c r="G625" s="786"/>
      <c r="H625" s="818">
        <v>18.48</v>
      </c>
      <c r="I625" s="819"/>
      <c r="J625" s="126" t="s">
        <v>283</v>
      </c>
    </row>
    <row r="626" spans="1:13" x14ac:dyDescent="0.2">
      <c r="A626" s="466" t="s">
        <v>1521</v>
      </c>
      <c r="B626" s="797" t="s">
        <v>265</v>
      </c>
      <c r="C626" s="798"/>
      <c r="D626" s="798"/>
      <c r="E626" s="798"/>
      <c r="F626" s="798"/>
      <c r="G626" s="799"/>
      <c r="H626" s="805">
        <v>18.48</v>
      </c>
      <c r="I626" s="806"/>
      <c r="J626" s="127"/>
    </row>
    <row r="627" spans="1:13" x14ac:dyDescent="0.2">
      <c r="B627" s="125" t="s">
        <v>1522</v>
      </c>
      <c r="C627" s="230">
        <v>93187</v>
      </c>
      <c r="D627" s="801" t="s">
        <v>2046</v>
      </c>
      <c r="E627" s="795"/>
      <c r="F627" s="795"/>
      <c r="G627" s="795"/>
      <c r="H627" s="795"/>
      <c r="I627" s="796"/>
      <c r="J627" s="230" t="s">
        <v>160</v>
      </c>
      <c r="M627" s="210"/>
    </row>
    <row r="628" spans="1:13" x14ac:dyDescent="0.2">
      <c r="B628" s="777" t="s">
        <v>260</v>
      </c>
      <c r="C628" s="778"/>
      <c r="D628" s="778"/>
      <c r="E628" s="778"/>
      <c r="F628" s="778"/>
      <c r="G628" s="779"/>
      <c r="H628" s="783" t="s">
        <v>268</v>
      </c>
      <c r="I628" s="783"/>
      <c r="J628" s="313" t="s">
        <v>264</v>
      </c>
    </row>
    <row r="629" spans="1:13" x14ac:dyDescent="0.2">
      <c r="B629" s="790"/>
      <c r="C629" s="785"/>
      <c r="D629" s="785"/>
      <c r="E629" s="785"/>
      <c r="F629" s="785"/>
      <c r="G629" s="786"/>
      <c r="H629" s="818">
        <v>141.95999999999998</v>
      </c>
      <c r="I629" s="819"/>
      <c r="J629" s="126" t="s">
        <v>283</v>
      </c>
      <c r="L629" s="210"/>
    </row>
    <row r="630" spans="1:13" x14ac:dyDescent="0.2">
      <c r="A630" s="466" t="s">
        <v>1522</v>
      </c>
      <c r="B630" s="797" t="s">
        <v>265</v>
      </c>
      <c r="C630" s="798"/>
      <c r="D630" s="798"/>
      <c r="E630" s="798"/>
      <c r="F630" s="798"/>
      <c r="G630" s="799"/>
      <c r="H630" s="805">
        <v>141.95999999999998</v>
      </c>
      <c r="I630" s="806"/>
      <c r="J630" s="127"/>
    </row>
    <row r="631" spans="1:13" x14ac:dyDescent="0.2">
      <c r="B631" s="230" t="s">
        <v>1523</v>
      </c>
      <c r="C631" s="230">
        <v>93188</v>
      </c>
      <c r="D631" s="801" t="s">
        <v>2048</v>
      </c>
      <c r="E631" s="795"/>
      <c r="F631" s="795"/>
      <c r="G631" s="795"/>
      <c r="H631" s="795"/>
      <c r="I631" s="796"/>
      <c r="J631" s="230" t="s">
        <v>160</v>
      </c>
      <c r="M631" s="210"/>
    </row>
    <row r="632" spans="1:13" ht="12.75" customHeight="1" x14ac:dyDescent="0.2">
      <c r="B632" s="777" t="s">
        <v>260</v>
      </c>
      <c r="C632" s="778"/>
      <c r="D632" s="778"/>
      <c r="E632" s="778"/>
      <c r="F632" s="778"/>
      <c r="G632" s="779"/>
      <c r="H632" s="783" t="s">
        <v>268</v>
      </c>
      <c r="I632" s="783"/>
      <c r="J632" s="313" t="s">
        <v>264</v>
      </c>
    </row>
    <row r="633" spans="1:13" x14ac:dyDescent="0.2">
      <c r="B633" s="790"/>
      <c r="C633" s="785"/>
      <c r="D633" s="785"/>
      <c r="E633" s="785"/>
      <c r="F633" s="785"/>
      <c r="G633" s="786"/>
      <c r="H633" s="818">
        <v>92.749999999999986</v>
      </c>
      <c r="I633" s="819"/>
      <c r="J633" s="126" t="s">
        <v>283</v>
      </c>
    </row>
    <row r="634" spans="1:13" ht="12.75" customHeight="1" x14ac:dyDescent="0.2">
      <c r="A634" s="466" t="s">
        <v>1523</v>
      </c>
      <c r="B634" s="797" t="s">
        <v>265</v>
      </c>
      <c r="C634" s="798"/>
      <c r="D634" s="798"/>
      <c r="E634" s="798"/>
      <c r="F634" s="798"/>
      <c r="G634" s="799"/>
      <c r="H634" s="805">
        <v>92.749999999999986</v>
      </c>
      <c r="I634" s="806"/>
      <c r="J634" s="127"/>
    </row>
    <row r="635" spans="1:13" ht="12.75" customHeight="1" x14ac:dyDescent="0.2">
      <c r="B635" s="230" t="s">
        <v>1524</v>
      </c>
      <c r="C635" s="230">
        <v>93189</v>
      </c>
      <c r="D635" s="801" t="s">
        <v>2050</v>
      </c>
      <c r="E635" s="795"/>
      <c r="F635" s="795"/>
      <c r="G635" s="795"/>
      <c r="H635" s="795"/>
      <c r="I635" s="796"/>
      <c r="J635" s="230" t="s">
        <v>160</v>
      </c>
    </row>
    <row r="636" spans="1:13" ht="12.75" customHeight="1" x14ac:dyDescent="0.2">
      <c r="B636" s="777" t="s">
        <v>260</v>
      </c>
      <c r="C636" s="778"/>
      <c r="D636" s="778"/>
      <c r="E636" s="778"/>
      <c r="F636" s="778"/>
      <c r="G636" s="779"/>
      <c r="H636" s="783" t="s">
        <v>268</v>
      </c>
      <c r="I636" s="783"/>
      <c r="J636" s="313" t="s">
        <v>264</v>
      </c>
    </row>
    <row r="637" spans="1:13" ht="12.75" customHeight="1" x14ac:dyDescent="0.2">
      <c r="B637" s="790"/>
      <c r="C637" s="785"/>
      <c r="D637" s="785"/>
      <c r="E637" s="785"/>
      <c r="F637" s="785"/>
      <c r="G637" s="786"/>
      <c r="H637" s="818">
        <v>11.48</v>
      </c>
      <c r="I637" s="819"/>
      <c r="J637" s="126" t="s">
        <v>283</v>
      </c>
    </row>
    <row r="638" spans="1:13" ht="12.75" customHeight="1" x14ac:dyDescent="0.2">
      <c r="A638" s="466" t="s">
        <v>1524</v>
      </c>
      <c r="B638" s="797" t="s">
        <v>265</v>
      </c>
      <c r="C638" s="798"/>
      <c r="D638" s="798"/>
      <c r="E638" s="798"/>
      <c r="F638" s="798"/>
      <c r="G638" s="799"/>
      <c r="H638" s="805">
        <v>11.48</v>
      </c>
      <c r="I638" s="806"/>
      <c r="J638" s="127"/>
    </row>
    <row r="639" spans="1:13" x14ac:dyDescent="0.2">
      <c r="B639" s="125" t="s">
        <v>1525</v>
      </c>
      <c r="C639" s="230">
        <v>93196</v>
      </c>
      <c r="D639" s="801" t="s">
        <v>2052</v>
      </c>
      <c r="E639" s="795"/>
      <c r="F639" s="795"/>
      <c r="G639" s="795"/>
      <c r="H639" s="795"/>
      <c r="I639" s="796"/>
      <c r="J639" s="230" t="s">
        <v>160</v>
      </c>
    </row>
    <row r="640" spans="1:13" x14ac:dyDescent="0.2">
      <c r="B640" s="777" t="s">
        <v>260</v>
      </c>
      <c r="C640" s="778"/>
      <c r="D640" s="778"/>
      <c r="E640" s="778"/>
      <c r="F640" s="778"/>
      <c r="G640" s="779"/>
      <c r="H640" s="783" t="s">
        <v>284</v>
      </c>
      <c r="I640" s="783"/>
      <c r="J640" s="313" t="s">
        <v>264</v>
      </c>
    </row>
    <row r="641" spans="1:21" x14ac:dyDescent="0.2">
      <c r="B641" s="784" t="s">
        <v>285</v>
      </c>
      <c r="C641" s="785"/>
      <c r="D641" s="785"/>
      <c r="E641" s="785"/>
      <c r="F641" s="785"/>
      <c r="G641" s="786"/>
      <c r="H641" s="818">
        <v>18.48</v>
      </c>
      <c r="I641" s="819"/>
      <c r="J641" s="126" t="s">
        <v>283</v>
      </c>
    </row>
    <row r="642" spans="1:21" x14ac:dyDescent="0.2">
      <c r="A642" s="466" t="s">
        <v>1525</v>
      </c>
      <c r="B642" s="797" t="s">
        <v>265</v>
      </c>
      <c r="C642" s="798"/>
      <c r="D642" s="798"/>
      <c r="E642" s="798"/>
      <c r="F642" s="798"/>
      <c r="G642" s="799"/>
      <c r="H642" s="805">
        <v>18.48</v>
      </c>
      <c r="I642" s="806"/>
      <c r="J642" s="127"/>
    </row>
    <row r="643" spans="1:21" x14ac:dyDescent="0.2">
      <c r="B643" s="125" t="s">
        <v>1526</v>
      </c>
      <c r="C643" s="230">
        <v>93197</v>
      </c>
      <c r="D643" s="801" t="s">
        <v>2054</v>
      </c>
      <c r="E643" s="795"/>
      <c r="F643" s="795"/>
      <c r="G643" s="795"/>
      <c r="H643" s="795"/>
      <c r="I643" s="796"/>
      <c r="J643" s="230" t="s">
        <v>160</v>
      </c>
    </row>
    <row r="644" spans="1:21" x14ac:dyDescent="0.2">
      <c r="B644" s="784" t="s">
        <v>260</v>
      </c>
      <c r="C644" s="785"/>
      <c r="D644" s="785"/>
      <c r="E644" s="785"/>
      <c r="F644" s="785"/>
      <c r="G644" s="786"/>
      <c r="H644" s="783" t="s">
        <v>284</v>
      </c>
      <c r="I644" s="783"/>
      <c r="J644" s="360" t="s">
        <v>264</v>
      </c>
    </row>
    <row r="645" spans="1:21" x14ac:dyDescent="0.2">
      <c r="B645" s="784" t="s">
        <v>285</v>
      </c>
      <c r="C645" s="785"/>
      <c r="D645" s="785"/>
      <c r="E645" s="785"/>
      <c r="F645" s="785"/>
      <c r="G645" s="786"/>
      <c r="H645" s="818">
        <v>141.95999999999998</v>
      </c>
      <c r="I645" s="819"/>
      <c r="J645" s="126" t="s">
        <v>283</v>
      </c>
    </row>
    <row r="646" spans="1:21" x14ac:dyDescent="0.2">
      <c r="A646" s="466" t="s">
        <v>1526</v>
      </c>
      <c r="B646" s="797" t="s">
        <v>265</v>
      </c>
      <c r="C646" s="798"/>
      <c r="D646" s="798"/>
      <c r="E646" s="798"/>
      <c r="F646" s="798"/>
      <c r="G646" s="799"/>
      <c r="H646" s="805">
        <v>141.95999999999998</v>
      </c>
      <c r="I646" s="806"/>
      <c r="J646" s="127"/>
    </row>
    <row r="647" spans="1:21" x14ac:dyDescent="0.2">
      <c r="B647" s="349" t="s">
        <v>137</v>
      </c>
      <c r="C647" s="130"/>
      <c r="D647" s="131" t="s">
        <v>135</v>
      </c>
      <c r="E647" s="131"/>
      <c r="F647" s="131"/>
      <c r="G647" s="131"/>
      <c r="H647" s="131"/>
      <c r="I647" s="131"/>
      <c r="J647" s="132"/>
    </row>
    <row r="648" spans="1:21" x14ac:dyDescent="0.2">
      <c r="A648" s="466"/>
      <c r="B648" s="125" t="s">
        <v>139</v>
      </c>
      <c r="C648" s="230">
        <v>901000135</v>
      </c>
      <c r="D648" s="801" t="s">
        <v>2056</v>
      </c>
      <c r="E648" s="795"/>
      <c r="F648" s="795"/>
      <c r="G648" s="795"/>
      <c r="H648" s="795"/>
      <c r="I648" s="796"/>
      <c r="J648" s="230" t="s">
        <v>228</v>
      </c>
      <c r="S648" s="454"/>
      <c r="T648" s="454"/>
      <c r="U648" s="454"/>
    </row>
    <row r="649" spans="1:21" x14ac:dyDescent="0.2">
      <c r="A649" s="466"/>
      <c r="B649" s="777" t="s">
        <v>260</v>
      </c>
      <c r="C649" s="778"/>
      <c r="D649" s="778"/>
      <c r="E649" s="778"/>
      <c r="F649" s="778"/>
      <c r="G649" s="779"/>
      <c r="H649" s="783" t="s">
        <v>556</v>
      </c>
      <c r="I649" s="783"/>
      <c r="J649" s="313" t="s">
        <v>264</v>
      </c>
      <c r="L649" s="453"/>
      <c r="M649" s="453"/>
      <c r="S649" s="454"/>
      <c r="T649" s="454"/>
      <c r="U649" s="454"/>
    </row>
    <row r="650" spans="1:21" x14ac:dyDescent="0.2">
      <c r="A650" s="466"/>
      <c r="B650" s="780" t="s">
        <v>1300</v>
      </c>
      <c r="C650" s="781"/>
      <c r="D650" s="781"/>
      <c r="E650" s="781"/>
      <c r="F650" s="781"/>
      <c r="G650" s="782"/>
      <c r="H650" s="818">
        <v>8268.3357919999999</v>
      </c>
      <c r="I650" s="819"/>
      <c r="J650" s="126" t="s">
        <v>556</v>
      </c>
      <c r="L650" s="453"/>
      <c r="M650" s="453"/>
      <c r="S650" s="454"/>
      <c r="T650" s="919"/>
      <c r="U650" s="919"/>
    </row>
    <row r="651" spans="1:21" x14ac:dyDescent="0.2">
      <c r="A651" s="466" t="s">
        <v>1001</v>
      </c>
      <c r="B651" s="797" t="s">
        <v>265</v>
      </c>
      <c r="C651" s="798"/>
      <c r="D651" s="798"/>
      <c r="E651" s="798"/>
      <c r="F651" s="798"/>
      <c r="G651" s="799"/>
      <c r="H651" s="805">
        <v>8268.3357919999999</v>
      </c>
      <c r="I651" s="806"/>
      <c r="J651" s="127"/>
      <c r="L651" s="453"/>
      <c r="M651" s="453"/>
      <c r="S651" s="455"/>
      <c r="T651" s="454"/>
      <c r="U651" s="454"/>
    </row>
    <row r="652" spans="1:21" ht="28.5" customHeight="1" x14ac:dyDescent="0.2">
      <c r="B652" s="125" t="s">
        <v>140</v>
      </c>
      <c r="C652" s="230">
        <v>92580</v>
      </c>
      <c r="D652" s="801" t="s">
        <v>2057</v>
      </c>
      <c r="E652" s="795"/>
      <c r="F652" s="795"/>
      <c r="G652" s="795"/>
      <c r="H652" s="795"/>
      <c r="I652" s="796"/>
      <c r="J652" s="230" t="s">
        <v>48</v>
      </c>
      <c r="L652" s="453"/>
      <c r="M652" s="453"/>
    </row>
    <row r="653" spans="1:21" ht="12.75" customHeight="1" x14ac:dyDescent="0.2">
      <c r="B653" s="777" t="s">
        <v>260</v>
      </c>
      <c r="C653" s="778"/>
      <c r="D653" s="778"/>
      <c r="E653" s="778"/>
      <c r="F653" s="778"/>
      <c r="G653" s="779"/>
      <c r="H653" s="887" t="s">
        <v>286</v>
      </c>
      <c r="I653" s="888"/>
      <c r="J653" s="313" t="s">
        <v>264</v>
      </c>
      <c r="L653" s="453"/>
      <c r="M653" s="453"/>
    </row>
    <row r="654" spans="1:21" ht="12.75" customHeight="1" x14ac:dyDescent="0.2">
      <c r="B654" s="780"/>
      <c r="C654" s="781"/>
      <c r="D654" s="781"/>
      <c r="E654" s="781"/>
      <c r="F654" s="781"/>
      <c r="G654" s="782"/>
      <c r="H654" s="818">
        <v>1440.4</v>
      </c>
      <c r="I654" s="819"/>
      <c r="J654" s="126" t="s">
        <v>263</v>
      </c>
      <c r="L654" s="453"/>
      <c r="M654" s="453"/>
    </row>
    <row r="655" spans="1:21" x14ac:dyDescent="0.2">
      <c r="A655" s="466" t="s">
        <v>1002</v>
      </c>
      <c r="B655" s="797" t="s">
        <v>265</v>
      </c>
      <c r="C655" s="798"/>
      <c r="D655" s="798"/>
      <c r="E655" s="798"/>
      <c r="F655" s="798"/>
      <c r="G655" s="799"/>
      <c r="H655" s="805">
        <v>1440.4</v>
      </c>
      <c r="I655" s="806"/>
      <c r="J655" s="127"/>
    </row>
    <row r="656" spans="1:21" x14ac:dyDescent="0.2">
      <c r="B656" s="125" t="s">
        <v>1334</v>
      </c>
      <c r="C656" s="230">
        <v>94213</v>
      </c>
      <c r="D656" s="801" t="s">
        <v>2059</v>
      </c>
      <c r="E656" s="795"/>
      <c r="F656" s="795"/>
      <c r="G656" s="795"/>
      <c r="H656" s="795"/>
      <c r="I656" s="796"/>
      <c r="J656" s="230" t="s">
        <v>48</v>
      </c>
      <c r="L656" s="453"/>
      <c r="M656" s="453"/>
    </row>
    <row r="657" spans="1:13" ht="13.5" customHeight="1" x14ac:dyDescent="0.2">
      <c r="B657" s="777" t="s">
        <v>260</v>
      </c>
      <c r="C657" s="778"/>
      <c r="D657" s="778"/>
      <c r="E657" s="778"/>
      <c r="F657" s="778"/>
      <c r="G657" s="779"/>
      <c r="H657" s="783" t="s">
        <v>286</v>
      </c>
      <c r="I657" s="783"/>
      <c r="J657" s="313" t="s">
        <v>264</v>
      </c>
      <c r="L657" s="453"/>
      <c r="M657" s="453"/>
    </row>
    <row r="658" spans="1:13" ht="12.75" customHeight="1" x14ac:dyDescent="0.2">
      <c r="B658" s="780"/>
      <c r="C658" s="781"/>
      <c r="D658" s="781"/>
      <c r="E658" s="781"/>
      <c r="F658" s="781"/>
      <c r="G658" s="782"/>
      <c r="H658" s="818">
        <v>168.65</v>
      </c>
      <c r="I658" s="819"/>
      <c r="J658" s="126" t="s">
        <v>263</v>
      </c>
    </row>
    <row r="659" spans="1:13" x14ac:dyDescent="0.2">
      <c r="A659" s="466" t="s">
        <v>1003</v>
      </c>
      <c r="B659" s="797" t="s">
        <v>265</v>
      </c>
      <c r="C659" s="798"/>
      <c r="D659" s="798"/>
      <c r="E659" s="798"/>
      <c r="F659" s="798"/>
      <c r="G659" s="799"/>
      <c r="H659" s="805">
        <v>168.65</v>
      </c>
      <c r="I659" s="806"/>
      <c r="J659" s="127"/>
    </row>
    <row r="660" spans="1:13" x14ac:dyDescent="0.2">
      <c r="B660" s="125" t="s">
        <v>1527</v>
      </c>
      <c r="C660" s="230" t="s">
        <v>734</v>
      </c>
      <c r="D660" s="801" t="s">
        <v>1278</v>
      </c>
      <c r="E660" s="795"/>
      <c r="F660" s="795"/>
      <c r="G660" s="795"/>
      <c r="H660" s="795"/>
      <c r="I660" s="796"/>
      <c r="J660" s="230" t="s">
        <v>48</v>
      </c>
      <c r="L660" s="453"/>
      <c r="M660" s="453"/>
    </row>
    <row r="661" spans="1:13" ht="13.5" customHeight="1" x14ac:dyDescent="0.2">
      <c r="B661" s="777" t="s">
        <v>260</v>
      </c>
      <c r="C661" s="778"/>
      <c r="D661" s="778"/>
      <c r="E661" s="778"/>
      <c r="F661" s="778"/>
      <c r="G661" s="779"/>
      <c r="H661" s="783" t="s">
        <v>286</v>
      </c>
      <c r="I661" s="783"/>
      <c r="J661" s="313" t="s">
        <v>264</v>
      </c>
      <c r="L661" s="453"/>
      <c r="M661" s="453"/>
    </row>
    <row r="662" spans="1:13" ht="12.75" customHeight="1" x14ac:dyDescent="0.2">
      <c r="B662" s="780"/>
      <c r="C662" s="781"/>
      <c r="D662" s="781"/>
      <c r="E662" s="781"/>
      <c r="F662" s="781"/>
      <c r="G662" s="782"/>
      <c r="H662" s="818">
        <v>1271.75</v>
      </c>
      <c r="I662" s="819"/>
      <c r="J662" s="126" t="s">
        <v>263</v>
      </c>
    </row>
    <row r="663" spans="1:13" x14ac:dyDescent="0.2">
      <c r="A663" s="466" t="s">
        <v>1004</v>
      </c>
      <c r="B663" s="797" t="s">
        <v>265</v>
      </c>
      <c r="C663" s="798"/>
      <c r="D663" s="798"/>
      <c r="E663" s="798"/>
      <c r="F663" s="798"/>
      <c r="G663" s="799"/>
      <c r="H663" s="805">
        <v>1271.75</v>
      </c>
      <c r="I663" s="806"/>
      <c r="J663" s="127"/>
    </row>
    <row r="664" spans="1:13" ht="14.25" customHeight="1" x14ac:dyDescent="0.2">
      <c r="B664" s="125" t="s">
        <v>1528</v>
      </c>
      <c r="C664" s="230">
        <v>1001000135</v>
      </c>
      <c r="D664" s="801" t="s">
        <v>2061</v>
      </c>
      <c r="E664" s="795"/>
      <c r="F664" s="795"/>
      <c r="G664" s="795"/>
      <c r="H664" s="795"/>
      <c r="I664" s="796"/>
      <c r="J664" s="230" t="s">
        <v>160</v>
      </c>
    </row>
    <row r="665" spans="1:13" x14ac:dyDescent="0.2">
      <c r="B665" s="777" t="s">
        <v>260</v>
      </c>
      <c r="C665" s="778"/>
      <c r="D665" s="778"/>
      <c r="E665" s="778"/>
      <c r="F665" s="778"/>
      <c r="G665" s="779"/>
      <c r="H665" s="783" t="s">
        <v>268</v>
      </c>
      <c r="I665" s="783"/>
      <c r="J665" s="313" t="s">
        <v>264</v>
      </c>
    </row>
    <row r="666" spans="1:13" ht="12.75" customHeight="1" x14ac:dyDescent="0.2">
      <c r="B666" s="780"/>
      <c r="C666" s="781"/>
      <c r="D666" s="781"/>
      <c r="E666" s="781"/>
      <c r="F666" s="781"/>
      <c r="G666" s="782"/>
      <c r="H666" s="818">
        <v>109.19</v>
      </c>
      <c r="I666" s="819"/>
      <c r="J666" s="126" t="s">
        <v>268</v>
      </c>
    </row>
    <row r="667" spans="1:13" x14ac:dyDescent="0.2">
      <c r="A667" s="466" t="s">
        <v>1005</v>
      </c>
      <c r="B667" s="797" t="s">
        <v>265</v>
      </c>
      <c r="C667" s="798"/>
      <c r="D667" s="798"/>
      <c r="E667" s="798"/>
      <c r="F667" s="798"/>
      <c r="G667" s="799"/>
      <c r="H667" s="805">
        <v>109.19</v>
      </c>
      <c r="I667" s="806"/>
      <c r="J667" s="127"/>
    </row>
    <row r="668" spans="1:13" x14ac:dyDescent="0.2">
      <c r="B668" s="125" t="s">
        <v>1529</v>
      </c>
      <c r="C668" s="230">
        <v>94231</v>
      </c>
      <c r="D668" s="801" t="s">
        <v>2062</v>
      </c>
      <c r="E668" s="795"/>
      <c r="F668" s="795"/>
      <c r="G668" s="795"/>
      <c r="H668" s="795"/>
      <c r="I668" s="796"/>
      <c r="J668" s="230" t="s">
        <v>160</v>
      </c>
    </row>
    <row r="669" spans="1:13" x14ac:dyDescent="0.2">
      <c r="B669" s="777" t="s">
        <v>260</v>
      </c>
      <c r="C669" s="778"/>
      <c r="D669" s="778"/>
      <c r="E669" s="778"/>
      <c r="F669" s="778"/>
      <c r="G669" s="779"/>
      <c r="H669" s="783" t="s">
        <v>268</v>
      </c>
      <c r="I669" s="783"/>
      <c r="J669" s="313" t="s">
        <v>264</v>
      </c>
    </row>
    <row r="670" spans="1:13" x14ac:dyDescent="0.2">
      <c r="B670" s="780"/>
      <c r="C670" s="781"/>
      <c r="D670" s="781"/>
      <c r="E670" s="781"/>
      <c r="F670" s="781"/>
      <c r="G670" s="782"/>
      <c r="H670" s="818">
        <v>196.57</v>
      </c>
      <c r="I670" s="819"/>
      <c r="J670" s="126" t="s">
        <v>268</v>
      </c>
      <c r="L670" s="453"/>
      <c r="M670" s="453"/>
    </row>
    <row r="671" spans="1:13" x14ac:dyDescent="0.2">
      <c r="A671" s="466" t="s">
        <v>1006</v>
      </c>
      <c r="B671" s="797" t="s">
        <v>265</v>
      </c>
      <c r="C671" s="798"/>
      <c r="D671" s="798"/>
      <c r="E671" s="798"/>
      <c r="F671" s="798"/>
      <c r="G671" s="799"/>
      <c r="H671" s="805">
        <v>196.57</v>
      </c>
      <c r="I671" s="806"/>
      <c r="J671" s="127"/>
      <c r="L671" s="453"/>
      <c r="M671" s="453"/>
    </row>
    <row r="672" spans="1:13" x14ac:dyDescent="0.2">
      <c r="B672" s="125" t="s">
        <v>1530</v>
      </c>
      <c r="C672" s="230">
        <v>101979</v>
      </c>
      <c r="D672" s="801" t="s">
        <v>2064</v>
      </c>
      <c r="E672" s="795"/>
      <c r="F672" s="795"/>
      <c r="G672" s="795"/>
      <c r="H672" s="795"/>
      <c r="I672" s="796"/>
      <c r="J672" s="230" t="s">
        <v>160</v>
      </c>
    </row>
    <row r="673" spans="1:13" x14ac:dyDescent="0.2">
      <c r="B673" s="777" t="s">
        <v>260</v>
      </c>
      <c r="C673" s="778"/>
      <c r="D673" s="778"/>
      <c r="E673" s="778"/>
      <c r="F673" s="778"/>
      <c r="G673" s="779"/>
      <c r="H673" s="783" t="s">
        <v>268</v>
      </c>
      <c r="I673" s="783"/>
      <c r="J673" s="313" t="s">
        <v>264</v>
      </c>
    </row>
    <row r="674" spans="1:13" ht="12.75" customHeight="1" x14ac:dyDescent="0.2">
      <c r="B674" s="780"/>
      <c r="C674" s="781"/>
      <c r="D674" s="781"/>
      <c r="E674" s="781"/>
      <c r="F674" s="781"/>
      <c r="G674" s="782"/>
      <c r="H674" s="818">
        <v>308.26</v>
      </c>
      <c r="I674" s="819"/>
      <c r="J674" s="126" t="s">
        <v>268</v>
      </c>
      <c r="L674" s="453"/>
      <c r="M674" s="453"/>
    </row>
    <row r="675" spans="1:13" x14ac:dyDescent="0.2">
      <c r="A675" s="466" t="s">
        <v>1007</v>
      </c>
      <c r="B675" s="797" t="s">
        <v>265</v>
      </c>
      <c r="C675" s="798"/>
      <c r="D675" s="798"/>
      <c r="E675" s="798"/>
      <c r="F675" s="798"/>
      <c r="G675" s="799"/>
      <c r="H675" s="805">
        <v>308.26</v>
      </c>
      <c r="I675" s="806"/>
      <c r="J675" s="127"/>
      <c r="L675" s="453"/>
      <c r="M675" s="453"/>
    </row>
    <row r="676" spans="1:13" x14ac:dyDescent="0.2">
      <c r="B676" s="349" t="s">
        <v>63</v>
      </c>
      <c r="C676" s="130"/>
      <c r="D676" s="157" t="s">
        <v>138</v>
      </c>
      <c r="E676" s="131"/>
      <c r="F676" s="131"/>
      <c r="G676" s="131"/>
      <c r="H676" s="131"/>
      <c r="I676" s="131"/>
      <c r="J676" s="132"/>
    </row>
    <row r="677" spans="1:13" x14ac:dyDescent="0.2">
      <c r="B677" s="133" t="s">
        <v>64</v>
      </c>
      <c r="C677" s="134"/>
      <c r="D677" s="135" t="s">
        <v>142</v>
      </c>
      <c r="E677" s="135"/>
      <c r="F677" s="135"/>
      <c r="G677" s="135"/>
      <c r="H677" s="135"/>
      <c r="I677" s="135"/>
      <c r="J677" s="136"/>
    </row>
    <row r="678" spans="1:13" x14ac:dyDescent="0.2">
      <c r="B678" s="125" t="s">
        <v>146</v>
      </c>
      <c r="C678" s="230">
        <v>1501000100</v>
      </c>
      <c r="D678" s="801" t="s">
        <v>2066</v>
      </c>
      <c r="E678" s="795"/>
      <c r="F678" s="795"/>
      <c r="G678" s="795"/>
      <c r="H678" s="795"/>
      <c r="I678" s="796"/>
      <c r="J678" s="230" t="s">
        <v>48</v>
      </c>
    </row>
    <row r="679" spans="1:13" x14ac:dyDescent="0.2">
      <c r="B679" s="359" t="s">
        <v>260</v>
      </c>
      <c r="C679" s="812"/>
      <c r="D679" s="813"/>
      <c r="E679" s="814"/>
      <c r="F679" s="359" t="s">
        <v>263</v>
      </c>
      <c r="G679" s="359" t="s">
        <v>712</v>
      </c>
      <c r="H679" s="815" t="s">
        <v>263</v>
      </c>
      <c r="I679" s="816"/>
      <c r="J679" s="359" t="s">
        <v>264</v>
      </c>
    </row>
    <row r="680" spans="1:13" x14ac:dyDescent="0.2">
      <c r="B680" s="1023" t="s">
        <v>265</v>
      </c>
      <c r="C680" s="1023"/>
      <c r="D680" s="1023"/>
      <c r="E680" s="1023"/>
      <c r="F680" s="346">
        <v>1855.4840000000004</v>
      </c>
      <c r="G680" s="346">
        <v>2</v>
      </c>
      <c r="H680" s="807">
        <v>3710.9680000000008</v>
      </c>
      <c r="I680" s="808"/>
      <c r="J680" s="360" t="s">
        <v>287</v>
      </c>
    </row>
    <row r="681" spans="1:13" x14ac:dyDescent="0.2">
      <c r="A681" s="466" t="s">
        <v>146</v>
      </c>
      <c r="B681" s="802" t="s">
        <v>265</v>
      </c>
      <c r="C681" s="803"/>
      <c r="D681" s="803"/>
      <c r="E681" s="803"/>
      <c r="F681" s="803"/>
      <c r="G681" s="804"/>
      <c r="H681" s="805">
        <v>3710.9680000000008</v>
      </c>
      <c r="I681" s="806"/>
      <c r="J681" s="127"/>
    </row>
    <row r="682" spans="1:13" ht="30" customHeight="1" x14ac:dyDescent="0.2">
      <c r="A682" s="466"/>
      <c r="B682" s="230" t="s">
        <v>147</v>
      </c>
      <c r="C682" s="230">
        <v>87529</v>
      </c>
      <c r="D682" s="801" t="s">
        <v>2067</v>
      </c>
      <c r="E682" s="795"/>
      <c r="F682" s="795"/>
      <c r="G682" s="795"/>
      <c r="H682" s="795"/>
      <c r="I682" s="796"/>
      <c r="J682" s="230" t="s">
        <v>48</v>
      </c>
    </row>
    <row r="683" spans="1:13" x14ac:dyDescent="0.2">
      <c r="A683" s="466"/>
      <c r="B683" s="820" t="s">
        <v>260</v>
      </c>
      <c r="C683" s="821"/>
      <c r="D683" s="1009"/>
      <c r="E683" s="359" t="s">
        <v>361</v>
      </c>
      <c r="F683" s="359" t="s">
        <v>1160</v>
      </c>
      <c r="G683" s="359" t="s">
        <v>1049</v>
      </c>
      <c r="H683" s="815" t="s">
        <v>263</v>
      </c>
      <c r="I683" s="816"/>
      <c r="J683" s="359" t="s">
        <v>264</v>
      </c>
      <c r="L683" s="453"/>
      <c r="M683" s="453"/>
    </row>
    <row r="684" spans="1:13" x14ac:dyDescent="0.2">
      <c r="A684" s="466"/>
      <c r="B684" s="784"/>
      <c r="C684" s="785"/>
      <c r="D684" s="786"/>
      <c r="E684" s="346">
        <v>3710.9680000000008</v>
      </c>
      <c r="F684" s="346">
        <v>615.02</v>
      </c>
      <c r="G684" s="346">
        <v>2194.9083999999998</v>
      </c>
      <c r="H684" s="807">
        <v>901.03960000000097</v>
      </c>
      <c r="I684" s="808"/>
      <c r="J684" s="352" t="s">
        <v>362</v>
      </c>
      <c r="L684" s="453"/>
      <c r="M684" s="453"/>
    </row>
    <row r="685" spans="1:13" x14ac:dyDescent="0.2">
      <c r="A685" s="466" t="s">
        <v>147</v>
      </c>
      <c r="B685" s="802" t="s">
        <v>265</v>
      </c>
      <c r="C685" s="803"/>
      <c r="D685" s="803"/>
      <c r="E685" s="803"/>
      <c r="F685" s="803"/>
      <c r="G685" s="804"/>
      <c r="H685" s="805">
        <v>901.03960000000097</v>
      </c>
      <c r="I685" s="806"/>
      <c r="J685" s="127"/>
    </row>
    <row r="686" spans="1:13" ht="36.75" customHeight="1" x14ac:dyDescent="0.2">
      <c r="B686" s="125" t="s">
        <v>1013</v>
      </c>
      <c r="C686" s="230">
        <v>87775</v>
      </c>
      <c r="D686" s="801" t="s">
        <v>2069</v>
      </c>
      <c r="E686" s="795"/>
      <c r="F686" s="795"/>
      <c r="G686" s="795"/>
      <c r="H686" s="795"/>
      <c r="I686" s="796"/>
      <c r="J686" s="230" t="s">
        <v>48</v>
      </c>
    </row>
    <row r="687" spans="1:13" x14ac:dyDescent="0.2">
      <c r="B687" s="925" t="s">
        <v>260</v>
      </c>
      <c r="C687" s="925"/>
      <c r="D687" s="345" t="s">
        <v>291</v>
      </c>
      <c r="E687" s="231" t="s">
        <v>308</v>
      </c>
      <c r="F687" s="231" t="s">
        <v>309</v>
      </c>
      <c r="G687" s="232" t="s">
        <v>360</v>
      </c>
      <c r="H687" s="978" t="s">
        <v>263</v>
      </c>
      <c r="I687" s="978"/>
      <c r="J687" s="313" t="s">
        <v>264</v>
      </c>
      <c r="L687" s="453"/>
      <c r="M687" s="453"/>
    </row>
    <row r="688" spans="1:13" x14ac:dyDescent="0.2">
      <c r="B688" s="854" t="s">
        <v>1141</v>
      </c>
      <c r="C688" s="855"/>
      <c r="D688" s="347">
        <v>91.77</v>
      </c>
      <c r="E688" s="347">
        <v>3.34</v>
      </c>
      <c r="F688" s="347">
        <v>57.12</v>
      </c>
      <c r="G688" s="347">
        <v>1</v>
      </c>
      <c r="H688" s="875">
        <v>249.39179999999999</v>
      </c>
      <c r="I688" s="875"/>
      <c r="J688" s="866" t="s">
        <v>1159</v>
      </c>
      <c r="L688" s="453"/>
      <c r="M688" s="453"/>
    </row>
    <row r="689" spans="1:13" x14ac:dyDescent="0.2">
      <c r="B689" s="854" t="s">
        <v>1143</v>
      </c>
      <c r="C689" s="855"/>
      <c r="D689" s="347">
        <v>94.21</v>
      </c>
      <c r="E689" s="347">
        <v>3.34</v>
      </c>
      <c r="F689" s="347">
        <v>51.120000000000005</v>
      </c>
      <c r="G689" s="347">
        <v>1</v>
      </c>
      <c r="H689" s="875">
        <v>263.54139999999995</v>
      </c>
      <c r="I689" s="875"/>
      <c r="J689" s="867"/>
      <c r="L689" s="453"/>
      <c r="M689" s="453"/>
    </row>
    <row r="690" spans="1:13" x14ac:dyDescent="0.2">
      <c r="B690" s="854" t="s">
        <v>1149</v>
      </c>
      <c r="C690" s="855"/>
      <c r="D690" s="347">
        <v>7.6099999999999994</v>
      </c>
      <c r="E690" s="347">
        <v>3.34</v>
      </c>
      <c r="F690" s="347">
        <v>0</v>
      </c>
      <c r="G690" s="347">
        <v>1</v>
      </c>
      <c r="H690" s="875">
        <v>25.417399999999997</v>
      </c>
      <c r="I690" s="875"/>
      <c r="J690" s="867"/>
      <c r="L690" s="453"/>
      <c r="M690" s="453"/>
    </row>
    <row r="691" spans="1:13" x14ac:dyDescent="0.2">
      <c r="B691" s="854" t="s">
        <v>1145</v>
      </c>
      <c r="C691" s="855"/>
      <c r="D691" s="347">
        <v>63.42</v>
      </c>
      <c r="E691" s="347">
        <v>3.34</v>
      </c>
      <c r="F691" s="347">
        <v>21.36</v>
      </c>
      <c r="G691" s="347">
        <v>1</v>
      </c>
      <c r="H691" s="875">
        <v>190.46280000000002</v>
      </c>
      <c r="I691" s="875"/>
      <c r="J691" s="867"/>
      <c r="L691" s="453"/>
      <c r="M691" s="453"/>
    </row>
    <row r="692" spans="1:13" x14ac:dyDescent="0.2">
      <c r="B692" s="854" t="s">
        <v>1147</v>
      </c>
      <c r="C692" s="855"/>
      <c r="D692" s="347">
        <v>68.099999999999994</v>
      </c>
      <c r="E692" s="347">
        <v>3.34</v>
      </c>
      <c r="F692" s="347">
        <v>24.84</v>
      </c>
      <c r="G692" s="347">
        <v>1</v>
      </c>
      <c r="H692" s="875">
        <v>202.61399999999998</v>
      </c>
      <c r="I692" s="875"/>
      <c r="J692" s="867"/>
      <c r="L692" s="453"/>
      <c r="M692" s="453"/>
    </row>
    <row r="693" spans="1:13" x14ac:dyDescent="0.2">
      <c r="B693" s="854" t="s">
        <v>1301</v>
      </c>
      <c r="C693" s="855"/>
      <c r="D693" s="347">
        <v>11.35</v>
      </c>
      <c r="E693" s="347">
        <v>3.34</v>
      </c>
      <c r="F693" s="347">
        <v>0</v>
      </c>
      <c r="G693" s="347">
        <v>1</v>
      </c>
      <c r="H693" s="875">
        <v>37.908999999999999</v>
      </c>
      <c r="I693" s="875"/>
      <c r="J693" s="867"/>
      <c r="L693" s="453"/>
      <c r="M693" s="453"/>
    </row>
    <row r="694" spans="1:13" x14ac:dyDescent="0.2">
      <c r="B694" s="854" t="s">
        <v>863</v>
      </c>
      <c r="C694" s="855"/>
      <c r="D694" s="347">
        <v>5.9</v>
      </c>
      <c r="E694" s="347">
        <v>3.34</v>
      </c>
      <c r="F694" s="347">
        <v>2.52</v>
      </c>
      <c r="G694" s="347">
        <v>1</v>
      </c>
      <c r="H694" s="875">
        <v>17.186</v>
      </c>
      <c r="I694" s="875"/>
      <c r="J694" s="867"/>
      <c r="L694" s="453"/>
      <c r="M694" s="453"/>
    </row>
    <row r="695" spans="1:13" x14ac:dyDescent="0.2">
      <c r="B695" s="854" t="s">
        <v>883</v>
      </c>
      <c r="C695" s="855"/>
      <c r="D695" s="347">
        <v>3.7</v>
      </c>
      <c r="E695" s="347">
        <v>3.34</v>
      </c>
      <c r="F695" s="347">
        <v>2.52</v>
      </c>
      <c r="G695" s="347">
        <v>1</v>
      </c>
      <c r="H695" s="875">
        <v>9.838000000000001</v>
      </c>
      <c r="I695" s="875"/>
      <c r="J695" s="867"/>
      <c r="L695" s="453"/>
      <c r="M695" s="453"/>
    </row>
    <row r="696" spans="1:13" x14ac:dyDescent="0.2">
      <c r="B696" s="854" t="s">
        <v>1156</v>
      </c>
      <c r="C696" s="855"/>
      <c r="D696" s="347">
        <v>5.9</v>
      </c>
      <c r="E696" s="347">
        <v>3.34</v>
      </c>
      <c r="F696" s="347">
        <v>3.3600000000000003</v>
      </c>
      <c r="G696" s="347">
        <v>1</v>
      </c>
      <c r="H696" s="875">
        <v>16.346</v>
      </c>
      <c r="I696" s="875"/>
      <c r="J696" s="867"/>
      <c r="L696" s="453"/>
      <c r="M696" s="453"/>
    </row>
    <row r="697" spans="1:13" x14ac:dyDescent="0.2">
      <c r="B697" s="854" t="s">
        <v>1150</v>
      </c>
      <c r="C697" s="855"/>
      <c r="D697" s="347">
        <v>4.4000000000000004</v>
      </c>
      <c r="E697" s="347">
        <v>3.34</v>
      </c>
      <c r="F697" s="347">
        <v>0</v>
      </c>
      <c r="G697" s="347">
        <v>1</v>
      </c>
      <c r="H697" s="875">
        <v>14.696</v>
      </c>
      <c r="I697" s="875"/>
      <c r="J697" s="867"/>
      <c r="L697" s="453"/>
      <c r="M697" s="453"/>
    </row>
    <row r="698" spans="1:13" x14ac:dyDescent="0.2">
      <c r="B698" s="869" t="s">
        <v>1047</v>
      </c>
      <c r="C698" s="870"/>
      <c r="D698" s="601">
        <v>185</v>
      </c>
      <c r="E698" s="601">
        <v>1.34</v>
      </c>
      <c r="F698" s="601">
        <v>0</v>
      </c>
      <c r="G698" s="601">
        <v>2</v>
      </c>
      <c r="H698" s="941">
        <v>495.8</v>
      </c>
      <c r="I698" s="942"/>
      <c r="J698" s="867"/>
      <c r="L698" s="453"/>
      <c r="M698" s="453"/>
    </row>
    <row r="699" spans="1:13" x14ac:dyDescent="0.2">
      <c r="B699" s="869" t="s">
        <v>1151</v>
      </c>
      <c r="C699" s="870"/>
      <c r="D699" s="601">
        <v>14.6</v>
      </c>
      <c r="E699" s="601">
        <v>4.2</v>
      </c>
      <c r="F699" s="601">
        <v>0</v>
      </c>
      <c r="G699" s="601">
        <v>2</v>
      </c>
      <c r="H699" s="941">
        <v>122.64</v>
      </c>
      <c r="I699" s="942"/>
      <c r="J699" s="867"/>
      <c r="L699" s="453"/>
      <c r="M699" s="453"/>
    </row>
    <row r="700" spans="1:13" x14ac:dyDescent="0.2">
      <c r="B700" s="869" t="s">
        <v>1222</v>
      </c>
      <c r="C700" s="870"/>
      <c r="D700" s="601">
        <v>60</v>
      </c>
      <c r="E700" s="601">
        <v>4.2</v>
      </c>
      <c r="F700" s="601">
        <v>0</v>
      </c>
      <c r="G700" s="601">
        <v>2</v>
      </c>
      <c r="H700" s="941">
        <v>504</v>
      </c>
      <c r="I700" s="942"/>
      <c r="J700" s="867"/>
      <c r="L700" s="453"/>
      <c r="M700" s="453"/>
    </row>
    <row r="701" spans="1:13" x14ac:dyDescent="0.2">
      <c r="B701" s="869" t="s">
        <v>1302</v>
      </c>
      <c r="C701" s="870"/>
      <c r="D701" s="601">
        <v>2.9</v>
      </c>
      <c r="E701" s="601">
        <v>5.18</v>
      </c>
      <c r="F701" s="601">
        <v>0</v>
      </c>
      <c r="G701" s="601">
        <v>3</v>
      </c>
      <c r="H701" s="941">
        <v>45.065999999999995</v>
      </c>
      <c r="I701" s="942"/>
      <c r="J701" s="867"/>
      <c r="L701" s="453"/>
      <c r="M701" s="453"/>
    </row>
    <row r="702" spans="1:13" x14ac:dyDescent="0.2">
      <c r="A702" s="466" t="s">
        <v>1013</v>
      </c>
      <c r="B702" s="797" t="s">
        <v>265</v>
      </c>
      <c r="C702" s="798"/>
      <c r="D702" s="798"/>
      <c r="E702" s="798"/>
      <c r="F702" s="798"/>
      <c r="G702" s="799"/>
      <c r="H702" s="1013">
        <v>2194.9083999999998</v>
      </c>
      <c r="I702" s="1014"/>
      <c r="J702" s="868"/>
    </row>
    <row r="703" spans="1:13" x14ac:dyDescent="0.2">
      <c r="B703" s="934" t="s">
        <v>171</v>
      </c>
      <c r="C703" s="935"/>
      <c r="D703" s="935"/>
      <c r="E703" s="935"/>
      <c r="F703" s="935"/>
      <c r="G703" s="935"/>
      <c r="H703" s="935"/>
      <c r="I703" s="935"/>
      <c r="J703" s="936"/>
    </row>
    <row r="704" spans="1:13" x14ac:dyDescent="0.2">
      <c r="B704" s="777" t="s">
        <v>260</v>
      </c>
      <c r="C704" s="778"/>
      <c r="D704" s="340" t="s">
        <v>235</v>
      </c>
      <c r="E704" s="340" t="s">
        <v>263</v>
      </c>
      <c r="F704" s="340" t="s">
        <v>291</v>
      </c>
      <c r="G704" s="340" t="s">
        <v>325</v>
      </c>
      <c r="H704" s="340" t="s">
        <v>328</v>
      </c>
      <c r="I704" s="340" t="s">
        <v>292</v>
      </c>
      <c r="J704" s="357" t="s">
        <v>264</v>
      </c>
    </row>
    <row r="705" spans="2:12" x14ac:dyDescent="0.2">
      <c r="B705" s="170"/>
      <c r="C705" s="169"/>
      <c r="D705" s="158" t="s">
        <v>869</v>
      </c>
      <c r="E705" s="158">
        <v>17.829999999999998</v>
      </c>
      <c r="F705" s="158">
        <v>27.7</v>
      </c>
      <c r="G705" s="158">
        <v>83.1</v>
      </c>
      <c r="H705" s="158">
        <v>13.25</v>
      </c>
      <c r="I705" s="149">
        <v>69.849999999999994</v>
      </c>
      <c r="J705" s="787" t="s">
        <v>1051</v>
      </c>
    </row>
    <row r="706" spans="2:12" x14ac:dyDescent="0.2">
      <c r="B706" s="170"/>
      <c r="C706" s="169"/>
      <c r="D706" s="158" t="s">
        <v>870</v>
      </c>
      <c r="E706" s="158">
        <v>29.64</v>
      </c>
      <c r="F706" s="158">
        <v>34.049999999999997</v>
      </c>
      <c r="G706" s="158">
        <v>102.15</v>
      </c>
      <c r="H706" s="158">
        <v>13.5</v>
      </c>
      <c r="I706" s="149">
        <v>88.65</v>
      </c>
      <c r="J706" s="788"/>
    </row>
    <row r="707" spans="2:12" x14ac:dyDescent="0.2">
      <c r="B707" s="170"/>
      <c r="C707" s="169"/>
      <c r="D707" s="158" t="s">
        <v>877</v>
      </c>
      <c r="E707" s="158">
        <v>4.46</v>
      </c>
      <c r="F707" s="158">
        <v>8.6999999999999993</v>
      </c>
      <c r="G707" s="158">
        <v>26.1</v>
      </c>
      <c r="H707" s="158">
        <v>5.28</v>
      </c>
      <c r="I707" s="149">
        <v>20.82</v>
      </c>
      <c r="J707" s="788"/>
      <c r="L707" s="210"/>
    </row>
    <row r="708" spans="2:12" x14ac:dyDescent="0.2">
      <c r="B708" s="170"/>
      <c r="C708" s="169"/>
      <c r="D708" s="158" t="s">
        <v>878</v>
      </c>
      <c r="E708" s="158">
        <v>4.95</v>
      </c>
      <c r="F708" s="158">
        <v>9.3000000000000007</v>
      </c>
      <c r="G708" s="158">
        <v>27.9</v>
      </c>
      <c r="H708" s="158">
        <v>5.28</v>
      </c>
      <c r="I708" s="149">
        <v>22.619999999999997</v>
      </c>
      <c r="J708" s="788"/>
      <c r="L708" s="210"/>
    </row>
    <row r="709" spans="2:12" x14ac:dyDescent="0.2">
      <c r="B709" s="170"/>
      <c r="C709" s="169"/>
      <c r="D709" s="158" t="s">
        <v>459</v>
      </c>
      <c r="E709" s="158">
        <v>2.61</v>
      </c>
      <c r="F709" s="158">
        <v>6.5</v>
      </c>
      <c r="G709" s="158">
        <v>19.5</v>
      </c>
      <c r="H709" s="158">
        <v>2.21</v>
      </c>
      <c r="I709" s="149">
        <v>17.29</v>
      </c>
      <c r="J709" s="788"/>
    </row>
    <row r="710" spans="2:12" x14ac:dyDescent="0.2">
      <c r="B710" s="170"/>
      <c r="C710" s="169"/>
      <c r="D710" s="158" t="s">
        <v>884</v>
      </c>
      <c r="E710" s="158">
        <v>5.24</v>
      </c>
      <c r="F710" s="158">
        <v>11.4</v>
      </c>
      <c r="G710" s="158">
        <v>34.200000000000003</v>
      </c>
      <c r="H710" s="158">
        <v>4.1100000000000003</v>
      </c>
      <c r="I710" s="149">
        <v>30.090000000000003</v>
      </c>
      <c r="J710" s="788"/>
    </row>
    <row r="711" spans="2:12" x14ac:dyDescent="0.2">
      <c r="B711" s="170"/>
      <c r="C711" s="169"/>
      <c r="D711" s="158" t="s">
        <v>885</v>
      </c>
      <c r="E711" s="158">
        <v>8.8000000000000007</v>
      </c>
      <c r="F711" s="158">
        <v>12</v>
      </c>
      <c r="G711" s="158">
        <v>36</v>
      </c>
      <c r="H711" s="158">
        <v>5.0599999999999996</v>
      </c>
      <c r="I711" s="149">
        <v>30.94</v>
      </c>
      <c r="J711" s="788"/>
    </row>
    <row r="712" spans="2:12" x14ac:dyDescent="0.2">
      <c r="B712" s="170"/>
      <c r="C712" s="169"/>
      <c r="D712" s="158" t="s">
        <v>895</v>
      </c>
      <c r="E712" s="158">
        <v>3.83</v>
      </c>
      <c r="F712" s="158">
        <v>7.9</v>
      </c>
      <c r="G712" s="158">
        <v>23.7</v>
      </c>
      <c r="H712" s="158">
        <v>1.89</v>
      </c>
      <c r="I712" s="149">
        <v>21.81</v>
      </c>
      <c r="J712" s="788"/>
    </row>
    <row r="713" spans="2:12" x14ac:dyDescent="0.2">
      <c r="B713" s="170"/>
      <c r="C713" s="169"/>
      <c r="D713" s="158" t="s">
        <v>896</v>
      </c>
      <c r="E713" s="158">
        <v>3.83</v>
      </c>
      <c r="F713" s="158">
        <v>7.9</v>
      </c>
      <c r="G713" s="158">
        <v>23.7</v>
      </c>
      <c r="H713" s="158">
        <v>1.89</v>
      </c>
      <c r="I713" s="149">
        <v>21.81</v>
      </c>
      <c r="J713" s="788"/>
    </row>
    <row r="714" spans="2:12" x14ac:dyDescent="0.2">
      <c r="B714" s="170"/>
      <c r="C714" s="169"/>
      <c r="D714" s="158" t="s">
        <v>898</v>
      </c>
      <c r="E714" s="158">
        <v>5.69</v>
      </c>
      <c r="F714" s="158">
        <v>10.199999999999999</v>
      </c>
      <c r="G714" s="158">
        <v>30.6</v>
      </c>
      <c r="H714" s="158">
        <v>2.2200000000000002</v>
      </c>
      <c r="I714" s="149">
        <v>28.380000000000003</v>
      </c>
      <c r="J714" s="788"/>
    </row>
    <row r="715" spans="2:12" x14ac:dyDescent="0.2">
      <c r="B715" s="170"/>
      <c r="C715" s="169"/>
      <c r="D715" s="158" t="s">
        <v>899</v>
      </c>
      <c r="E715" s="158">
        <v>9.3800000000000008</v>
      </c>
      <c r="F715" s="158">
        <v>12.5</v>
      </c>
      <c r="G715" s="158">
        <v>37.5</v>
      </c>
      <c r="H715" s="158">
        <v>2.97</v>
      </c>
      <c r="I715" s="149">
        <v>34.53</v>
      </c>
      <c r="J715" s="788"/>
    </row>
    <row r="716" spans="2:12" x14ac:dyDescent="0.2">
      <c r="B716" s="170"/>
      <c r="C716" s="169"/>
      <c r="D716" s="158" t="s">
        <v>899</v>
      </c>
      <c r="E716" s="158">
        <v>9.3800000000000008</v>
      </c>
      <c r="F716" s="158">
        <v>12.5</v>
      </c>
      <c r="G716" s="158">
        <v>37.5</v>
      </c>
      <c r="H716" s="158">
        <v>2.97</v>
      </c>
      <c r="I716" s="149">
        <v>34.53</v>
      </c>
      <c r="J716" s="788"/>
    </row>
    <row r="717" spans="2:12" x14ac:dyDescent="0.2">
      <c r="B717" s="170"/>
      <c r="C717" s="169"/>
      <c r="D717" s="158" t="s">
        <v>900</v>
      </c>
      <c r="E717" s="158">
        <v>18.850000000000001</v>
      </c>
      <c r="F717" s="158">
        <v>20.6</v>
      </c>
      <c r="G717" s="158">
        <v>61.81</v>
      </c>
      <c r="H717" s="158">
        <v>3.33</v>
      </c>
      <c r="I717" s="149">
        <v>58.480000000000004</v>
      </c>
      <c r="J717" s="788"/>
    </row>
    <row r="718" spans="2:12" x14ac:dyDescent="0.2">
      <c r="B718" s="170"/>
      <c r="C718" s="169"/>
      <c r="D718" s="158" t="s">
        <v>901</v>
      </c>
      <c r="E718" s="158">
        <v>18.850000000000001</v>
      </c>
      <c r="F718" s="158">
        <v>20.6</v>
      </c>
      <c r="G718" s="158">
        <v>61.81</v>
      </c>
      <c r="H718" s="158">
        <v>3.33</v>
      </c>
      <c r="I718" s="149">
        <v>58.480000000000004</v>
      </c>
      <c r="J718" s="788"/>
    </row>
    <row r="719" spans="2:12" x14ac:dyDescent="0.2">
      <c r="B719" s="170"/>
      <c r="C719" s="169"/>
      <c r="D719" s="158" t="s">
        <v>908</v>
      </c>
      <c r="E719" s="158">
        <v>8.35</v>
      </c>
      <c r="F719" s="158">
        <v>14.13</v>
      </c>
      <c r="G719" s="158">
        <v>42.39</v>
      </c>
      <c r="H719" s="158">
        <v>1.68</v>
      </c>
      <c r="I719" s="149">
        <v>40.71</v>
      </c>
      <c r="J719" s="788"/>
    </row>
    <row r="720" spans="2:12" x14ac:dyDescent="0.2">
      <c r="B720" s="170"/>
      <c r="C720" s="169"/>
      <c r="D720" s="158" t="s">
        <v>909</v>
      </c>
      <c r="E720" s="158">
        <v>6.25</v>
      </c>
      <c r="F720" s="158">
        <v>12.57</v>
      </c>
      <c r="G720" s="158">
        <v>37.71</v>
      </c>
      <c r="H720" s="158">
        <v>1.68</v>
      </c>
      <c r="I720" s="149">
        <v>36.03</v>
      </c>
      <c r="J720" s="788"/>
    </row>
    <row r="721" spans="1:12" x14ac:dyDescent="0.2">
      <c r="A721" s="466"/>
      <c r="B721" s="797" t="s">
        <v>265</v>
      </c>
      <c r="C721" s="798"/>
      <c r="D721" s="798"/>
      <c r="E721" s="798"/>
      <c r="F721" s="798"/>
      <c r="G721" s="798"/>
      <c r="H721" s="799"/>
      <c r="I721" s="337">
        <v>615.02</v>
      </c>
      <c r="J721" s="127"/>
    </row>
    <row r="722" spans="1:12" ht="50.25" customHeight="1" x14ac:dyDescent="0.2">
      <c r="B722" s="230" t="s">
        <v>1531</v>
      </c>
      <c r="C722" s="230">
        <v>87527</v>
      </c>
      <c r="D722" s="801" t="s">
        <v>2071</v>
      </c>
      <c r="E722" s="795"/>
      <c r="F722" s="795"/>
      <c r="G722" s="795"/>
      <c r="H722" s="795"/>
      <c r="I722" s="796"/>
      <c r="J722" s="230" t="s">
        <v>48</v>
      </c>
    </row>
    <row r="723" spans="1:12" x14ac:dyDescent="0.2">
      <c r="B723" s="777" t="s">
        <v>260</v>
      </c>
      <c r="C723" s="778"/>
      <c r="D723" s="778"/>
      <c r="E723" s="778"/>
      <c r="F723" s="778"/>
      <c r="G723" s="779"/>
      <c r="H723" s="783" t="s">
        <v>279</v>
      </c>
      <c r="I723" s="783"/>
      <c r="J723" s="313" t="s">
        <v>264</v>
      </c>
    </row>
    <row r="724" spans="1:12" ht="28.5" customHeight="1" x14ac:dyDescent="0.2">
      <c r="B724" s="780" t="s">
        <v>760</v>
      </c>
      <c r="C724" s="781"/>
      <c r="D724" s="781"/>
      <c r="E724" s="781"/>
      <c r="F724" s="781"/>
      <c r="G724" s="782"/>
      <c r="H724" s="818">
        <v>104.35</v>
      </c>
      <c r="I724" s="819"/>
      <c r="J724" s="126" t="s">
        <v>263</v>
      </c>
      <c r="L724" s="210"/>
    </row>
    <row r="725" spans="1:12" x14ac:dyDescent="0.2">
      <c r="A725" s="466" t="s">
        <v>1531</v>
      </c>
      <c r="B725" s="797" t="s">
        <v>265</v>
      </c>
      <c r="C725" s="798"/>
      <c r="D725" s="798"/>
      <c r="E725" s="798"/>
      <c r="F725" s="798"/>
      <c r="G725" s="799"/>
      <c r="H725" s="805">
        <v>104.35</v>
      </c>
      <c r="I725" s="806"/>
      <c r="J725" s="127"/>
    </row>
    <row r="726" spans="1:12" ht="43.5" customHeight="1" x14ac:dyDescent="0.2">
      <c r="B726" s="230" t="s">
        <v>1532</v>
      </c>
      <c r="C726" s="230">
        <v>87531</v>
      </c>
      <c r="D726" s="801" t="s">
        <v>2073</v>
      </c>
      <c r="E726" s="795"/>
      <c r="F726" s="795"/>
      <c r="G726" s="795"/>
      <c r="H726" s="795"/>
      <c r="I726" s="796"/>
      <c r="J726" s="230" t="s">
        <v>48</v>
      </c>
      <c r="K726" s="210"/>
    </row>
    <row r="727" spans="1:12" x14ac:dyDescent="0.2">
      <c r="B727" s="777" t="s">
        <v>260</v>
      </c>
      <c r="C727" s="778"/>
      <c r="D727" s="778"/>
      <c r="E727" s="778"/>
      <c r="F727" s="778"/>
      <c r="G727" s="779"/>
      <c r="H727" s="783" t="s">
        <v>279</v>
      </c>
      <c r="I727" s="783"/>
      <c r="J727" s="313" t="s">
        <v>264</v>
      </c>
    </row>
    <row r="728" spans="1:12" ht="35.25" customHeight="1" x14ac:dyDescent="0.2">
      <c r="B728" s="780" t="s">
        <v>760</v>
      </c>
      <c r="C728" s="781"/>
      <c r="D728" s="781"/>
      <c r="E728" s="781"/>
      <c r="F728" s="781"/>
      <c r="G728" s="782"/>
      <c r="H728" s="916">
        <v>235.21</v>
      </c>
      <c r="I728" s="940"/>
      <c r="J728" s="126" t="s">
        <v>263</v>
      </c>
    </row>
    <row r="729" spans="1:12" x14ac:dyDescent="0.2">
      <c r="A729" s="466" t="s">
        <v>1532</v>
      </c>
      <c r="B729" s="797" t="s">
        <v>265</v>
      </c>
      <c r="C729" s="798"/>
      <c r="D729" s="798"/>
      <c r="E729" s="798"/>
      <c r="F729" s="798"/>
      <c r="G729" s="799"/>
      <c r="H729" s="805">
        <v>235.21</v>
      </c>
      <c r="I729" s="806"/>
      <c r="J729" s="127"/>
    </row>
    <row r="730" spans="1:12" ht="43.5" customHeight="1" x14ac:dyDescent="0.2">
      <c r="B730" s="230" t="s">
        <v>1533</v>
      </c>
      <c r="C730" s="230">
        <v>87535</v>
      </c>
      <c r="D730" s="801" t="s">
        <v>2075</v>
      </c>
      <c r="E730" s="795"/>
      <c r="F730" s="795"/>
      <c r="G730" s="795"/>
      <c r="H730" s="795"/>
      <c r="I730" s="796"/>
      <c r="J730" s="230" t="s">
        <v>48</v>
      </c>
      <c r="K730" s="210"/>
    </row>
    <row r="731" spans="1:12" x14ac:dyDescent="0.2">
      <c r="B731" s="777" t="s">
        <v>260</v>
      </c>
      <c r="C731" s="778"/>
      <c r="D731" s="778"/>
      <c r="E731" s="778"/>
      <c r="F731" s="778"/>
      <c r="G731" s="779"/>
      <c r="H731" s="783" t="s">
        <v>279</v>
      </c>
      <c r="I731" s="783"/>
      <c r="J731" s="313" t="s">
        <v>264</v>
      </c>
    </row>
    <row r="732" spans="1:12" ht="35.25" customHeight="1" x14ac:dyDescent="0.2">
      <c r="B732" s="780" t="s">
        <v>760</v>
      </c>
      <c r="C732" s="781"/>
      <c r="D732" s="781"/>
      <c r="E732" s="781"/>
      <c r="F732" s="781"/>
      <c r="G732" s="782"/>
      <c r="H732" s="818">
        <v>275.46000000000004</v>
      </c>
      <c r="I732" s="819"/>
      <c r="J732" s="126" t="s">
        <v>263</v>
      </c>
    </row>
    <row r="733" spans="1:12" x14ac:dyDescent="0.2">
      <c r="A733" s="466" t="s">
        <v>1533</v>
      </c>
      <c r="B733" s="797" t="s">
        <v>265</v>
      </c>
      <c r="C733" s="798"/>
      <c r="D733" s="798"/>
      <c r="E733" s="798"/>
      <c r="F733" s="798"/>
      <c r="G733" s="799"/>
      <c r="H733" s="805">
        <v>275.46000000000004</v>
      </c>
      <c r="I733" s="806"/>
      <c r="J733" s="127"/>
    </row>
    <row r="734" spans="1:12" ht="28.5" customHeight="1" x14ac:dyDescent="0.2">
      <c r="B734" s="230" t="s">
        <v>1534</v>
      </c>
      <c r="C734" s="230">
        <v>87273</v>
      </c>
      <c r="D734" s="801" t="s">
        <v>2077</v>
      </c>
      <c r="E734" s="795"/>
      <c r="F734" s="795"/>
      <c r="G734" s="795"/>
      <c r="H734" s="795"/>
      <c r="I734" s="796"/>
      <c r="J734" s="230" t="s">
        <v>48</v>
      </c>
    </row>
    <row r="735" spans="1:12" x14ac:dyDescent="0.2">
      <c r="B735" s="777" t="s">
        <v>260</v>
      </c>
      <c r="C735" s="778"/>
      <c r="D735" s="778"/>
      <c r="E735" s="778"/>
      <c r="F735" s="778"/>
      <c r="G735" s="779"/>
      <c r="H735" s="783" t="s">
        <v>279</v>
      </c>
      <c r="I735" s="783"/>
      <c r="J735" s="313" t="s">
        <v>264</v>
      </c>
    </row>
    <row r="736" spans="1:12" ht="12.75" customHeight="1" x14ac:dyDescent="0.2">
      <c r="B736" s="784" t="s">
        <v>288</v>
      </c>
      <c r="C736" s="785"/>
      <c r="D736" s="785"/>
      <c r="E736" s="785"/>
      <c r="F736" s="785"/>
      <c r="G736" s="786"/>
      <c r="H736" s="818">
        <v>615.02</v>
      </c>
      <c r="I736" s="819"/>
      <c r="J736" s="126" t="s">
        <v>263</v>
      </c>
    </row>
    <row r="737" spans="1:10" x14ac:dyDescent="0.2">
      <c r="A737" s="466" t="s">
        <v>1534</v>
      </c>
      <c r="B737" s="797" t="s">
        <v>265</v>
      </c>
      <c r="C737" s="798"/>
      <c r="D737" s="798"/>
      <c r="E737" s="798"/>
      <c r="F737" s="798"/>
      <c r="G737" s="799"/>
      <c r="H737" s="805">
        <v>615.02</v>
      </c>
      <c r="I737" s="806"/>
      <c r="J737" s="127"/>
    </row>
    <row r="738" spans="1:10" x14ac:dyDescent="0.2">
      <c r="B738" s="230" t="s">
        <v>1535</v>
      </c>
      <c r="C738" s="230">
        <v>101739</v>
      </c>
      <c r="D738" s="801" t="s">
        <v>2079</v>
      </c>
      <c r="E738" s="795"/>
      <c r="F738" s="795"/>
      <c r="G738" s="795"/>
      <c r="H738" s="795"/>
      <c r="I738" s="796"/>
      <c r="J738" s="230" t="s">
        <v>160</v>
      </c>
    </row>
    <row r="739" spans="1:10" x14ac:dyDescent="0.2">
      <c r="B739" s="777" t="s">
        <v>260</v>
      </c>
      <c r="C739" s="778"/>
      <c r="D739" s="778"/>
      <c r="E739" s="778"/>
      <c r="F739" s="778"/>
      <c r="G739" s="779"/>
      <c r="H739" s="783" t="s">
        <v>279</v>
      </c>
      <c r="I739" s="783"/>
      <c r="J739" s="313" t="s">
        <v>264</v>
      </c>
    </row>
    <row r="740" spans="1:10" ht="12.75" customHeight="1" x14ac:dyDescent="0.2">
      <c r="B740" s="784" t="s">
        <v>1161</v>
      </c>
      <c r="C740" s="785"/>
      <c r="D740" s="785"/>
      <c r="E740" s="785"/>
      <c r="F740" s="785"/>
      <c r="G740" s="786"/>
      <c r="H740" s="818">
        <v>320.45999999999998</v>
      </c>
      <c r="I740" s="819"/>
      <c r="J740" s="126" t="s">
        <v>263</v>
      </c>
    </row>
    <row r="741" spans="1:10" x14ac:dyDescent="0.2">
      <c r="A741" s="466" t="s">
        <v>1535</v>
      </c>
      <c r="B741" s="797" t="s">
        <v>265</v>
      </c>
      <c r="C741" s="798"/>
      <c r="D741" s="798"/>
      <c r="E741" s="798"/>
      <c r="F741" s="798"/>
      <c r="G741" s="799"/>
      <c r="H741" s="805">
        <v>320.45999999999998</v>
      </c>
      <c r="I741" s="806"/>
      <c r="J741" s="127"/>
    </row>
    <row r="742" spans="1:10" x14ac:dyDescent="0.2">
      <c r="A742" s="466"/>
      <c r="B742" s="366" t="s">
        <v>65</v>
      </c>
      <c r="C742" s="134"/>
      <c r="D742" s="135" t="s">
        <v>143</v>
      </c>
      <c r="E742" s="135"/>
      <c r="F742" s="135"/>
      <c r="G742" s="135"/>
      <c r="H742" s="135"/>
      <c r="I742" s="135"/>
      <c r="J742" s="136"/>
    </row>
    <row r="743" spans="1:10" ht="30" customHeight="1" x14ac:dyDescent="0.2">
      <c r="A743" s="466"/>
      <c r="B743" s="125" t="s">
        <v>149</v>
      </c>
      <c r="C743" s="230">
        <v>87882</v>
      </c>
      <c r="D743" s="801" t="s">
        <v>2081</v>
      </c>
      <c r="E743" s="795"/>
      <c r="F743" s="795"/>
      <c r="G743" s="795"/>
      <c r="H743" s="795"/>
      <c r="I743" s="796"/>
      <c r="J743" s="230" t="s">
        <v>48</v>
      </c>
    </row>
    <row r="744" spans="1:10" x14ac:dyDescent="0.2">
      <c r="A744" s="466"/>
      <c r="B744" s="777" t="s">
        <v>260</v>
      </c>
      <c r="C744" s="778"/>
      <c r="D744" s="778"/>
      <c r="E744" s="937" t="s">
        <v>235</v>
      </c>
      <c r="F744" s="938"/>
      <c r="G744" s="939"/>
      <c r="H744" s="926" t="s">
        <v>263</v>
      </c>
      <c r="I744" s="927"/>
      <c r="J744" s="350" t="s">
        <v>305</v>
      </c>
    </row>
    <row r="745" spans="1:10" x14ac:dyDescent="0.2">
      <c r="A745" s="466"/>
      <c r="B745" s="228"/>
      <c r="C745" s="159"/>
      <c r="D745" s="160"/>
      <c r="E745" s="844" t="s">
        <v>863</v>
      </c>
      <c r="F745" s="845"/>
      <c r="G745" s="846"/>
      <c r="H745" s="876">
        <v>3.45</v>
      </c>
      <c r="I745" s="877"/>
      <c r="J745" s="851" t="s">
        <v>311</v>
      </c>
    </row>
    <row r="746" spans="1:10" x14ac:dyDescent="0.2">
      <c r="A746" s="466"/>
      <c r="B746" s="150"/>
      <c r="C746" s="173"/>
      <c r="D746" s="151"/>
      <c r="E746" s="844" t="s">
        <v>864</v>
      </c>
      <c r="F746" s="845"/>
      <c r="G746" s="846"/>
      <c r="H746" s="876">
        <v>8.3000000000000007</v>
      </c>
      <c r="I746" s="877"/>
      <c r="J746" s="852"/>
    </row>
    <row r="747" spans="1:10" x14ac:dyDescent="0.2">
      <c r="A747" s="466"/>
      <c r="B747" s="150"/>
      <c r="C747" s="173"/>
      <c r="D747" s="151"/>
      <c r="E747" s="844" t="s">
        <v>865</v>
      </c>
      <c r="F747" s="845"/>
      <c r="G747" s="846"/>
      <c r="H747" s="876">
        <v>8.19</v>
      </c>
      <c r="I747" s="877"/>
      <c r="J747" s="852"/>
    </row>
    <row r="748" spans="1:10" x14ac:dyDescent="0.2">
      <c r="A748" s="466"/>
      <c r="B748" s="150"/>
      <c r="C748" s="173"/>
      <c r="D748" s="151"/>
      <c r="E748" s="844" t="s">
        <v>866</v>
      </c>
      <c r="F748" s="845"/>
      <c r="G748" s="846"/>
      <c r="H748" s="876">
        <v>11.9</v>
      </c>
      <c r="I748" s="877"/>
      <c r="J748" s="852"/>
    </row>
    <row r="749" spans="1:10" x14ac:dyDescent="0.2">
      <c r="A749" s="466"/>
      <c r="B749" s="146"/>
      <c r="D749" s="152"/>
      <c r="E749" s="844" t="s">
        <v>867</v>
      </c>
      <c r="F749" s="845"/>
      <c r="G749" s="846"/>
      <c r="H749" s="876">
        <v>18.309999999999999</v>
      </c>
      <c r="I749" s="877"/>
      <c r="J749" s="852"/>
    </row>
    <row r="750" spans="1:10" x14ac:dyDescent="0.2">
      <c r="A750" s="466"/>
      <c r="B750" s="150"/>
      <c r="C750" s="173"/>
      <c r="D750" s="151"/>
      <c r="E750" s="844" t="s">
        <v>868</v>
      </c>
      <c r="F750" s="845"/>
      <c r="G750" s="846"/>
      <c r="H750" s="876">
        <v>3.07</v>
      </c>
      <c r="I750" s="877"/>
      <c r="J750" s="852"/>
    </row>
    <row r="751" spans="1:10" x14ac:dyDescent="0.2">
      <c r="A751" s="466"/>
      <c r="B751" s="150"/>
      <c r="C751" s="173"/>
      <c r="D751" s="151"/>
      <c r="E751" s="844" t="s">
        <v>869</v>
      </c>
      <c r="F751" s="845"/>
      <c r="G751" s="846"/>
      <c r="H751" s="876">
        <v>17.829999999999998</v>
      </c>
      <c r="I751" s="877"/>
      <c r="J751" s="852"/>
    </row>
    <row r="752" spans="1:10" ht="12.75" customHeight="1" x14ac:dyDescent="0.2">
      <c r="A752" s="466"/>
      <c r="B752" s="150"/>
      <c r="C752" s="173"/>
      <c r="D752" s="151"/>
      <c r="E752" s="844" t="s">
        <v>870</v>
      </c>
      <c r="F752" s="845"/>
      <c r="G752" s="846"/>
      <c r="H752" s="876">
        <v>29.64</v>
      </c>
      <c r="I752" s="877"/>
      <c r="J752" s="852"/>
    </row>
    <row r="753" spans="1:10" x14ac:dyDescent="0.2">
      <c r="A753" s="466"/>
      <c r="B753" s="150"/>
      <c r="C753" s="173"/>
      <c r="D753" s="151"/>
      <c r="E753" s="844" t="s">
        <v>871</v>
      </c>
      <c r="F753" s="845"/>
      <c r="G753" s="846"/>
      <c r="H753" s="876">
        <v>39.44</v>
      </c>
      <c r="I753" s="877"/>
      <c r="J753" s="852"/>
    </row>
    <row r="754" spans="1:10" x14ac:dyDescent="0.2">
      <c r="A754" s="466"/>
      <c r="B754" s="150"/>
      <c r="C754" s="173"/>
      <c r="D754" s="151"/>
      <c r="E754" s="844" t="s">
        <v>872</v>
      </c>
      <c r="F754" s="845"/>
      <c r="G754" s="846"/>
      <c r="H754" s="876">
        <v>39.630000000000003</v>
      </c>
      <c r="I754" s="877"/>
      <c r="J754" s="852"/>
    </row>
    <row r="755" spans="1:10" x14ac:dyDescent="0.2">
      <c r="A755" s="466"/>
      <c r="B755" s="150"/>
      <c r="C755" s="173"/>
      <c r="D755" s="151"/>
      <c r="E755" s="844" t="s">
        <v>873</v>
      </c>
      <c r="F755" s="845"/>
      <c r="G755" s="846"/>
      <c r="H755" s="876">
        <v>44.59</v>
      </c>
      <c r="I755" s="877"/>
      <c r="J755" s="852"/>
    </row>
    <row r="756" spans="1:10" x14ac:dyDescent="0.2">
      <c r="A756" s="466"/>
      <c r="B756" s="150"/>
      <c r="C756" s="173"/>
      <c r="D756" s="151"/>
      <c r="E756" s="844" t="s">
        <v>874</v>
      </c>
      <c r="F756" s="845"/>
      <c r="G756" s="846"/>
      <c r="H756" s="876">
        <v>44.59</v>
      </c>
      <c r="I756" s="877"/>
      <c r="J756" s="852"/>
    </row>
    <row r="757" spans="1:10" x14ac:dyDescent="0.2">
      <c r="A757" s="466"/>
      <c r="B757" s="150"/>
      <c r="C757" s="173"/>
      <c r="D757" s="151"/>
      <c r="E757" s="844" t="s">
        <v>875</v>
      </c>
      <c r="F757" s="845"/>
      <c r="G757" s="846"/>
      <c r="H757" s="876">
        <v>36.11</v>
      </c>
      <c r="I757" s="877"/>
      <c r="J757" s="852"/>
    </row>
    <row r="758" spans="1:10" x14ac:dyDescent="0.2">
      <c r="A758" s="466"/>
      <c r="B758" s="150"/>
      <c r="C758" s="173"/>
      <c r="D758" s="151"/>
      <c r="E758" s="844" t="s">
        <v>876</v>
      </c>
      <c r="F758" s="845"/>
      <c r="G758" s="846"/>
      <c r="H758" s="876">
        <v>36.11</v>
      </c>
      <c r="I758" s="877"/>
      <c r="J758" s="852"/>
    </row>
    <row r="759" spans="1:10" x14ac:dyDescent="0.2">
      <c r="A759" s="466"/>
      <c r="B759" s="150"/>
      <c r="C759" s="173"/>
      <c r="D759" s="151"/>
      <c r="E759" s="844" t="s">
        <v>877</v>
      </c>
      <c r="F759" s="845"/>
      <c r="G759" s="846"/>
      <c r="H759" s="876">
        <v>4.46</v>
      </c>
      <c r="I759" s="877"/>
      <c r="J759" s="852"/>
    </row>
    <row r="760" spans="1:10" x14ac:dyDescent="0.2">
      <c r="A760" s="466"/>
      <c r="B760" s="150"/>
      <c r="C760" s="173"/>
      <c r="D760" s="151"/>
      <c r="E760" s="844" t="s">
        <v>878</v>
      </c>
      <c r="F760" s="845"/>
      <c r="G760" s="846"/>
      <c r="H760" s="876">
        <v>4.95</v>
      </c>
      <c r="I760" s="877"/>
      <c r="J760" s="852"/>
    </row>
    <row r="761" spans="1:10" x14ac:dyDescent="0.2">
      <c r="A761" s="466"/>
      <c r="B761" s="150"/>
      <c r="C761" s="173"/>
      <c r="D761" s="151"/>
      <c r="E761" s="844" t="s">
        <v>879</v>
      </c>
      <c r="F761" s="845"/>
      <c r="G761" s="846"/>
      <c r="H761" s="876">
        <v>11.9</v>
      </c>
      <c r="I761" s="877"/>
      <c r="J761" s="852"/>
    </row>
    <row r="762" spans="1:10" x14ac:dyDescent="0.2">
      <c r="A762" s="466"/>
      <c r="B762" s="150"/>
      <c r="C762" s="173"/>
      <c r="D762" s="151"/>
      <c r="E762" s="844" t="s">
        <v>459</v>
      </c>
      <c r="F762" s="845"/>
      <c r="G762" s="846"/>
      <c r="H762" s="876">
        <v>2.61</v>
      </c>
      <c r="I762" s="877"/>
      <c r="J762" s="852"/>
    </row>
    <row r="763" spans="1:10" x14ac:dyDescent="0.2">
      <c r="A763" s="466"/>
      <c r="B763" s="150"/>
      <c r="C763" s="173"/>
      <c r="D763" s="151"/>
      <c r="E763" s="844" t="s">
        <v>880</v>
      </c>
      <c r="F763" s="845"/>
      <c r="G763" s="846"/>
      <c r="H763" s="876">
        <v>1.9</v>
      </c>
      <c r="I763" s="877"/>
      <c r="J763" s="852"/>
    </row>
    <row r="764" spans="1:10" x14ac:dyDescent="0.2">
      <c r="A764" s="466"/>
      <c r="B764" s="150"/>
      <c r="C764" s="173"/>
      <c r="D764" s="151"/>
      <c r="E764" s="844" t="s">
        <v>881</v>
      </c>
      <c r="F764" s="845"/>
      <c r="G764" s="846"/>
      <c r="H764" s="876">
        <v>8.1199999999999992</v>
      </c>
      <c r="I764" s="877"/>
      <c r="J764" s="852"/>
    </row>
    <row r="765" spans="1:10" x14ac:dyDescent="0.2">
      <c r="A765" s="466"/>
      <c r="B765" s="150"/>
      <c r="C765" s="173"/>
      <c r="D765" s="151"/>
      <c r="E765" s="844" t="s">
        <v>882</v>
      </c>
      <c r="F765" s="845"/>
      <c r="G765" s="846"/>
      <c r="H765" s="876">
        <v>8.1199999999999992</v>
      </c>
      <c r="I765" s="877"/>
      <c r="J765" s="852"/>
    </row>
    <row r="766" spans="1:10" x14ac:dyDescent="0.2">
      <c r="A766" s="466"/>
      <c r="B766" s="150"/>
      <c r="C766" s="173"/>
      <c r="D766" s="151"/>
      <c r="E766" s="844" t="s">
        <v>883</v>
      </c>
      <c r="F766" s="845"/>
      <c r="G766" s="846"/>
      <c r="H766" s="876">
        <v>1.2</v>
      </c>
      <c r="I766" s="877"/>
      <c r="J766" s="852"/>
    </row>
    <row r="767" spans="1:10" x14ac:dyDescent="0.2">
      <c r="A767" s="466"/>
      <c r="B767" s="150"/>
      <c r="C767" s="173"/>
      <c r="D767" s="173"/>
      <c r="E767" s="844" t="s">
        <v>884</v>
      </c>
      <c r="F767" s="845"/>
      <c r="G767" s="846"/>
      <c r="H767" s="876">
        <v>5.24</v>
      </c>
      <c r="I767" s="877"/>
      <c r="J767" s="852"/>
    </row>
    <row r="768" spans="1:10" x14ac:dyDescent="0.2">
      <c r="A768" s="466"/>
      <c r="B768" s="150"/>
      <c r="C768" s="173"/>
      <c r="D768" s="173"/>
      <c r="E768" s="844" t="s">
        <v>885</v>
      </c>
      <c r="F768" s="845"/>
      <c r="G768" s="846"/>
      <c r="H768" s="876">
        <v>8.8000000000000007</v>
      </c>
      <c r="I768" s="877"/>
      <c r="J768" s="852"/>
    </row>
    <row r="769" spans="1:10" x14ac:dyDescent="0.2">
      <c r="A769" s="466"/>
      <c r="B769" s="150"/>
      <c r="C769" s="173"/>
      <c r="D769" s="173"/>
      <c r="E769" s="844" t="s">
        <v>886</v>
      </c>
      <c r="F769" s="845"/>
      <c r="G769" s="846"/>
      <c r="H769" s="876">
        <v>47.72</v>
      </c>
      <c r="I769" s="877"/>
      <c r="J769" s="852"/>
    </row>
    <row r="770" spans="1:10" x14ac:dyDescent="0.2">
      <c r="A770" s="466"/>
      <c r="B770" s="150"/>
      <c r="C770" s="173"/>
      <c r="D770" s="173"/>
      <c r="E770" s="844" t="s">
        <v>887</v>
      </c>
      <c r="F770" s="845"/>
      <c r="G770" s="846"/>
      <c r="H770" s="876">
        <v>36.200000000000003</v>
      </c>
      <c r="I770" s="877"/>
      <c r="J770" s="852"/>
    </row>
    <row r="771" spans="1:10" x14ac:dyDescent="0.2">
      <c r="A771" s="466"/>
      <c r="B771" s="150"/>
      <c r="C771" s="173"/>
      <c r="D771" s="173"/>
      <c r="E771" s="844" t="s">
        <v>888</v>
      </c>
      <c r="F771" s="845"/>
      <c r="G771" s="846"/>
      <c r="H771" s="876">
        <v>35.92</v>
      </c>
      <c r="I771" s="877"/>
      <c r="J771" s="852"/>
    </row>
    <row r="772" spans="1:10" x14ac:dyDescent="0.2">
      <c r="A772" s="466"/>
      <c r="B772" s="150"/>
      <c r="C772" s="173"/>
      <c r="D772" s="173"/>
      <c r="E772" s="844" t="s">
        <v>890</v>
      </c>
      <c r="F772" s="845"/>
      <c r="G772" s="846"/>
      <c r="H772" s="876">
        <v>32.25</v>
      </c>
      <c r="I772" s="877"/>
      <c r="J772" s="852"/>
    </row>
    <row r="773" spans="1:10" x14ac:dyDescent="0.2">
      <c r="A773" s="466"/>
      <c r="B773" s="150"/>
      <c r="C773" s="173"/>
      <c r="D773" s="173"/>
      <c r="E773" s="844" t="s">
        <v>891</v>
      </c>
      <c r="F773" s="845"/>
      <c r="G773" s="846"/>
      <c r="H773" s="876">
        <v>1.8</v>
      </c>
      <c r="I773" s="877"/>
      <c r="J773" s="852"/>
    </row>
    <row r="774" spans="1:10" x14ac:dyDescent="0.2">
      <c r="A774" s="466"/>
      <c r="B774" s="150"/>
      <c r="C774" s="173"/>
      <c r="D774" s="173"/>
      <c r="E774" s="844" t="s">
        <v>892</v>
      </c>
      <c r="F774" s="845"/>
      <c r="G774" s="846"/>
      <c r="H774" s="876">
        <v>4.66</v>
      </c>
      <c r="I774" s="877"/>
      <c r="J774" s="852"/>
    </row>
    <row r="775" spans="1:10" x14ac:dyDescent="0.2">
      <c r="A775" s="466"/>
      <c r="B775" s="150"/>
      <c r="C775" s="173"/>
      <c r="D775" s="173"/>
      <c r="E775" s="844" t="s">
        <v>893</v>
      </c>
      <c r="F775" s="845"/>
      <c r="G775" s="846"/>
      <c r="H775" s="876">
        <v>2.94</v>
      </c>
      <c r="I775" s="877"/>
      <c r="J775" s="852"/>
    </row>
    <row r="776" spans="1:10" x14ac:dyDescent="0.2">
      <c r="A776" s="466"/>
      <c r="B776" s="150"/>
      <c r="C776" s="173"/>
      <c r="D776" s="173"/>
      <c r="E776" s="844" t="s">
        <v>894</v>
      </c>
      <c r="F776" s="845"/>
      <c r="G776" s="846"/>
      <c r="H776" s="876">
        <v>18.11</v>
      </c>
      <c r="I776" s="877"/>
      <c r="J776" s="852"/>
    </row>
    <row r="777" spans="1:10" x14ac:dyDescent="0.2">
      <c r="A777" s="466"/>
      <c r="B777" s="150"/>
      <c r="C777" s="173"/>
      <c r="D777" s="173"/>
      <c r="E777" s="844" t="s">
        <v>895</v>
      </c>
      <c r="F777" s="845"/>
      <c r="G777" s="846"/>
      <c r="H777" s="876">
        <v>3.83</v>
      </c>
      <c r="I777" s="877"/>
      <c r="J777" s="852"/>
    </row>
    <row r="778" spans="1:10" x14ac:dyDescent="0.2">
      <c r="A778" s="466"/>
      <c r="B778" s="150"/>
      <c r="C778" s="173"/>
      <c r="D778" s="173"/>
      <c r="E778" s="844" t="s">
        <v>896</v>
      </c>
      <c r="F778" s="845"/>
      <c r="G778" s="846"/>
      <c r="H778" s="876">
        <v>3.83</v>
      </c>
      <c r="I778" s="877"/>
      <c r="J778" s="852"/>
    </row>
    <row r="779" spans="1:10" x14ac:dyDescent="0.2">
      <c r="A779" s="466"/>
      <c r="B779" s="150"/>
      <c r="C779" s="173"/>
      <c r="D779" s="173"/>
      <c r="E779" s="844" t="s">
        <v>897</v>
      </c>
      <c r="F779" s="845"/>
      <c r="G779" s="846"/>
      <c r="H779" s="876">
        <v>5.69</v>
      </c>
      <c r="I779" s="877"/>
      <c r="J779" s="852"/>
    </row>
    <row r="780" spans="1:10" x14ac:dyDescent="0.2">
      <c r="A780" s="466"/>
      <c r="B780" s="150"/>
      <c r="C780" s="173"/>
      <c r="D780" s="173"/>
      <c r="E780" s="844" t="s">
        <v>898</v>
      </c>
      <c r="F780" s="845"/>
      <c r="G780" s="846"/>
      <c r="H780" s="876">
        <v>5.69</v>
      </c>
      <c r="I780" s="877"/>
      <c r="J780" s="852"/>
    </row>
    <row r="781" spans="1:10" x14ac:dyDescent="0.2">
      <c r="A781" s="466"/>
      <c r="B781" s="150"/>
      <c r="C781" s="173"/>
      <c r="D781" s="173"/>
      <c r="E781" s="844" t="s">
        <v>899</v>
      </c>
      <c r="F781" s="845"/>
      <c r="G781" s="846"/>
      <c r="H781" s="876">
        <v>9.3800000000000008</v>
      </c>
      <c r="I781" s="877"/>
      <c r="J781" s="852"/>
    </row>
    <row r="782" spans="1:10" x14ac:dyDescent="0.2">
      <c r="A782" s="466"/>
      <c r="B782" s="150"/>
      <c r="C782" s="173"/>
      <c r="D782" s="173"/>
      <c r="E782" s="844" t="s">
        <v>899</v>
      </c>
      <c r="F782" s="845"/>
      <c r="G782" s="846"/>
      <c r="H782" s="876">
        <v>9.3800000000000008</v>
      </c>
      <c r="I782" s="877"/>
      <c r="J782" s="852"/>
    </row>
    <row r="783" spans="1:10" x14ac:dyDescent="0.2">
      <c r="A783" s="466"/>
      <c r="B783" s="150"/>
      <c r="C783" s="173"/>
      <c r="D783" s="173"/>
      <c r="E783" s="844" t="s">
        <v>900</v>
      </c>
      <c r="F783" s="845"/>
      <c r="G783" s="846"/>
      <c r="H783" s="876">
        <v>18.850000000000001</v>
      </c>
      <c r="I783" s="877"/>
      <c r="J783" s="852"/>
    </row>
    <row r="784" spans="1:10" x14ac:dyDescent="0.2">
      <c r="A784" s="466"/>
      <c r="B784" s="150"/>
      <c r="C784" s="173"/>
      <c r="D784" s="173"/>
      <c r="E784" s="844" t="s">
        <v>901</v>
      </c>
      <c r="F784" s="845"/>
      <c r="G784" s="846"/>
      <c r="H784" s="876">
        <v>18.850000000000001</v>
      </c>
      <c r="I784" s="877"/>
      <c r="J784" s="852"/>
    </row>
    <row r="785" spans="1:10" x14ac:dyDescent="0.2">
      <c r="A785" s="466"/>
      <c r="B785" s="150"/>
      <c r="C785" s="173"/>
      <c r="D785" s="173"/>
      <c r="E785" s="844" t="s">
        <v>902</v>
      </c>
      <c r="F785" s="845"/>
      <c r="G785" s="846"/>
      <c r="H785" s="876">
        <v>24.23</v>
      </c>
      <c r="I785" s="877"/>
      <c r="J785" s="852"/>
    </row>
    <row r="786" spans="1:10" x14ac:dyDescent="0.2">
      <c r="A786" s="466"/>
      <c r="B786" s="150"/>
      <c r="C786" s="173"/>
      <c r="D786" s="173"/>
      <c r="E786" s="844" t="s">
        <v>903</v>
      </c>
      <c r="F786" s="845"/>
      <c r="G786" s="846"/>
      <c r="H786" s="876">
        <v>29.76</v>
      </c>
      <c r="I786" s="877"/>
      <c r="J786" s="852"/>
    </row>
    <row r="787" spans="1:10" x14ac:dyDescent="0.2">
      <c r="A787" s="466"/>
      <c r="B787" s="150"/>
      <c r="C787" s="173"/>
      <c r="D787" s="173"/>
      <c r="E787" s="844" t="s">
        <v>904</v>
      </c>
      <c r="F787" s="845"/>
      <c r="G787" s="846"/>
      <c r="H787" s="876">
        <v>29.76</v>
      </c>
      <c r="I787" s="877"/>
      <c r="J787" s="852"/>
    </row>
    <row r="788" spans="1:10" x14ac:dyDescent="0.2">
      <c r="A788" s="466"/>
      <c r="B788" s="150"/>
      <c r="C788" s="173"/>
      <c r="D788" s="173"/>
      <c r="E788" s="844" t="s">
        <v>905</v>
      </c>
      <c r="F788" s="845"/>
      <c r="G788" s="846"/>
      <c r="H788" s="876">
        <v>62.4</v>
      </c>
      <c r="I788" s="877"/>
      <c r="J788" s="852"/>
    </row>
    <row r="789" spans="1:10" x14ac:dyDescent="0.2">
      <c r="A789" s="466"/>
      <c r="B789" s="150"/>
      <c r="C789" s="173"/>
      <c r="D789" s="173"/>
      <c r="E789" s="844" t="s">
        <v>906</v>
      </c>
      <c r="F789" s="845"/>
      <c r="G789" s="846"/>
      <c r="H789" s="876">
        <v>62.4</v>
      </c>
      <c r="I789" s="877"/>
      <c r="J789" s="852"/>
    </row>
    <row r="790" spans="1:10" x14ac:dyDescent="0.2">
      <c r="A790" s="466"/>
      <c r="B790" s="150"/>
      <c r="C790" s="173"/>
      <c r="D790" s="173"/>
      <c r="E790" s="844" t="s">
        <v>907</v>
      </c>
      <c r="F790" s="845"/>
      <c r="G790" s="846"/>
      <c r="H790" s="876">
        <v>1.72</v>
      </c>
      <c r="I790" s="877"/>
      <c r="J790" s="852"/>
    </row>
    <row r="791" spans="1:10" x14ac:dyDescent="0.2">
      <c r="A791" s="466"/>
      <c r="B791" s="150"/>
      <c r="C791" s="173"/>
      <c r="D791" s="173"/>
      <c r="E791" s="844" t="s">
        <v>908</v>
      </c>
      <c r="F791" s="845"/>
      <c r="G791" s="846"/>
      <c r="H791" s="876">
        <v>8.35</v>
      </c>
      <c r="I791" s="877"/>
      <c r="J791" s="852"/>
    </row>
    <row r="792" spans="1:10" x14ac:dyDescent="0.2">
      <c r="A792" s="466"/>
      <c r="B792" s="150"/>
      <c r="C792" s="173"/>
      <c r="D792" s="173"/>
      <c r="E792" s="844" t="s">
        <v>909</v>
      </c>
      <c r="F792" s="845"/>
      <c r="G792" s="846"/>
      <c r="H792" s="876">
        <v>6.25</v>
      </c>
      <c r="I792" s="877"/>
      <c r="J792" s="852"/>
    </row>
    <row r="793" spans="1:10" x14ac:dyDescent="0.2">
      <c r="A793" s="466"/>
      <c r="B793" s="150"/>
      <c r="C793" s="173"/>
      <c r="D793" s="173"/>
      <c r="E793" s="844" t="s">
        <v>1131</v>
      </c>
      <c r="F793" s="845"/>
      <c r="G793" s="846"/>
      <c r="H793" s="876">
        <v>155.6</v>
      </c>
      <c r="I793" s="877"/>
      <c r="J793" s="852"/>
    </row>
    <row r="794" spans="1:10" x14ac:dyDescent="0.2">
      <c r="A794" s="466" t="s">
        <v>979</v>
      </c>
      <c r="B794" s="931" t="s">
        <v>265</v>
      </c>
      <c r="C794" s="932"/>
      <c r="D794" s="932"/>
      <c r="E794" s="932"/>
      <c r="F794" s="932"/>
      <c r="G794" s="932"/>
      <c r="H794" s="933">
        <v>1034.03</v>
      </c>
      <c r="I794" s="933"/>
      <c r="J794" s="853"/>
    </row>
    <row r="795" spans="1:10" x14ac:dyDescent="0.2">
      <c r="A795" s="466"/>
      <c r="B795" s="777" t="s">
        <v>260</v>
      </c>
      <c r="C795" s="778"/>
      <c r="D795" s="778"/>
      <c r="E795" s="778"/>
      <c r="F795" s="778"/>
      <c r="G795" s="779"/>
      <c r="H795" s="783" t="s">
        <v>279</v>
      </c>
      <c r="I795" s="783"/>
      <c r="J795" s="313" t="s">
        <v>264</v>
      </c>
    </row>
    <row r="796" spans="1:10" ht="41.25" customHeight="1" x14ac:dyDescent="0.2">
      <c r="A796" s="466"/>
      <c r="B796" s="125" t="s">
        <v>150</v>
      </c>
      <c r="C796" s="230">
        <v>90408</v>
      </c>
      <c r="D796" s="801" t="s">
        <v>2083</v>
      </c>
      <c r="E796" s="795"/>
      <c r="F796" s="795"/>
      <c r="G796" s="795"/>
      <c r="H796" s="795"/>
      <c r="I796" s="796"/>
      <c r="J796" s="230" t="s">
        <v>48</v>
      </c>
    </row>
    <row r="797" spans="1:10" x14ac:dyDescent="0.2">
      <c r="A797" s="466"/>
      <c r="B797" s="784" t="s">
        <v>761</v>
      </c>
      <c r="C797" s="785"/>
      <c r="D797" s="785"/>
      <c r="E797" s="785"/>
      <c r="F797" s="785"/>
      <c r="G797" s="786"/>
      <c r="H797" s="818">
        <v>1034.03</v>
      </c>
      <c r="I797" s="819"/>
      <c r="J797" s="126" t="s">
        <v>263</v>
      </c>
    </row>
    <row r="798" spans="1:10" x14ac:dyDescent="0.2">
      <c r="A798" s="466" t="s">
        <v>1008</v>
      </c>
      <c r="B798" s="797" t="s">
        <v>265</v>
      </c>
      <c r="C798" s="798"/>
      <c r="D798" s="798"/>
      <c r="E798" s="798"/>
      <c r="F798" s="798"/>
      <c r="G798" s="799"/>
      <c r="H798" s="805">
        <v>1034.03</v>
      </c>
      <c r="I798" s="806"/>
      <c r="J798" s="127"/>
    </row>
    <row r="799" spans="1:10" x14ac:dyDescent="0.2">
      <c r="A799" s="466"/>
      <c r="B799" s="125" t="s">
        <v>151</v>
      </c>
      <c r="C799" s="230">
        <v>96114</v>
      </c>
      <c r="D799" s="801" t="s">
        <v>2085</v>
      </c>
      <c r="E799" s="795"/>
      <c r="F799" s="795"/>
      <c r="G799" s="795"/>
      <c r="H799" s="795"/>
      <c r="I799" s="796"/>
      <c r="J799" s="230" t="s">
        <v>48</v>
      </c>
    </row>
    <row r="800" spans="1:10" x14ac:dyDescent="0.2">
      <c r="A800" s="466"/>
      <c r="B800" s="839" t="s">
        <v>260</v>
      </c>
      <c r="C800" s="840"/>
      <c r="D800" s="840"/>
      <c r="E800" s="937" t="s">
        <v>235</v>
      </c>
      <c r="F800" s="938"/>
      <c r="G800" s="939"/>
      <c r="H800" s="926" t="s">
        <v>263</v>
      </c>
      <c r="I800" s="927"/>
      <c r="J800" s="350" t="s">
        <v>305</v>
      </c>
    </row>
    <row r="801" spans="1:10" ht="217.5" customHeight="1" x14ac:dyDescent="0.2">
      <c r="A801" s="466"/>
      <c r="B801" s="367"/>
      <c r="C801" s="368"/>
      <c r="D801" s="368"/>
      <c r="E801" s="844" t="s">
        <v>889</v>
      </c>
      <c r="F801" s="845"/>
      <c r="G801" s="846"/>
      <c r="H801" s="876">
        <v>296.5</v>
      </c>
      <c r="I801" s="877"/>
      <c r="J801" s="544" t="s">
        <v>311</v>
      </c>
    </row>
    <row r="802" spans="1:10" x14ac:dyDescent="0.2">
      <c r="A802" s="466" t="s">
        <v>1009</v>
      </c>
      <c r="B802" s="931" t="s">
        <v>265</v>
      </c>
      <c r="C802" s="932"/>
      <c r="D802" s="932"/>
      <c r="E802" s="932"/>
      <c r="F802" s="932"/>
      <c r="G802" s="1021"/>
      <c r="H802" s="933">
        <v>296.5</v>
      </c>
      <c r="I802" s="933"/>
      <c r="J802" s="161"/>
    </row>
    <row r="803" spans="1:10" x14ac:dyDescent="0.2">
      <c r="A803" s="466"/>
      <c r="B803" s="125" t="s">
        <v>186</v>
      </c>
      <c r="C803" s="230">
        <v>96123</v>
      </c>
      <c r="D803" s="801" t="s">
        <v>2087</v>
      </c>
      <c r="E803" s="795"/>
      <c r="F803" s="795"/>
      <c r="G803" s="795"/>
      <c r="H803" s="795"/>
      <c r="I803" s="796"/>
      <c r="J803" s="230" t="s">
        <v>160</v>
      </c>
    </row>
    <row r="804" spans="1:10" x14ac:dyDescent="0.2">
      <c r="A804" s="466"/>
      <c r="B804" s="777" t="s">
        <v>260</v>
      </c>
      <c r="C804" s="778"/>
      <c r="D804" s="778"/>
      <c r="E804" s="778"/>
      <c r="F804" s="778"/>
      <c r="G804" s="779"/>
      <c r="H804" s="1022" t="s">
        <v>268</v>
      </c>
      <c r="I804" s="924"/>
      <c r="J804" s="350" t="s">
        <v>305</v>
      </c>
    </row>
    <row r="805" spans="1:10" ht="15" customHeight="1" x14ac:dyDescent="0.2">
      <c r="A805" s="466"/>
      <c r="B805" s="928" t="s">
        <v>460</v>
      </c>
      <c r="C805" s="929"/>
      <c r="D805" s="929"/>
      <c r="E805" s="929"/>
      <c r="F805" s="929"/>
      <c r="G805" s="930"/>
      <c r="H805" s="876">
        <v>70.099999999999994</v>
      </c>
      <c r="I805" s="877"/>
      <c r="J805" s="353" t="s">
        <v>268</v>
      </c>
    </row>
    <row r="806" spans="1:10" x14ac:dyDescent="0.2">
      <c r="A806" s="466" t="s">
        <v>977</v>
      </c>
      <c r="B806" s="931" t="s">
        <v>265</v>
      </c>
      <c r="C806" s="932"/>
      <c r="D806" s="932"/>
      <c r="E806" s="932"/>
      <c r="F806" s="932"/>
      <c r="G806" s="932"/>
      <c r="H806" s="933">
        <v>70.099999999999994</v>
      </c>
      <c r="I806" s="933"/>
      <c r="J806" s="161"/>
    </row>
    <row r="807" spans="1:10" x14ac:dyDescent="0.2">
      <c r="B807" s="223" t="s">
        <v>66</v>
      </c>
      <c r="C807" s="224"/>
      <c r="D807" s="225" t="s">
        <v>144</v>
      </c>
      <c r="E807" s="131"/>
      <c r="F807" s="131"/>
      <c r="G807" s="131"/>
      <c r="H807" s="131"/>
      <c r="I807" s="131"/>
      <c r="J807" s="132"/>
    </row>
    <row r="808" spans="1:10" ht="16.5" customHeight="1" x14ac:dyDescent="0.2">
      <c r="B808" s="366" t="s">
        <v>67</v>
      </c>
      <c r="C808" s="134"/>
      <c r="D808" s="135" t="s">
        <v>145</v>
      </c>
      <c r="E808" s="135"/>
      <c r="F808" s="135"/>
      <c r="G808" s="135"/>
      <c r="H808" s="135"/>
      <c r="I808" s="135"/>
      <c r="J808" s="136"/>
    </row>
    <row r="809" spans="1:10" x14ac:dyDescent="0.2">
      <c r="B809" s="125" t="s">
        <v>187</v>
      </c>
      <c r="C809" s="230">
        <v>94569</v>
      </c>
      <c r="D809" s="801" t="s">
        <v>2089</v>
      </c>
      <c r="E809" s="795"/>
      <c r="F809" s="795"/>
      <c r="G809" s="795"/>
      <c r="H809" s="795"/>
      <c r="I809" s="796"/>
      <c r="J809" s="230" t="s">
        <v>48</v>
      </c>
    </row>
    <row r="810" spans="1:10" x14ac:dyDescent="0.2">
      <c r="B810" s="777" t="s">
        <v>260</v>
      </c>
      <c r="C810" s="778"/>
      <c r="D810" s="778"/>
      <c r="E810" s="778"/>
      <c r="F810" s="778"/>
      <c r="G810" s="779"/>
      <c r="H810" s="783" t="s">
        <v>263</v>
      </c>
      <c r="I810" s="783"/>
      <c r="J810" s="313" t="s">
        <v>264</v>
      </c>
    </row>
    <row r="811" spans="1:10" x14ac:dyDescent="0.2">
      <c r="B811" s="784" t="s">
        <v>304</v>
      </c>
      <c r="C811" s="785"/>
      <c r="D811" s="785"/>
      <c r="E811" s="785"/>
      <c r="F811" s="785"/>
      <c r="G811" s="786"/>
      <c r="H811" s="818">
        <v>34.200000000000003</v>
      </c>
      <c r="I811" s="819"/>
      <c r="J811" s="126" t="s">
        <v>289</v>
      </c>
    </row>
    <row r="812" spans="1:10" x14ac:dyDescent="0.2">
      <c r="A812" s="466" t="s">
        <v>1010</v>
      </c>
      <c r="B812" s="797" t="s">
        <v>265</v>
      </c>
      <c r="C812" s="798"/>
      <c r="D812" s="798"/>
      <c r="E812" s="798"/>
      <c r="F812" s="798"/>
      <c r="G812" s="799"/>
      <c r="H812" s="805">
        <v>34.200000000000003</v>
      </c>
      <c r="I812" s="806"/>
      <c r="J812" s="127"/>
    </row>
    <row r="813" spans="1:10" x14ac:dyDescent="0.2">
      <c r="B813" s="125" t="s">
        <v>188</v>
      </c>
      <c r="C813" s="230">
        <v>94570</v>
      </c>
      <c r="D813" s="801" t="s">
        <v>2091</v>
      </c>
      <c r="E813" s="795"/>
      <c r="F813" s="795"/>
      <c r="G813" s="795"/>
      <c r="H813" s="795"/>
      <c r="I813" s="796"/>
      <c r="J813" s="230" t="s">
        <v>48</v>
      </c>
    </row>
    <row r="814" spans="1:10" x14ac:dyDescent="0.2">
      <c r="B814" s="777" t="s">
        <v>260</v>
      </c>
      <c r="C814" s="778"/>
      <c r="D814" s="778"/>
      <c r="E814" s="778"/>
      <c r="F814" s="778"/>
      <c r="G814" s="779"/>
      <c r="H814" s="783" t="s">
        <v>43</v>
      </c>
      <c r="I814" s="783"/>
      <c r="J814" s="313" t="s">
        <v>264</v>
      </c>
    </row>
    <row r="815" spans="1:10" x14ac:dyDescent="0.2">
      <c r="B815" s="784" t="s">
        <v>304</v>
      </c>
      <c r="C815" s="785"/>
      <c r="D815" s="785"/>
      <c r="E815" s="785"/>
      <c r="F815" s="785"/>
      <c r="G815" s="786"/>
      <c r="H815" s="818">
        <v>66.81</v>
      </c>
      <c r="I815" s="819"/>
      <c r="J815" s="126" t="s">
        <v>43</v>
      </c>
    </row>
    <row r="816" spans="1:10" x14ac:dyDescent="0.2">
      <c r="A816" s="466" t="s">
        <v>1011</v>
      </c>
      <c r="B816" s="797" t="s">
        <v>265</v>
      </c>
      <c r="C816" s="798"/>
      <c r="D816" s="798"/>
      <c r="E816" s="798"/>
      <c r="F816" s="798"/>
      <c r="G816" s="799"/>
      <c r="H816" s="805">
        <v>66.81</v>
      </c>
      <c r="I816" s="806"/>
      <c r="J816" s="127"/>
    </row>
    <row r="817" spans="1:10" x14ac:dyDescent="0.2">
      <c r="B817" s="125" t="s">
        <v>1536</v>
      </c>
      <c r="C817" s="230" t="s">
        <v>735</v>
      </c>
      <c r="D817" s="801" t="s">
        <v>1014</v>
      </c>
      <c r="E817" s="795"/>
      <c r="F817" s="795"/>
      <c r="G817" s="795"/>
      <c r="H817" s="795"/>
      <c r="I817" s="796"/>
      <c r="J817" s="230" t="s">
        <v>121</v>
      </c>
    </row>
    <row r="818" spans="1:10" x14ac:dyDescent="0.2">
      <c r="B818" s="777" t="s">
        <v>260</v>
      </c>
      <c r="C818" s="778"/>
      <c r="D818" s="778"/>
      <c r="E818" s="778"/>
      <c r="F818" s="778"/>
      <c r="G818" s="779"/>
      <c r="H818" s="783" t="s">
        <v>43</v>
      </c>
      <c r="I818" s="783"/>
      <c r="J818" s="313" t="s">
        <v>264</v>
      </c>
    </row>
    <row r="819" spans="1:10" x14ac:dyDescent="0.2">
      <c r="B819" s="784" t="s">
        <v>304</v>
      </c>
      <c r="C819" s="785"/>
      <c r="D819" s="785"/>
      <c r="E819" s="785"/>
      <c r="F819" s="785"/>
      <c r="G819" s="786"/>
      <c r="H819" s="818">
        <v>3.24</v>
      </c>
      <c r="I819" s="819"/>
      <c r="J819" s="126" t="s">
        <v>43</v>
      </c>
    </row>
    <row r="820" spans="1:10" x14ac:dyDescent="0.2">
      <c r="A820" s="466" t="s">
        <v>1012</v>
      </c>
      <c r="B820" s="797" t="s">
        <v>265</v>
      </c>
      <c r="C820" s="798"/>
      <c r="D820" s="798"/>
      <c r="E820" s="798"/>
      <c r="F820" s="798"/>
      <c r="G820" s="799"/>
      <c r="H820" s="805">
        <v>3.24</v>
      </c>
      <c r="I820" s="806"/>
      <c r="J820" s="127"/>
    </row>
    <row r="821" spans="1:10" x14ac:dyDescent="0.2">
      <c r="B821" s="366" t="s">
        <v>68</v>
      </c>
      <c r="C821" s="134"/>
      <c r="D821" s="135" t="s">
        <v>1018</v>
      </c>
      <c r="E821" s="135"/>
      <c r="F821" s="135"/>
      <c r="G821" s="135"/>
      <c r="H821" s="135"/>
      <c r="I821" s="135"/>
      <c r="J821" s="136"/>
    </row>
    <row r="822" spans="1:10" ht="28.5" customHeight="1" x14ac:dyDescent="0.2">
      <c r="B822" s="125" t="s">
        <v>172</v>
      </c>
      <c r="C822" s="230">
        <v>91341</v>
      </c>
      <c r="D822" s="801" t="s">
        <v>2093</v>
      </c>
      <c r="E822" s="795"/>
      <c r="F822" s="795"/>
      <c r="G822" s="795"/>
      <c r="H822" s="795"/>
      <c r="I822" s="796"/>
      <c r="J822" s="230" t="s">
        <v>48</v>
      </c>
    </row>
    <row r="823" spans="1:10" x14ac:dyDescent="0.2">
      <c r="B823" s="777" t="s">
        <v>260</v>
      </c>
      <c r="C823" s="778"/>
      <c r="D823" s="778"/>
      <c r="E823" s="778"/>
      <c r="F823" s="778"/>
      <c r="G823" s="779"/>
      <c r="H823" s="783" t="s">
        <v>263</v>
      </c>
      <c r="I823" s="783"/>
      <c r="J823" s="313" t="s">
        <v>264</v>
      </c>
    </row>
    <row r="824" spans="1:10" x14ac:dyDescent="0.2">
      <c r="B824" s="784" t="s">
        <v>304</v>
      </c>
      <c r="C824" s="785"/>
      <c r="D824" s="785"/>
      <c r="E824" s="785"/>
      <c r="F824" s="785"/>
      <c r="G824" s="786"/>
      <c r="H824" s="818">
        <v>24.4</v>
      </c>
      <c r="I824" s="819"/>
      <c r="J824" s="126" t="s">
        <v>289</v>
      </c>
    </row>
    <row r="825" spans="1:10" x14ac:dyDescent="0.2">
      <c r="A825" s="466" t="s">
        <v>947</v>
      </c>
      <c r="B825" s="797" t="s">
        <v>265</v>
      </c>
      <c r="C825" s="798"/>
      <c r="D825" s="798"/>
      <c r="E825" s="798"/>
      <c r="F825" s="798"/>
      <c r="G825" s="799"/>
      <c r="H825" s="805">
        <v>24.4</v>
      </c>
      <c r="I825" s="806"/>
      <c r="J825" s="127"/>
    </row>
    <row r="826" spans="1:10" x14ac:dyDescent="0.2">
      <c r="B826" s="125" t="s">
        <v>775</v>
      </c>
      <c r="C826" s="230">
        <v>1101002010</v>
      </c>
      <c r="D826" s="801" t="s">
        <v>2095</v>
      </c>
      <c r="E826" s="795"/>
      <c r="F826" s="795"/>
      <c r="G826" s="795"/>
      <c r="H826" s="795"/>
      <c r="I826" s="796"/>
      <c r="J826" s="230" t="s">
        <v>48</v>
      </c>
    </row>
    <row r="827" spans="1:10" x14ac:dyDescent="0.2">
      <c r="B827" s="777" t="s">
        <v>260</v>
      </c>
      <c r="C827" s="778"/>
      <c r="D827" s="778"/>
      <c r="E827" s="778"/>
      <c r="F827" s="778"/>
      <c r="G827" s="779"/>
      <c r="H827" s="783" t="s">
        <v>263</v>
      </c>
      <c r="I827" s="783"/>
      <c r="J827" s="313" t="s">
        <v>264</v>
      </c>
    </row>
    <row r="828" spans="1:10" x14ac:dyDescent="0.2">
      <c r="B828" s="784" t="s">
        <v>304</v>
      </c>
      <c r="C828" s="785"/>
      <c r="D828" s="785"/>
      <c r="E828" s="785"/>
      <c r="F828" s="785"/>
      <c r="G828" s="786"/>
      <c r="H828" s="818">
        <v>54.480000000000004</v>
      </c>
      <c r="I828" s="819"/>
      <c r="J828" s="126" t="s">
        <v>43</v>
      </c>
    </row>
    <row r="829" spans="1:10" x14ac:dyDescent="0.2">
      <c r="A829" s="466" t="s">
        <v>948</v>
      </c>
      <c r="B829" s="797" t="s">
        <v>265</v>
      </c>
      <c r="C829" s="798"/>
      <c r="D829" s="798"/>
      <c r="E829" s="798"/>
      <c r="F829" s="798"/>
      <c r="G829" s="799"/>
      <c r="H829" s="805">
        <v>54.480000000000004</v>
      </c>
      <c r="I829" s="806"/>
      <c r="J829" s="127"/>
    </row>
    <row r="830" spans="1:10" x14ac:dyDescent="0.2">
      <c r="B830" s="125" t="s">
        <v>173</v>
      </c>
      <c r="C830" s="230" t="s">
        <v>736</v>
      </c>
      <c r="D830" s="801" t="s">
        <v>1168</v>
      </c>
      <c r="E830" s="795"/>
      <c r="F830" s="795"/>
      <c r="G830" s="795"/>
      <c r="H830" s="795"/>
      <c r="I830" s="796"/>
      <c r="J830" s="230" t="s">
        <v>48</v>
      </c>
    </row>
    <row r="831" spans="1:10" x14ac:dyDescent="0.2">
      <c r="B831" s="777" t="s">
        <v>260</v>
      </c>
      <c r="C831" s="778"/>
      <c r="D831" s="778"/>
      <c r="E831" s="778"/>
      <c r="F831" s="778"/>
      <c r="G831" s="779"/>
      <c r="H831" s="783" t="s">
        <v>263</v>
      </c>
      <c r="I831" s="783"/>
      <c r="J831" s="313" t="s">
        <v>264</v>
      </c>
    </row>
    <row r="832" spans="1:10" x14ac:dyDescent="0.2">
      <c r="A832" s="466"/>
      <c r="B832" s="784" t="s">
        <v>304</v>
      </c>
      <c r="C832" s="785"/>
      <c r="D832" s="785"/>
      <c r="E832" s="785"/>
      <c r="F832" s="785"/>
      <c r="G832" s="786"/>
      <c r="H832" s="818">
        <v>7.56</v>
      </c>
      <c r="I832" s="819"/>
      <c r="J832" s="126" t="s">
        <v>43</v>
      </c>
    </row>
    <row r="833" spans="1:10" x14ac:dyDescent="0.2">
      <c r="A833" s="466" t="s">
        <v>1019</v>
      </c>
      <c r="B833" s="797" t="s">
        <v>265</v>
      </c>
      <c r="C833" s="798"/>
      <c r="D833" s="798"/>
      <c r="E833" s="798"/>
      <c r="F833" s="798"/>
      <c r="G833" s="799"/>
      <c r="H833" s="805">
        <v>7.56</v>
      </c>
      <c r="I833" s="806"/>
      <c r="J833" s="127"/>
    </row>
    <row r="834" spans="1:10" ht="30" customHeight="1" x14ac:dyDescent="0.2">
      <c r="B834" s="125" t="s">
        <v>189</v>
      </c>
      <c r="C834" s="230">
        <v>90831</v>
      </c>
      <c r="D834" s="801" t="s">
        <v>2096</v>
      </c>
      <c r="E834" s="795"/>
      <c r="F834" s="795"/>
      <c r="G834" s="795"/>
      <c r="H834" s="795"/>
      <c r="I834" s="796"/>
      <c r="J834" s="230" t="s">
        <v>121</v>
      </c>
    </row>
    <row r="835" spans="1:10" x14ac:dyDescent="0.2">
      <c r="B835" s="777" t="s">
        <v>260</v>
      </c>
      <c r="C835" s="778"/>
      <c r="D835" s="778"/>
      <c r="E835" s="778"/>
      <c r="F835" s="778"/>
      <c r="G835" s="779"/>
      <c r="H835" s="783" t="s">
        <v>43</v>
      </c>
      <c r="I835" s="783"/>
      <c r="J835" s="313" t="s">
        <v>264</v>
      </c>
    </row>
    <row r="836" spans="1:10" x14ac:dyDescent="0.2">
      <c r="B836" s="784" t="s">
        <v>762</v>
      </c>
      <c r="C836" s="785"/>
      <c r="D836" s="785"/>
      <c r="E836" s="785"/>
      <c r="F836" s="785"/>
      <c r="G836" s="786"/>
      <c r="H836" s="818">
        <v>17</v>
      </c>
      <c r="I836" s="819"/>
      <c r="J836" s="126" t="s">
        <v>43</v>
      </c>
    </row>
    <row r="837" spans="1:10" x14ac:dyDescent="0.2">
      <c r="A837" s="466" t="s">
        <v>1022</v>
      </c>
      <c r="B837" s="871" t="s">
        <v>265</v>
      </c>
      <c r="C837" s="872"/>
      <c r="D837" s="872"/>
      <c r="E837" s="872"/>
      <c r="F837" s="872"/>
      <c r="G837" s="873"/>
      <c r="H837" s="905">
        <v>17</v>
      </c>
      <c r="I837" s="906"/>
      <c r="J837" s="309"/>
    </row>
    <row r="838" spans="1:10" ht="28.5" customHeight="1" x14ac:dyDescent="0.2">
      <c r="B838" s="125" t="s">
        <v>776</v>
      </c>
      <c r="C838" s="230">
        <v>90830</v>
      </c>
      <c r="D838" s="801" t="s">
        <v>2098</v>
      </c>
      <c r="E838" s="795"/>
      <c r="F838" s="795"/>
      <c r="G838" s="795"/>
      <c r="H838" s="795"/>
      <c r="I838" s="796"/>
      <c r="J838" s="230" t="s">
        <v>121</v>
      </c>
    </row>
    <row r="839" spans="1:10" x14ac:dyDescent="0.2">
      <c r="B839" s="777" t="s">
        <v>260</v>
      </c>
      <c r="C839" s="778"/>
      <c r="D839" s="778"/>
      <c r="E839" s="778"/>
      <c r="F839" s="778"/>
      <c r="G839" s="779"/>
      <c r="H839" s="783" t="s">
        <v>43</v>
      </c>
      <c r="I839" s="783"/>
      <c r="J839" s="313" t="s">
        <v>264</v>
      </c>
    </row>
    <row r="840" spans="1:10" x14ac:dyDescent="0.2">
      <c r="B840" s="784" t="s">
        <v>762</v>
      </c>
      <c r="C840" s="785"/>
      <c r="D840" s="785"/>
      <c r="E840" s="785"/>
      <c r="F840" s="785"/>
      <c r="G840" s="786"/>
      <c r="H840" s="818">
        <v>2</v>
      </c>
      <c r="I840" s="819"/>
      <c r="J840" s="126" t="s">
        <v>43</v>
      </c>
    </row>
    <row r="841" spans="1:10" x14ac:dyDescent="0.2">
      <c r="A841" s="466" t="s">
        <v>1023</v>
      </c>
      <c r="B841" s="871" t="s">
        <v>265</v>
      </c>
      <c r="C841" s="872"/>
      <c r="D841" s="872"/>
      <c r="E841" s="872"/>
      <c r="F841" s="872"/>
      <c r="G841" s="873"/>
      <c r="H841" s="905">
        <v>2</v>
      </c>
      <c r="I841" s="906"/>
      <c r="J841" s="309"/>
    </row>
    <row r="842" spans="1:10" x14ac:dyDescent="0.2">
      <c r="A842" s="466"/>
      <c r="B842" s="366" t="s">
        <v>1537</v>
      </c>
      <c r="C842" s="134"/>
      <c r="D842" s="135" t="s">
        <v>714</v>
      </c>
      <c r="E842" s="135"/>
      <c r="F842" s="135"/>
      <c r="G842" s="135"/>
      <c r="H842" s="135"/>
      <c r="I842" s="135"/>
      <c r="J842" s="136"/>
    </row>
    <row r="843" spans="1:10" ht="42.75" customHeight="1" x14ac:dyDescent="0.2">
      <c r="A843" s="466"/>
      <c r="B843" s="125" t="s">
        <v>1538</v>
      </c>
      <c r="C843" s="230">
        <v>90842</v>
      </c>
      <c r="D843" s="801" t="s">
        <v>2100</v>
      </c>
      <c r="E843" s="795"/>
      <c r="F843" s="795"/>
      <c r="G843" s="795"/>
      <c r="H843" s="795"/>
      <c r="I843" s="796"/>
      <c r="J843" s="230" t="s">
        <v>121</v>
      </c>
    </row>
    <row r="844" spans="1:10" x14ac:dyDescent="0.2">
      <c r="A844" s="466"/>
      <c r="B844" s="777" t="s">
        <v>260</v>
      </c>
      <c r="C844" s="778"/>
      <c r="D844" s="778"/>
      <c r="E844" s="778"/>
      <c r="F844" s="778"/>
      <c r="G844" s="779"/>
      <c r="H844" s="783" t="s">
        <v>42</v>
      </c>
      <c r="I844" s="783"/>
      <c r="J844" s="313" t="s">
        <v>264</v>
      </c>
    </row>
    <row r="845" spans="1:10" x14ac:dyDescent="0.2">
      <c r="A845" s="466"/>
      <c r="B845" s="784" t="s">
        <v>304</v>
      </c>
      <c r="C845" s="785"/>
      <c r="D845" s="785"/>
      <c r="E845" s="785"/>
      <c r="F845" s="785"/>
      <c r="G845" s="786"/>
      <c r="H845" s="818">
        <v>3</v>
      </c>
      <c r="I845" s="819"/>
      <c r="J845" s="126" t="s">
        <v>263</v>
      </c>
    </row>
    <row r="846" spans="1:10" x14ac:dyDescent="0.2">
      <c r="A846" s="466" t="s">
        <v>1015</v>
      </c>
      <c r="B846" s="871" t="s">
        <v>265</v>
      </c>
      <c r="C846" s="872"/>
      <c r="D846" s="872"/>
      <c r="E846" s="872"/>
      <c r="F846" s="872"/>
      <c r="G846" s="873"/>
      <c r="H846" s="874">
        <v>3</v>
      </c>
      <c r="I846" s="874"/>
      <c r="J846" s="309"/>
    </row>
    <row r="847" spans="1:10" ht="47.25" customHeight="1" x14ac:dyDescent="0.2">
      <c r="A847" s="466"/>
      <c r="B847" s="125" t="s">
        <v>1539</v>
      </c>
      <c r="C847" s="230">
        <v>100689</v>
      </c>
      <c r="D847" s="801" t="s">
        <v>2102</v>
      </c>
      <c r="E847" s="795"/>
      <c r="F847" s="795"/>
      <c r="G847" s="795"/>
      <c r="H847" s="795"/>
      <c r="I847" s="796"/>
      <c r="J847" s="230" t="s">
        <v>121</v>
      </c>
    </row>
    <row r="848" spans="1:10" ht="13.5" customHeight="1" x14ac:dyDescent="0.2">
      <c r="A848" s="466"/>
      <c r="B848" s="777" t="s">
        <v>260</v>
      </c>
      <c r="C848" s="778"/>
      <c r="D848" s="778"/>
      <c r="E848" s="778"/>
      <c r="F848" s="778"/>
      <c r="G848" s="779"/>
      <c r="H848" s="783" t="s">
        <v>42</v>
      </c>
      <c r="I848" s="783"/>
      <c r="J848" s="313" t="s">
        <v>264</v>
      </c>
    </row>
    <row r="849" spans="1:10" x14ac:dyDescent="0.2">
      <c r="A849" s="466"/>
      <c r="B849" s="784" t="s">
        <v>304</v>
      </c>
      <c r="C849" s="785"/>
      <c r="D849" s="785"/>
      <c r="E849" s="785"/>
      <c r="F849" s="785"/>
      <c r="G849" s="786"/>
      <c r="H849" s="818">
        <v>15</v>
      </c>
      <c r="I849" s="819"/>
      <c r="J849" s="126" t="s">
        <v>263</v>
      </c>
    </row>
    <row r="850" spans="1:10" x14ac:dyDescent="0.2">
      <c r="A850" s="466" t="s">
        <v>1016</v>
      </c>
      <c r="B850" s="871" t="s">
        <v>265</v>
      </c>
      <c r="C850" s="872"/>
      <c r="D850" s="872"/>
      <c r="E850" s="872"/>
      <c r="F850" s="872"/>
      <c r="G850" s="873"/>
      <c r="H850" s="874">
        <v>15</v>
      </c>
      <c r="I850" s="874"/>
      <c r="J850" s="309"/>
    </row>
    <row r="851" spans="1:10" ht="45" customHeight="1" x14ac:dyDescent="0.2">
      <c r="A851" s="466"/>
      <c r="B851" s="125" t="s">
        <v>1540</v>
      </c>
      <c r="C851" s="230">
        <v>90844</v>
      </c>
      <c r="D851" s="801" t="s">
        <v>2104</v>
      </c>
      <c r="E851" s="795"/>
      <c r="F851" s="795"/>
      <c r="G851" s="795"/>
      <c r="H851" s="795"/>
      <c r="I851" s="796"/>
      <c r="J851" s="230" t="s">
        <v>121</v>
      </c>
    </row>
    <row r="852" spans="1:10" x14ac:dyDescent="0.2">
      <c r="A852" s="466"/>
      <c r="B852" s="777" t="s">
        <v>260</v>
      </c>
      <c r="C852" s="778"/>
      <c r="D852" s="778"/>
      <c r="E852" s="778"/>
      <c r="F852" s="778"/>
      <c r="G852" s="779"/>
      <c r="H852" s="783" t="s">
        <v>42</v>
      </c>
      <c r="I852" s="783"/>
      <c r="J852" s="313" t="s">
        <v>264</v>
      </c>
    </row>
    <row r="853" spans="1:10" x14ac:dyDescent="0.2">
      <c r="A853" s="466"/>
      <c r="B853" s="784" t="s">
        <v>304</v>
      </c>
      <c r="C853" s="785"/>
      <c r="D853" s="785"/>
      <c r="E853" s="785"/>
      <c r="F853" s="785"/>
      <c r="G853" s="786"/>
      <c r="H853" s="818">
        <v>6</v>
      </c>
      <c r="I853" s="819"/>
      <c r="J853" s="126" t="s">
        <v>263</v>
      </c>
    </row>
    <row r="854" spans="1:10" x14ac:dyDescent="0.2">
      <c r="A854" s="466" t="s">
        <v>1017</v>
      </c>
      <c r="B854" s="871" t="s">
        <v>265</v>
      </c>
      <c r="C854" s="872"/>
      <c r="D854" s="872"/>
      <c r="E854" s="872"/>
      <c r="F854" s="872"/>
      <c r="G854" s="873"/>
      <c r="H854" s="874">
        <v>6</v>
      </c>
      <c r="I854" s="874"/>
      <c r="J854" s="309"/>
    </row>
    <row r="855" spans="1:10" x14ac:dyDescent="0.2">
      <c r="A855" s="466" t="s">
        <v>1080</v>
      </c>
      <c r="B855" s="366" t="s">
        <v>1020</v>
      </c>
      <c r="C855" s="134"/>
      <c r="D855" s="135" t="s">
        <v>1021</v>
      </c>
      <c r="E855" s="135"/>
      <c r="F855" s="135"/>
      <c r="G855" s="135"/>
      <c r="H855" s="135"/>
      <c r="I855" s="135"/>
      <c r="J855" s="136"/>
    </row>
    <row r="856" spans="1:10" ht="42.75" customHeight="1" x14ac:dyDescent="0.2">
      <c r="A856" s="466"/>
      <c r="B856" s="125" t="s">
        <v>1542</v>
      </c>
      <c r="C856" s="230">
        <v>2001004046</v>
      </c>
      <c r="D856" s="801" t="s">
        <v>2106</v>
      </c>
      <c r="E856" s="795"/>
      <c r="F856" s="795"/>
      <c r="G856" s="795"/>
      <c r="H856" s="795"/>
      <c r="I856" s="796"/>
      <c r="J856" s="230" t="s">
        <v>48</v>
      </c>
    </row>
    <row r="857" spans="1:10" x14ac:dyDescent="0.2">
      <c r="A857" s="466"/>
      <c r="B857" s="777" t="s">
        <v>260</v>
      </c>
      <c r="C857" s="778"/>
      <c r="D857" s="778"/>
      <c r="E857" s="778"/>
      <c r="F857" s="778"/>
      <c r="G857" s="779"/>
      <c r="H857" s="783" t="s">
        <v>263</v>
      </c>
      <c r="I857" s="783"/>
      <c r="J857" s="313" t="s">
        <v>264</v>
      </c>
    </row>
    <row r="858" spans="1:10" x14ac:dyDescent="0.2">
      <c r="A858" s="466"/>
      <c r="B858" s="784" t="s">
        <v>1166</v>
      </c>
      <c r="C858" s="785"/>
      <c r="D858" s="785"/>
      <c r="E858" s="785"/>
      <c r="F858" s="785"/>
      <c r="G858" s="786"/>
      <c r="H858" s="818">
        <v>11.5</v>
      </c>
      <c r="I858" s="819"/>
      <c r="J858" s="126" t="s">
        <v>263</v>
      </c>
    </row>
    <row r="859" spans="1:10" x14ac:dyDescent="0.2">
      <c r="A859" s="466" t="s">
        <v>1083</v>
      </c>
      <c r="B859" s="871" t="s">
        <v>265</v>
      </c>
      <c r="C859" s="872"/>
      <c r="D859" s="872"/>
      <c r="E859" s="872"/>
      <c r="F859" s="872"/>
      <c r="G859" s="873"/>
      <c r="H859" s="874">
        <v>11.5</v>
      </c>
      <c r="I859" s="874"/>
      <c r="J859" s="309"/>
    </row>
    <row r="860" spans="1:10" x14ac:dyDescent="0.2">
      <c r="A860" s="466"/>
      <c r="B860" s="125" t="s">
        <v>1543</v>
      </c>
      <c r="C860" s="230">
        <v>2001004045</v>
      </c>
      <c r="D860" s="801" t="s">
        <v>2107</v>
      </c>
      <c r="E860" s="795"/>
      <c r="F860" s="795"/>
      <c r="G860" s="795"/>
      <c r="H860" s="795"/>
      <c r="I860" s="796"/>
      <c r="J860" s="230" t="s">
        <v>48</v>
      </c>
    </row>
    <row r="861" spans="1:10" x14ac:dyDescent="0.2">
      <c r="A861" s="466"/>
      <c r="B861" s="777" t="s">
        <v>260</v>
      </c>
      <c r="C861" s="778"/>
      <c r="D861" s="778"/>
      <c r="E861" s="778"/>
      <c r="F861" s="778"/>
      <c r="G861" s="779"/>
      <c r="H861" s="783" t="s">
        <v>263</v>
      </c>
      <c r="I861" s="783"/>
      <c r="J861" s="313" t="s">
        <v>264</v>
      </c>
    </row>
    <row r="862" spans="1:10" x14ac:dyDescent="0.2">
      <c r="A862" s="466"/>
      <c r="B862" s="784" t="s">
        <v>1165</v>
      </c>
      <c r="C862" s="785"/>
      <c r="D862" s="785"/>
      <c r="E862" s="785"/>
      <c r="F862" s="785"/>
      <c r="G862" s="786"/>
      <c r="H862" s="818">
        <v>3.75</v>
      </c>
      <c r="I862" s="819"/>
      <c r="J862" s="126" t="s">
        <v>263</v>
      </c>
    </row>
    <row r="863" spans="1:10" x14ac:dyDescent="0.2">
      <c r="A863" s="466" t="s">
        <v>1084</v>
      </c>
      <c r="B863" s="871" t="s">
        <v>265</v>
      </c>
      <c r="C863" s="872"/>
      <c r="D863" s="872"/>
      <c r="E863" s="872"/>
      <c r="F863" s="872"/>
      <c r="G863" s="873"/>
      <c r="H863" s="874">
        <v>3.75</v>
      </c>
      <c r="I863" s="874"/>
      <c r="J863" s="309"/>
    </row>
    <row r="864" spans="1:10" x14ac:dyDescent="0.2">
      <c r="A864" s="466"/>
      <c r="B864" s="125" t="s">
        <v>1544</v>
      </c>
      <c r="C864" s="230">
        <v>112618</v>
      </c>
      <c r="D864" s="801" t="s">
        <v>1164</v>
      </c>
      <c r="E864" s="795"/>
      <c r="F864" s="795"/>
      <c r="G864" s="795"/>
      <c r="H864" s="795"/>
      <c r="I864" s="796"/>
      <c r="J864" s="230" t="s">
        <v>48</v>
      </c>
    </row>
    <row r="865" spans="1:10" x14ac:dyDescent="0.2">
      <c r="A865" s="466"/>
      <c r="B865" s="777" t="s">
        <v>260</v>
      </c>
      <c r="C865" s="778"/>
      <c r="D865" s="778"/>
      <c r="E865" s="778"/>
      <c r="F865" s="778"/>
      <c r="G865" s="779"/>
      <c r="H865" s="783" t="s">
        <v>263</v>
      </c>
      <c r="I865" s="783"/>
      <c r="J865" s="313" t="s">
        <v>264</v>
      </c>
    </row>
    <row r="866" spans="1:10" x14ac:dyDescent="0.2">
      <c r="A866" s="466"/>
      <c r="B866" s="784" t="s">
        <v>1167</v>
      </c>
      <c r="C866" s="785"/>
      <c r="D866" s="785"/>
      <c r="E866" s="785"/>
      <c r="F866" s="785"/>
      <c r="G866" s="786"/>
      <c r="H866" s="818">
        <v>16</v>
      </c>
      <c r="I866" s="819"/>
      <c r="J866" s="126" t="s">
        <v>263</v>
      </c>
    </row>
    <row r="867" spans="1:10" x14ac:dyDescent="0.2">
      <c r="A867" s="466" t="s">
        <v>1163</v>
      </c>
      <c r="B867" s="871" t="s">
        <v>265</v>
      </c>
      <c r="C867" s="872"/>
      <c r="D867" s="872"/>
      <c r="E867" s="872"/>
      <c r="F867" s="872"/>
      <c r="G867" s="873"/>
      <c r="H867" s="874">
        <v>16</v>
      </c>
      <c r="I867" s="874"/>
      <c r="J867" s="309"/>
    </row>
    <row r="868" spans="1:10" x14ac:dyDescent="0.2">
      <c r="A868" s="466"/>
      <c r="B868" s="366" t="s">
        <v>1545</v>
      </c>
      <c r="C868" s="134"/>
      <c r="D868" s="135" t="s">
        <v>1243</v>
      </c>
      <c r="E868" s="135"/>
      <c r="F868" s="135"/>
      <c r="G868" s="135"/>
      <c r="H868" s="135"/>
      <c r="I868" s="135"/>
      <c r="J868" s="136"/>
    </row>
    <row r="869" spans="1:10" x14ac:dyDescent="0.2">
      <c r="A869" s="466"/>
      <c r="B869" s="125" t="s">
        <v>1546</v>
      </c>
      <c r="C869" s="230">
        <v>2001004044</v>
      </c>
      <c r="D869" s="801" t="s">
        <v>2108</v>
      </c>
      <c r="E869" s="795"/>
      <c r="F869" s="795"/>
      <c r="G869" s="795"/>
      <c r="H869" s="795"/>
      <c r="I869" s="796"/>
      <c r="J869" s="230" t="s">
        <v>160</v>
      </c>
    </row>
    <row r="870" spans="1:10" x14ac:dyDescent="0.2">
      <c r="A870" s="466"/>
      <c r="B870" s="777" t="s">
        <v>260</v>
      </c>
      <c r="C870" s="778"/>
      <c r="D870" s="778"/>
      <c r="E870" s="778"/>
      <c r="F870" s="778"/>
      <c r="G870" s="779"/>
      <c r="H870" s="783" t="s">
        <v>263</v>
      </c>
      <c r="I870" s="783"/>
      <c r="J870" s="313" t="s">
        <v>264</v>
      </c>
    </row>
    <row r="871" spans="1:10" x14ac:dyDescent="0.2">
      <c r="A871" s="466"/>
      <c r="B871" s="784" t="s">
        <v>1245</v>
      </c>
      <c r="C871" s="785"/>
      <c r="D871" s="785"/>
      <c r="E871" s="785"/>
      <c r="F871" s="785"/>
      <c r="G871" s="786"/>
      <c r="H871" s="818">
        <v>29.13</v>
      </c>
      <c r="I871" s="819"/>
      <c r="J871" s="126" t="s">
        <v>263</v>
      </c>
    </row>
    <row r="872" spans="1:10" x14ac:dyDescent="0.2">
      <c r="A872" s="466" t="s">
        <v>1546</v>
      </c>
      <c r="B872" s="871" t="s">
        <v>265</v>
      </c>
      <c r="C872" s="872"/>
      <c r="D872" s="872"/>
      <c r="E872" s="872"/>
      <c r="F872" s="872"/>
      <c r="G872" s="873"/>
      <c r="H872" s="874">
        <v>29.13</v>
      </c>
      <c r="I872" s="874"/>
      <c r="J872" s="309"/>
    </row>
    <row r="873" spans="1:10" x14ac:dyDescent="0.2">
      <c r="A873" s="466"/>
      <c r="B873" s="125" t="s">
        <v>1547</v>
      </c>
      <c r="C873" s="230">
        <v>102362</v>
      </c>
      <c r="D873" s="801" t="s">
        <v>2109</v>
      </c>
      <c r="E873" s="795"/>
      <c r="F873" s="795"/>
      <c r="G873" s="795"/>
      <c r="H873" s="795"/>
      <c r="I873" s="796"/>
      <c r="J873" s="230" t="s">
        <v>48</v>
      </c>
    </row>
    <row r="874" spans="1:10" x14ac:dyDescent="0.2">
      <c r="A874" s="466"/>
      <c r="B874" s="777" t="s">
        <v>260</v>
      </c>
      <c r="C874" s="778"/>
      <c r="D874" s="778"/>
      <c r="E874" s="778"/>
      <c r="F874" s="778"/>
      <c r="G874" s="779"/>
      <c r="H874" s="783" t="s">
        <v>263</v>
      </c>
      <c r="I874" s="783"/>
      <c r="J874" s="313" t="s">
        <v>264</v>
      </c>
    </row>
    <row r="875" spans="1:10" x14ac:dyDescent="0.2">
      <c r="A875" s="466"/>
      <c r="B875" s="784" t="s">
        <v>1244</v>
      </c>
      <c r="C875" s="785"/>
      <c r="D875" s="785"/>
      <c r="E875" s="785"/>
      <c r="F875" s="785"/>
      <c r="G875" s="786"/>
      <c r="H875" s="818">
        <v>24.12</v>
      </c>
      <c r="I875" s="819"/>
      <c r="J875" s="126" t="s">
        <v>263</v>
      </c>
    </row>
    <row r="876" spans="1:10" x14ac:dyDescent="0.2">
      <c r="A876" s="466" t="s">
        <v>1547</v>
      </c>
      <c r="B876" s="871" t="s">
        <v>265</v>
      </c>
      <c r="C876" s="872"/>
      <c r="D876" s="872"/>
      <c r="E876" s="872"/>
      <c r="F876" s="872"/>
      <c r="G876" s="873"/>
      <c r="H876" s="874">
        <v>24.12</v>
      </c>
      <c r="I876" s="874"/>
      <c r="J876" s="309"/>
    </row>
    <row r="877" spans="1:10" x14ac:dyDescent="0.2">
      <c r="B877" s="349" t="s">
        <v>153</v>
      </c>
      <c r="C877" s="130"/>
      <c r="D877" s="131" t="s">
        <v>136</v>
      </c>
      <c r="E877" s="131"/>
      <c r="F877" s="131"/>
      <c r="G877" s="131"/>
      <c r="H877" s="131"/>
      <c r="I877" s="131"/>
      <c r="J877" s="132"/>
    </row>
    <row r="878" spans="1:10" x14ac:dyDescent="0.2">
      <c r="B878" s="964" t="s">
        <v>306</v>
      </c>
      <c r="C878" s="965"/>
      <c r="D878" s="965"/>
      <c r="E878" s="965"/>
      <c r="F878" s="965"/>
      <c r="G878" s="965"/>
      <c r="H878" s="965"/>
      <c r="I878" s="965"/>
      <c r="J878" s="966"/>
    </row>
    <row r="879" spans="1:10" x14ac:dyDescent="0.2">
      <c r="B879" s="955" t="s">
        <v>1085</v>
      </c>
      <c r="C879" s="956"/>
      <c r="D879" s="956"/>
      <c r="E879" s="956"/>
      <c r="F879" s="956"/>
      <c r="G879" s="956"/>
      <c r="H879" s="956"/>
      <c r="I879" s="956"/>
      <c r="J879" s="957"/>
    </row>
    <row r="880" spans="1:10" x14ac:dyDescent="0.2">
      <c r="B880" s="777" t="s">
        <v>260</v>
      </c>
      <c r="C880" s="778"/>
      <c r="D880" s="778"/>
      <c r="E880" s="777" t="s">
        <v>235</v>
      </c>
      <c r="F880" s="778"/>
      <c r="G880" s="779"/>
      <c r="H880" s="926" t="s">
        <v>263</v>
      </c>
      <c r="I880" s="927"/>
      <c r="J880" s="350" t="s">
        <v>305</v>
      </c>
    </row>
    <row r="881" spans="2:13" x14ac:dyDescent="0.2">
      <c r="B881" s="931" t="s">
        <v>265</v>
      </c>
      <c r="C881" s="932"/>
      <c r="D881" s="932"/>
      <c r="E881" s="932"/>
      <c r="F881" s="932"/>
      <c r="G881" s="155"/>
      <c r="H881" s="1010">
        <v>174.84999999999997</v>
      </c>
      <c r="I881" s="1010"/>
      <c r="J881" s="161"/>
      <c r="M881" s="310"/>
    </row>
    <row r="882" spans="2:13" x14ac:dyDescent="0.2">
      <c r="B882" s="955" t="s">
        <v>1086</v>
      </c>
      <c r="C882" s="956"/>
      <c r="D882" s="956"/>
      <c r="E882" s="956"/>
      <c r="F882" s="956"/>
      <c r="G882" s="956"/>
      <c r="H882" s="956"/>
      <c r="I882" s="956"/>
      <c r="J882" s="957"/>
      <c r="M882" s="311"/>
    </row>
    <row r="883" spans="2:13" x14ac:dyDescent="0.2">
      <c r="B883" s="842" t="s">
        <v>260</v>
      </c>
      <c r="C883" s="842"/>
      <c r="D883" s="842"/>
      <c r="E883" s="893" t="s">
        <v>235</v>
      </c>
      <c r="F883" s="893"/>
      <c r="G883" s="893"/>
      <c r="H883" s="889" t="s">
        <v>263</v>
      </c>
      <c r="I883" s="889"/>
      <c r="J883" s="350" t="s">
        <v>264</v>
      </c>
    </row>
    <row r="884" spans="2:13" x14ac:dyDescent="0.2">
      <c r="B884" s="663"/>
      <c r="C884" s="664"/>
      <c r="D884" s="665"/>
      <c r="E884" s="890" t="s">
        <v>863</v>
      </c>
      <c r="F884" s="891"/>
      <c r="G884" s="892"/>
      <c r="H884" s="876">
        <v>3.45</v>
      </c>
      <c r="I884" s="877"/>
      <c r="J884" s="787" t="s">
        <v>263</v>
      </c>
    </row>
    <row r="885" spans="2:13" x14ac:dyDescent="0.2">
      <c r="B885" s="374"/>
      <c r="C885" s="659"/>
      <c r="D885" s="375"/>
      <c r="E885" s="890" t="s">
        <v>864</v>
      </c>
      <c r="F885" s="891"/>
      <c r="G885" s="892"/>
      <c r="H885" s="876">
        <v>8.3000000000000007</v>
      </c>
      <c r="I885" s="877"/>
      <c r="J885" s="788"/>
    </row>
    <row r="886" spans="2:13" x14ac:dyDescent="0.2">
      <c r="B886" s="374"/>
      <c r="C886" s="659"/>
      <c r="D886" s="375"/>
      <c r="E886" s="890" t="s">
        <v>865</v>
      </c>
      <c r="F886" s="891"/>
      <c r="G886" s="892"/>
      <c r="H886" s="876">
        <v>8.48</v>
      </c>
      <c r="I886" s="877"/>
      <c r="J886" s="788"/>
    </row>
    <row r="887" spans="2:13" x14ac:dyDescent="0.2">
      <c r="B887" s="374"/>
      <c r="C887" s="659"/>
      <c r="D887" s="375"/>
      <c r="E887" s="890" t="s">
        <v>866</v>
      </c>
      <c r="F887" s="891"/>
      <c r="G887" s="892"/>
      <c r="H887" s="876">
        <v>11.9</v>
      </c>
      <c r="I887" s="877"/>
      <c r="J887" s="788"/>
    </row>
    <row r="888" spans="2:13" x14ac:dyDescent="0.2">
      <c r="B888" s="374"/>
      <c r="C888" s="659"/>
      <c r="D888" s="375"/>
      <c r="E888" s="890" t="s">
        <v>867</v>
      </c>
      <c r="F888" s="891"/>
      <c r="G888" s="892"/>
      <c r="H888" s="876">
        <v>18.309999999999999</v>
      </c>
      <c r="I888" s="877"/>
      <c r="J888" s="788"/>
    </row>
    <row r="889" spans="2:13" x14ac:dyDescent="0.2">
      <c r="B889" s="374"/>
      <c r="C889" s="659"/>
      <c r="D889" s="375"/>
      <c r="E889" s="890" t="s">
        <v>868</v>
      </c>
      <c r="F889" s="891"/>
      <c r="G889" s="892"/>
      <c r="H889" s="876">
        <v>3.07</v>
      </c>
      <c r="I889" s="877"/>
      <c r="J889" s="788"/>
    </row>
    <row r="890" spans="2:13" x14ac:dyDescent="0.2">
      <c r="B890" s="374"/>
      <c r="C890" s="659"/>
      <c r="D890" s="375"/>
      <c r="E890" s="890" t="s">
        <v>871</v>
      </c>
      <c r="F890" s="891"/>
      <c r="G890" s="892"/>
      <c r="H890" s="876">
        <v>39.44</v>
      </c>
      <c r="I890" s="877"/>
      <c r="J890" s="788"/>
    </row>
    <row r="891" spans="2:13" x14ac:dyDescent="0.2">
      <c r="B891" s="374"/>
      <c r="C891" s="659"/>
      <c r="D891" s="375"/>
      <c r="E891" s="890" t="s">
        <v>872</v>
      </c>
      <c r="F891" s="891"/>
      <c r="G891" s="892"/>
      <c r="H891" s="876">
        <v>39.630000000000003</v>
      </c>
      <c r="I891" s="877"/>
      <c r="J891" s="788"/>
    </row>
    <row r="892" spans="2:13" x14ac:dyDescent="0.2">
      <c r="B892" s="374"/>
      <c r="C892" s="659"/>
      <c r="D892" s="375"/>
      <c r="E892" s="890" t="s">
        <v>873</v>
      </c>
      <c r="F892" s="891"/>
      <c r="G892" s="892"/>
      <c r="H892" s="876">
        <v>44.59</v>
      </c>
      <c r="I892" s="877"/>
      <c r="J892" s="788"/>
    </row>
    <row r="893" spans="2:13" x14ac:dyDescent="0.2">
      <c r="B893" s="374"/>
      <c r="C893" s="659"/>
      <c r="D893" s="375"/>
      <c r="E893" s="890" t="s">
        <v>874</v>
      </c>
      <c r="F893" s="891"/>
      <c r="G893" s="892"/>
      <c r="H893" s="876">
        <v>44.59</v>
      </c>
      <c r="I893" s="877"/>
      <c r="J893" s="788"/>
    </row>
    <row r="894" spans="2:13" x14ac:dyDescent="0.2">
      <c r="B894" s="374"/>
      <c r="C894" s="659"/>
      <c r="D894" s="375"/>
      <c r="E894" s="890" t="s">
        <v>875</v>
      </c>
      <c r="F894" s="891"/>
      <c r="G894" s="892"/>
      <c r="H894" s="876">
        <v>36.11</v>
      </c>
      <c r="I894" s="877"/>
      <c r="J894" s="788"/>
    </row>
    <row r="895" spans="2:13" x14ac:dyDescent="0.2">
      <c r="B895" s="374"/>
      <c r="C895" s="659"/>
      <c r="D895" s="375"/>
      <c r="E895" s="890" t="s">
        <v>876</v>
      </c>
      <c r="F895" s="891"/>
      <c r="G895" s="892"/>
      <c r="H895" s="876">
        <v>36.11</v>
      </c>
      <c r="I895" s="877"/>
      <c r="J895" s="788"/>
    </row>
    <row r="896" spans="2:13" x14ac:dyDescent="0.2">
      <c r="B896" s="374"/>
      <c r="C896" s="659"/>
      <c r="D896" s="375"/>
      <c r="E896" s="890" t="s">
        <v>879</v>
      </c>
      <c r="F896" s="891"/>
      <c r="G896" s="892"/>
      <c r="H896" s="876">
        <v>11.9</v>
      </c>
      <c r="I896" s="877"/>
      <c r="J896" s="788"/>
    </row>
    <row r="897" spans="2:13" x14ac:dyDescent="0.2">
      <c r="B897" s="374"/>
      <c r="C897" s="659"/>
      <c r="D897" s="375"/>
      <c r="E897" s="890" t="s">
        <v>881</v>
      </c>
      <c r="F897" s="891"/>
      <c r="G897" s="892"/>
      <c r="H897" s="876">
        <v>8.1199999999999992</v>
      </c>
      <c r="I897" s="877"/>
      <c r="J897" s="788"/>
    </row>
    <row r="898" spans="2:13" x14ac:dyDescent="0.2">
      <c r="B898" s="374"/>
      <c r="C898" s="659"/>
      <c r="D898" s="375"/>
      <c r="E898" s="890" t="s">
        <v>882</v>
      </c>
      <c r="F898" s="891"/>
      <c r="G898" s="892"/>
      <c r="H898" s="876">
        <v>8.1199999999999992</v>
      </c>
      <c r="I898" s="877"/>
      <c r="J898" s="788"/>
    </row>
    <row r="899" spans="2:13" x14ac:dyDescent="0.2">
      <c r="B899" s="374"/>
      <c r="C899" s="659"/>
      <c r="D899" s="375"/>
      <c r="E899" s="890" t="s">
        <v>883</v>
      </c>
      <c r="F899" s="891"/>
      <c r="G899" s="892"/>
      <c r="H899" s="876">
        <v>1.2</v>
      </c>
      <c r="I899" s="877"/>
      <c r="J899" s="788"/>
    </row>
    <row r="900" spans="2:13" x14ac:dyDescent="0.2">
      <c r="B900" s="374"/>
      <c r="C900" s="659"/>
      <c r="D900" s="375"/>
      <c r="E900" s="890" t="s">
        <v>886</v>
      </c>
      <c r="F900" s="891"/>
      <c r="G900" s="892"/>
      <c r="H900" s="876">
        <v>47.72</v>
      </c>
      <c r="I900" s="877"/>
      <c r="J900" s="788"/>
    </row>
    <row r="901" spans="2:13" x14ac:dyDescent="0.2">
      <c r="B901" s="374"/>
      <c r="C901" s="659"/>
      <c r="D901" s="375"/>
      <c r="E901" s="890" t="s">
        <v>887</v>
      </c>
      <c r="F901" s="891"/>
      <c r="G901" s="892"/>
      <c r="H901" s="876">
        <v>36.200000000000003</v>
      </c>
      <c r="I901" s="877"/>
      <c r="J901" s="788"/>
    </row>
    <row r="902" spans="2:13" x14ac:dyDescent="0.2">
      <c r="B902" s="374"/>
      <c r="C902" s="659"/>
      <c r="D902" s="375"/>
      <c r="E902" s="890" t="s">
        <v>888</v>
      </c>
      <c r="F902" s="891"/>
      <c r="G902" s="892"/>
      <c r="H902" s="876">
        <v>35.92</v>
      </c>
      <c r="I902" s="877"/>
      <c r="J902" s="788"/>
    </row>
    <row r="903" spans="2:13" x14ac:dyDescent="0.2">
      <c r="B903" s="374"/>
      <c r="C903" s="659"/>
      <c r="D903" s="375"/>
      <c r="E903" s="890" t="s">
        <v>889</v>
      </c>
      <c r="F903" s="891"/>
      <c r="G903" s="892"/>
      <c r="H903" s="876">
        <v>296.27999999999997</v>
      </c>
      <c r="I903" s="877"/>
      <c r="J903" s="788"/>
    </row>
    <row r="904" spans="2:13" x14ac:dyDescent="0.2">
      <c r="B904" s="374"/>
      <c r="C904" s="659"/>
      <c r="D904" s="375"/>
      <c r="E904" s="890" t="s">
        <v>890</v>
      </c>
      <c r="F904" s="891"/>
      <c r="G904" s="892"/>
      <c r="H904" s="876">
        <v>32.25</v>
      </c>
      <c r="I904" s="877"/>
      <c r="J904" s="788"/>
    </row>
    <row r="905" spans="2:13" x14ac:dyDescent="0.2">
      <c r="B905" s="374"/>
      <c r="C905" s="659"/>
      <c r="D905" s="375"/>
      <c r="E905" s="890" t="s">
        <v>891</v>
      </c>
      <c r="F905" s="891"/>
      <c r="G905" s="892"/>
      <c r="H905" s="876">
        <v>1.8</v>
      </c>
      <c r="I905" s="877"/>
      <c r="J905" s="788"/>
    </row>
    <row r="906" spans="2:13" x14ac:dyDescent="0.2">
      <c r="B906" s="374"/>
      <c r="C906" s="659"/>
      <c r="D906" s="375"/>
      <c r="E906" s="890" t="s">
        <v>894</v>
      </c>
      <c r="F906" s="891"/>
      <c r="G906" s="892"/>
      <c r="H906" s="876">
        <v>18.11</v>
      </c>
      <c r="I906" s="877"/>
      <c r="J906" s="788"/>
    </row>
    <row r="907" spans="2:13" x14ac:dyDescent="0.2">
      <c r="B907" s="374"/>
      <c r="C907" s="659"/>
      <c r="D907" s="375"/>
      <c r="E907" s="890" t="s">
        <v>1402</v>
      </c>
      <c r="F907" s="891"/>
      <c r="G907" s="892"/>
      <c r="H907" s="876">
        <v>24.23</v>
      </c>
      <c r="I907" s="877"/>
      <c r="J907" s="788"/>
    </row>
    <row r="908" spans="2:13" x14ac:dyDescent="0.2">
      <c r="B908" s="374"/>
      <c r="C908" s="659"/>
      <c r="D908" s="375"/>
      <c r="E908" s="890" t="s">
        <v>903</v>
      </c>
      <c r="F908" s="891"/>
      <c r="G908" s="892"/>
      <c r="H908" s="876">
        <v>29.76</v>
      </c>
      <c r="I908" s="877"/>
      <c r="J908" s="788"/>
    </row>
    <row r="909" spans="2:13" x14ac:dyDescent="0.2">
      <c r="B909" s="374"/>
      <c r="C909" s="659"/>
      <c r="D909" s="375"/>
      <c r="E909" s="890" t="s">
        <v>904</v>
      </c>
      <c r="F909" s="891"/>
      <c r="G909" s="892"/>
      <c r="H909" s="876">
        <v>29.76</v>
      </c>
      <c r="I909" s="877"/>
      <c r="J909" s="788"/>
    </row>
    <row r="910" spans="2:13" x14ac:dyDescent="0.2">
      <c r="B910" s="374"/>
      <c r="C910" s="659"/>
      <c r="D910" s="375"/>
      <c r="E910" s="890" t="s">
        <v>905</v>
      </c>
      <c r="F910" s="891"/>
      <c r="G910" s="892"/>
      <c r="H910" s="876">
        <v>62.4</v>
      </c>
      <c r="I910" s="877"/>
      <c r="J910" s="788"/>
    </row>
    <row r="911" spans="2:13" x14ac:dyDescent="0.2">
      <c r="B911" s="660"/>
      <c r="C911" s="661"/>
      <c r="D911" s="662"/>
      <c r="E911" s="890" t="s">
        <v>906</v>
      </c>
      <c r="F911" s="891"/>
      <c r="G911" s="892"/>
      <c r="H911" s="876">
        <v>62.4</v>
      </c>
      <c r="I911" s="877"/>
      <c r="J911" s="788"/>
    </row>
    <row r="912" spans="2:13" x14ac:dyDescent="0.2">
      <c r="B912" s="458"/>
      <c r="C912" s="459"/>
      <c r="D912" s="460"/>
      <c r="E912" s="890" t="s">
        <v>877</v>
      </c>
      <c r="F912" s="891"/>
      <c r="G912" s="892"/>
      <c r="H912" s="876">
        <v>4.46</v>
      </c>
      <c r="I912" s="877"/>
      <c r="J912" s="788"/>
      <c r="M912" s="313"/>
    </row>
    <row r="913" spans="2:13" x14ac:dyDescent="0.2">
      <c r="B913" s="150"/>
      <c r="C913" s="173"/>
      <c r="D913" s="151"/>
      <c r="E913" s="890" t="s">
        <v>878</v>
      </c>
      <c r="F913" s="891"/>
      <c r="G913" s="892"/>
      <c r="H913" s="876">
        <v>4.95</v>
      </c>
      <c r="I913" s="877"/>
      <c r="J913" s="788"/>
      <c r="M913" s="310"/>
    </row>
    <row r="914" spans="2:13" x14ac:dyDescent="0.2">
      <c r="B914" s="150"/>
      <c r="C914" s="173"/>
      <c r="D914" s="151"/>
      <c r="E914" s="890" t="s">
        <v>459</v>
      </c>
      <c r="F914" s="891"/>
      <c r="G914" s="892"/>
      <c r="H914" s="876">
        <v>2.61</v>
      </c>
      <c r="I914" s="877"/>
      <c r="J914" s="788"/>
      <c r="M914" s="310"/>
    </row>
    <row r="915" spans="2:13" x14ac:dyDescent="0.2">
      <c r="B915" s="461"/>
      <c r="C915" s="462"/>
      <c r="D915" s="463"/>
      <c r="E915" s="890" t="s">
        <v>880</v>
      </c>
      <c r="F915" s="891"/>
      <c r="G915" s="892"/>
      <c r="H915" s="876">
        <v>1.9</v>
      </c>
      <c r="I915" s="877"/>
      <c r="J915" s="788"/>
      <c r="M915" s="310"/>
    </row>
    <row r="916" spans="2:13" x14ac:dyDescent="0.2">
      <c r="B916" s="150"/>
      <c r="C916" s="173"/>
      <c r="D916" s="151"/>
      <c r="E916" s="890" t="s">
        <v>892</v>
      </c>
      <c r="F916" s="891"/>
      <c r="G916" s="892"/>
      <c r="H916" s="876">
        <v>4.66</v>
      </c>
      <c r="I916" s="877"/>
      <c r="J916" s="788"/>
      <c r="M916" s="310"/>
    </row>
    <row r="917" spans="2:13" x14ac:dyDescent="0.2">
      <c r="B917" s="150"/>
      <c r="C917" s="173"/>
      <c r="D917" s="151"/>
      <c r="E917" s="890" t="s">
        <v>893</v>
      </c>
      <c r="F917" s="891"/>
      <c r="G917" s="892"/>
      <c r="H917" s="876">
        <v>2.94</v>
      </c>
      <c r="I917" s="877"/>
      <c r="J917" s="788"/>
      <c r="M917" s="310"/>
    </row>
    <row r="918" spans="2:13" x14ac:dyDescent="0.2">
      <c r="B918" s="150"/>
      <c r="C918" s="173"/>
      <c r="D918" s="151"/>
      <c r="E918" s="890" t="s">
        <v>895</v>
      </c>
      <c r="F918" s="891"/>
      <c r="G918" s="892"/>
      <c r="H918" s="876">
        <v>3.83</v>
      </c>
      <c r="I918" s="877"/>
      <c r="J918" s="788"/>
      <c r="M918" s="310"/>
    </row>
    <row r="919" spans="2:13" x14ac:dyDescent="0.2">
      <c r="B919" s="150"/>
      <c r="C919" s="173"/>
      <c r="D919" s="173"/>
      <c r="E919" s="890" t="s">
        <v>896</v>
      </c>
      <c r="F919" s="891"/>
      <c r="G919" s="892"/>
      <c r="H919" s="876">
        <v>3.83</v>
      </c>
      <c r="I919" s="877"/>
      <c r="J919" s="788"/>
      <c r="M919" s="310"/>
    </row>
    <row r="920" spans="2:13" x14ac:dyDescent="0.2">
      <c r="B920" s="150"/>
      <c r="C920" s="173"/>
      <c r="D920" s="173"/>
      <c r="E920" s="890" t="s">
        <v>907</v>
      </c>
      <c r="F920" s="891"/>
      <c r="G920" s="892"/>
      <c r="H920" s="876">
        <v>1.72</v>
      </c>
      <c r="I920" s="877"/>
      <c r="J920" s="788"/>
      <c r="M920" s="310"/>
    </row>
    <row r="921" spans="2:13" x14ac:dyDescent="0.2">
      <c r="B921" s="150"/>
      <c r="C921" s="173"/>
      <c r="D921" s="173"/>
      <c r="E921" s="890" t="s">
        <v>869</v>
      </c>
      <c r="F921" s="891"/>
      <c r="G921" s="892"/>
      <c r="H921" s="876">
        <v>17.829999999999998</v>
      </c>
      <c r="I921" s="877"/>
      <c r="J921" s="788"/>
      <c r="M921" s="310"/>
    </row>
    <row r="922" spans="2:13" x14ac:dyDescent="0.2">
      <c r="B922" s="150"/>
      <c r="C922" s="173"/>
      <c r="D922" s="173"/>
      <c r="E922" s="890" t="s">
        <v>870</v>
      </c>
      <c r="F922" s="891"/>
      <c r="G922" s="892"/>
      <c r="H922" s="876">
        <v>29.64</v>
      </c>
      <c r="I922" s="877"/>
      <c r="J922" s="788"/>
      <c r="M922" s="310"/>
    </row>
    <row r="923" spans="2:13" x14ac:dyDescent="0.2">
      <c r="B923" s="150"/>
      <c r="C923" s="173"/>
      <c r="D923" s="173"/>
      <c r="E923" s="890" t="s">
        <v>900</v>
      </c>
      <c r="F923" s="891"/>
      <c r="G923" s="892"/>
      <c r="H923" s="876">
        <v>18.850000000000001</v>
      </c>
      <c r="I923" s="877"/>
      <c r="J923" s="788"/>
      <c r="M923" s="310"/>
    </row>
    <row r="924" spans="2:13" x14ac:dyDescent="0.2">
      <c r="B924" s="150"/>
      <c r="C924" s="173"/>
      <c r="D924" s="173"/>
      <c r="E924" s="890" t="s">
        <v>901</v>
      </c>
      <c r="F924" s="891"/>
      <c r="G924" s="892"/>
      <c r="H924" s="876">
        <v>18.850000000000001</v>
      </c>
      <c r="I924" s="877"/>
      <c r="J924" s="788"/>
      <c r="M924" s="310"/>
    </row>
    <row r="925" spans="2:13" x14ac:dyDescent="0.2">
      <c r="B925" s="150"/>
      <c r="C925" s="173"/>
      <c r="D925" s="173"/>
      <c r="E925" s="890" t="s">
        <v>884</v>
      </c>
      <c r="F925" s="891"/>
      <c r="G925" s="892"/>
      <c r="H925" s="876">
        <v>5.24</v>
      </c>
      <c r="I925" s="877"/>
      <c r="J925" s="788"/>
      <c r="M925" s="310"/>
    </row>
    <row r="926" spans="2:13" x14ac:dyDescent="0.2">
      <c r="B926" s="150"/>
      <c r="C926" s="173"/>
      <c r="D926" s="173"/>
      <c r="E926" s="890" t="s">
        <v>885</v>
      </c>
      <c r="F926" s="891"/>
      <c r="G926" s="892"/>
      <c r="H926" s="876">
        <v>8.8000000000000007</v>
      </c>
      <c r="I926" s="877"/>
      <c r="J926" s="788"/>
      <c r="M926" s="310"/>
    </row>
    <row r="927" spans="2:13" x14ac:dyDescent="0.2">
      <c r="B927" s="150"/>
      <c r="C927" s="173"/>
      <c r="D927" s="173"/>
      <c r="E927" s="890" t="s">
        <v>897</v>
      </c>
      <c r="F927" s="891"/>
      <c r="G927" s="892"/>
      <c r="H927" s="876">
        <v>5.69</v>
      </c>
      <c r="I927" s="877"/>
      <c r="J927" s="788"/>
      <c r="M927" s="310"/>
    </row>
    <row r="928" spans="2:13" x14ac:dyDescent="0.2">
      <c r="B928" s="150"/>
      <c r="C928" s="173"/>
      <c r="D928" s="173"/>
      <c r="E928" s="890" t="s">
        <v>898</v>
      </c>
      <c r="F928" s="891"/>
      <c r="G928" s="892"/>
      <c r="H928" s="876">
        <v>5.69</v>
      </c>
      <c r="I928" s="877"/>
      <c r="J928" s="788"/>
      <c r="M928" s="310"/>
    </row>
    <row r="929" spans="1:13" x14ac:dyDescent="0.2">
      <c r="B929" s="150"/>
      <c r="C929" s="173"/>
      <c r="D929" s="173"/>
      <c r="E929" s="890" t="s">
        <v>899</v>
      </c>
      <c r="F929" s="891"/>
      <c r="G929" s="892"/>
      <c r="H929" s="876">
        <v>9.3800000000000008</v>
      </c>
      <c r="I929" s="877"/>
      <c r="J929" s="788"/>
      <c r="M929" s="310"/>
    </row>
    <row r="930" spans="1:13" x14ac:dyDescent="0.2">
      <c r="B930" s="150"/>
      <c r="C930" s="173"/>
      <c r="D930" s="173"/>
      <c r="E930" s="890" t="s">
        <v>899</v>
      </c>
      <c r="F930" s="891"/>
      <c r="G930" s="892"/>
      <c r="H930" s="876">
        <v>9.3800000000000008</v>
      </c>
      <c r="I930" s="877"/>
      <c r="J930" s="788"/>
      <c r="M930" s="310"/>
    </row>
    <row r="931" spans="1:13" x14ac:dyDescent="0.2">
      <c r="B931" s="150"/>
      <c r="C931" s="173"/>
      <c r="D931" s="173"/>
      <c r="E931" s="890" t="s">
        <v>908</v>
      </c>
      <c r="F931" s="891"/>
      <c r="G931" s="892"/>
      <c r="H931" s="876">
        <v>8.35</v>
      </c>
      <c r="I931" s="877"/>
      <c r="J931" s="788"/>
      <c r="M931" s="310"/>
    </row>
    <row r="932" spans="1:13" x14ac:dyDescent="0.2">
      <c r="B932" s="150"/>
      <c r="C932" s="173"/>
      <c r="D932" s="173"/>
      <c r="E932" s="890" t="s">
        <v>909</v>
      </c>
      <c r="F932" s="891"/>
      <c r="G932" s="892"/>
      <c r="H932" s="876">
        <v>6.25</v>
      </c>
      <c r="I932" s="877"/>
      <c r="J932" s="789"/>
      <c r="M932" s="310"/>
    </row>
    <row r="933" spans="1:13" x14ac:dyDescent="0.2">
      <c r="B933" s="726" t="s">
        <v>265</v>
      </c>
      <c r="C933" s="727"/>
      <c r="D933" s="727"/>
      <c r="E933" s="727"/>
      <c r="F933" s="727"/>
      <c r="G933" s="728"/>
      <c r="H933" s="1030">
        <v>1175</v>
      </c>
      <c r="I933" s="1031"/>
      <c r="J933" s="725"/>
    </row>
    <row r="934" spans="1:13" x14ac:dyDescent="0.2">
      <c r="B934" s="366" t="s">
        <v>155</v>
      </c>
      <c r="C934" s="134"/>
      <c r="D934" s="135" t="s">
        <v>170</v>
      </c>
      <c r="E934" s="135"/>
      <c r="F934" s="135"/>
      <c r="G934" s="135"/>
      <c r="H934" s="135"/>
      <c r="I934" s="135"/>
      <c r="J934" s="136"/>
    </row>
    <row r="935" spans="1:13" ht="12.75" customHeight="1" x14ac:dyDescent="0.2">
      <c r="B935" s="125" t="s">
        <v>357</v>
      </c>
      <c r="C935" s="230">
        <v>95241</v>
      </c>
      <c r="D935" s="801" t="s">
        <v>1989</v>
      </c>
      <c r="E935" s="795"/>
      <c r="F935" s="795"/>
      <c r="G935" s="795"/>
      <c r="H935" s="795"/>
      <c r="I935" s="796"/>
      <c r="J935" s="230" t="s">
        <v>48</v>
      </c>
    </row>
    <row r="936" spans="1:13" x14ac:dyDescent="0.2">
      <c r="B936" s="921" t="s">
        <v>260</v>
      </c>
      <c r="C936" s="922"/>
      <c r="D936" s="922"/>
      <c r="E936" s="922"/>
      <c r="F936" s="922"/>
      <c r="G936" s="922"/>
      <c r="H936" s="923" t="s">
        <v>263</v>
      </c>
      <c r="I936" s="924"/>
      <c r="J936" s="350" t="s">
        <v>264</v>
      </c>
    </row>
    <row r="937" spans="1:13" x14ac:dyDescent="0.2">
      <c r="B937" s="967"/>
      <c r="C937" s="968"/>
      <c r="D937" s="968"/>
      <c r="E937" s="968"/>
      <c r="F937" s="968"/>
      <c r="G937" s="968"/>
      <c r="H937" s="818">
        <v>1349.85</v>
      </c>
      <c r="I937" s="819"/>
      <c r="J937" s="373" t="s">
        <v>263</v>
      </c>
    </row>
    <row r="938" spans="1:13" x14ac:dyDescent="0.2">
      <c r="A938" s="466" t="s">
        <v>1024</v>
      </c>
      <c r="B938" s="943" t="s">
        <v>265</v>
      </c>
      <c r="C938" s="944"/>
      <c r="D938" s="944"/>
      <c r="E938" s="944"/>
      <c r="F938" s="944"/>
      <c r="G938" s="944"/>
      <c r="H938" s="805">
        <v>1349.85</v>
      </c>
      <c r="I938" s="806"/>
      <c r="J938" s="350"/>
    </row>
    <row r="939" spans="1:13" ht="25.5" customHeight="1" x14ac:dyDescent="0.2">
      <c r="B939" s="125" t="s">
        <v>358</v>
      </c>
      <c r="C939" s="230">
        <v>1701000116</v>
      </c>
      <c r="D939" s="801" t="s">
        <v>2111</v>
      </c>
      <c r="E939" s="795"/>
      <c r="F939" s="795"/>
      <c r="G939" s="795"/>
      <c r="H939" s="795"/>
      <c r="I939" s="796"/>
      <c r="J939" s="230" t="s">
        <v>48</v>
      </c>
      <c r="M939" s="227"/>
    </row>
    <row r="940" spans="1:13" x14ac:dyDescent="0.2">
      <c r="B940" s="921" t="s">
        <v>260</v>
      </c>
      <c r="C940" s="922"/>
      <c r="D940" s="922"/>
      <c r="E940" s="922"/>
      <c r="F940" s="922"/>
      <c r="G940" s="922"/>
      <c r="H940" s="923" t="s">
        <v>263</v>
      </c>
      <c r="I940" s="924"/>
      <c r="J940" s="350" t="s">
        <v>264</v>
      </c>
      <c r="M940" s="227"/>
    </row>
    <row r="941" spans="1:13" ht="12.75" customHeight="1" x14ac:dyDescent="0.2">
      <c r="B941" s="967"/>
      <c r="C941" s="968"/>
      <c r="D941" s="968"/>
      <c r="E941" s="968"/>
      <c r="F941" s="968"/>
      <c r="G941" s="968"/>
      <c r="H941" s="818">
        <v>1349.85</v>
      </c>
      <c r="I941" s="819"/>
      <c r="J941" s="373" t="s">
        <v>263</v>
      </c>
      <c r="M941" s="227"/>
    </row>
    <row r="942" spans="1:13" ht="12.75" customHeight="1" x14ac:dyDescent="0.2">
      <c r="A942" s="466" t="s">
        <v>1025</v>
      </c>
      <c r="B942" s="943" t="s">
        <v>265</v>
      </c>
      <c r="C942" s="944"/>
      <c r="D942" s="944"/>
      <c r="E942" s="944"/>
      <c r="F942" s="944"/>
      <c r="G942" s="944"/>
      <c r="H942" s="805">
        <v>1349.85</v>
      </c>
      <c r="I942" s="806"/>
      <c r="J942" s="350"/>
    </row>
    <row r="943" spans="1:13" ht="12.75" customHeight="1" x14ac:dyDescent="0.2">
      <c r="B943" s="366" t="s">
        <v>229</v>
      </c>
      <c r="C943" s="134"/>
      <c r="D943" s="135" t="s">
        <v>347</v>
      </c>
      <c r="E943" s="135"/>
      <c r="F943" s="135"/>
      <c r="G943" s="135"/>
      <c r="H943" s="135"/>
      <c r="I943" s="135"/>
      <c r="J943" s="136"/>
    </row>
    <row r="944" spans="1:13" x14ac:dyDescent="0.2">
      <c r="A944" s="466"/>
      <c r="B944" s="125" t="s">
        <v>467</v>
      </c>
      <c r="C944" s="230">
        <v>104162</v>
      </c>
      <c r="D944" s="801" t="s">
        <v>2112</v>
      </c>
      <c r="E944" s="795"/>
      <c r="F944" s="795"/>
      <c r="G944" s="795"/>
      <c r="H944" s="795"/>
      <c r="I944" s="796"/>
      <c r="J944" s="230" t="s">
        <v>48</v>
      </c>
      <c r="L944" s="210"/>
    </row>
    <row r="945" spans="1:10" x14ac:dyDescent="0.2">
      <c r="A945" s="466"/>
      <c r="B945" s="777" t="s">
        <v>260</v>
      </c>
      <c r="C945" s="778"/>
      <c r="D945" s="778"/>
      <c r="E945" s="778"/>
      <c r="F945" s="778"/>
      <c r="G945" s="779"/>
      <c r="H945" s="783" t="s">
        <v>263</v>
      </c>
      <c r="I945" s="783"/>
      <c r="J945" s="313" t="s">
        <v>264</v>
      </c>
    </row>
    <row r="946" spans="1:10" x14ac:dyDescent="0.2">
      <c r="A946" s="466"/>
      <c r="B946" s="784" t="s">
        <v>307</v>
      </c>
      <c r="C946" s="785"/>
      <c r="D946" s="785"/>
      <c r="E946" s="785"/>
      <c r="F946" s="785"/>
      <c r="G946" s="786"/>
      <c r="H946" s="818">
        <v>1175</v>
      </c>
      <c r="I946" s="819"/>
      <c r="J946" s="126" t="s">
        <v>263</v>
      </c>
    </row>
    <row r="947" spans="1:10" x14ac:dyDescent="0.2">
      <c r="A947" s="466" t="s">
        <v>985</v>
      </c>
      <c r="B947" s="797" t="s">
        <v>265</v>
      </c>
      <c r="C947" s="798"/>
      <c r="D947" s="798"/>
      <c r="E947" s="798"/>
      <c r="F947" s="798"/>
      <c r="G947" s="799"/>
      <c r="H947" s="805">
        <v>1175</v>
      </c>
      <c r="I947" s="806"/>
      <c r="J947" s="127"/>
    </row>
    <row r="948" spans="1:10" x14ac:dyDescent="0.2">
      <c r="A948" s="466"/>
      <c r="B948" s="125" t="s">
        <v>468</v>
      </c>
      <c r="C948" s="230">
        <v>101741</v>
      </c>
      <c r="D948" s="801" t="s">
        <v>2114</v>
      </c>
      <c r="E948" s="795"/>
      <c r="F948" s="795"/>
      <c r="G948" s="795"/>
      <c r="H948" s="795"/>
      <c r="I948" s="796"/>
      <c r="J948" s="230" t="s">
        <v>160</v>
      </c>
    </row>
    <row r="949" spans="1:10" x14ac:dyDescent="0.2">
      <c r="A949" s="466"/>
      <c r="B949" s="777" t="s">
        <v>260</v>
      </c>
      <c r="C949" s="778"/>
      <c r="D949" s="778"/>
      <c r="E949" s="778"/>
      <c r="F949" s="778"/>
      <c r="G949" s="779"/>
      <c r="H949" s="783" t="s">
        <v>263</v>
      </c>
      <c r="I949" s="783"/>
      <c r="J949" s="313" t="s">
        <v>264</v>
      </c>
    </row>
    <row r="950" spans="1:10" x14ac:dyDescent="0.2">
      <c r="A950" s="466"/>
      <c r="B950" s="784" t="s">
        <v>307</v>
      </c>
      <c r="C950" s="785"/>
      <c r="D950" s="785"/>
      <c r="E950" s="785"/>
      <c r="F950" s="785"/>
      <c r="G950" s="786"/>
      <c r="H950" s="818">
        <v>555.18999999999994</v>
      </c>
      <c r="I950" s="819"/>
      <c r="J950" s="126" t="s">
        <v>263</v>
      </c>
    </row>
    <row r="951" spans="1:10" x14ac:dyDescent="0.2">
      <c r="A951" s="466" t="s">
        <v>986</v>
      </c>
      <c r="B951" s="797" t="s">
        <v>265</v>
      </c>
      <c r="C951" s="798"/>
      <c r="D951" s="798"/>
      <c r="E951" s="798"/>
      <c r="F951" s="798"/>
      <c r="G951" s="799"/>
      <c r="H951" s="805">
        <v>555.18999999999994</v>
      </c>
      <c r="I951" s="806"/>
      <c r="J951" s="127"/>
    </row>
    <row r="952" spans="1:10" ht="12.75" customHeight="1" x14ac:dyDescent="0.2">
      <c r="B952" s="349" t="s">
        <v>157</v>
      </c>
      <c r="C952" s="130"/>
      <c r="D952" s="131" t="s">
        <v>152</v>
      </c>
      <c r="E952" s="131"/>
      <c r="F952" s="131"/>
      <c r="G952" s="131"/>
      <c r="H952" s="131"/>
      <c r="I952" s="131"/>
      <c r="J952" s="132"/>
    </row>
    <row r="953" spans="1:10" x14ac:dyDescent="0.2">
      <c r="B953" s="153"/>
      <c r="C953" s="154"/>
      <c r="D953" s="894" t="s">
        <v>551</v>
      </c>
      <c r="E953" s="894"/>
      <c r="F953" s="894"/>
      <c r="G953" s="894"/>
      <c r="H953" s="894"/>
      <c r="I953" s="894"/>
      <c r="J953" s="155"/>
    </row>
    <row r="954" spans="1:10" x14ac:dyDescent="0.2">
      <c r="B954" s="349" t="s">
        <v>158</v>
      </c>
      <c r="C954" s="130"/>
      <c r="D954" s="920" t="s">
        <v>154</v>
      </c>
      <c r="E954" s="920"/>
      <c r="F954" s="920"/>
      <c r="G954" s="920"/>
      <c r="H954" s="920"/>
      <c r="I954" s="920"/>
      <c r="J954" s="132"/>
    </row>
    <row r="955" spans="1:10" ht="12.75" customHeight="1" x14ac:dyDescent="0.2">
      <c r="B955" s="366" t="s">
        <v>193</v>
      </c>
      <c r="C955" s="134"/>
      <c r="D955" s="945" t="s">
        <v>1180</v>
      </c>
      <c r="E955" s="945"/>
      <c r="F955" s="945"/>
      <c r="G955" s="945"/>
      <c r="H955" s="945"/>
      <c r="I955" s="945"/>
      <c r="J955" s="136"/>
    </row>
    <row r="956" spans="1:10" x14ac:dyDescent="0.2">
      <c r="B956" s="125" t="s">
        <v>1659</v>
      </c>
      <c r="C956" s="125">
        <v>100848</v>
      </c>
      <c r="D956" s="801" t="s">
        <v>2297</v>
      </c>
      <c r="E956" s="795"/>
      <c r="F956" s="795"/>
      <c r="G956" s="795"/>
      <c r="H956" s="795"/>
      <c r="I956" s="796"/>
      <c r="J956" s="230" t="s">
        <v>121</v>
      </c>
    </row>
    <row r="957" spans="1:10" x14ac:dyDescent="0.2">
      <c r="B957" s="777" t="s">
        <v>260</v>
      </c>
      <c r="C957" s="778"/>
      <c r="D957" s="778"/>
      <c r="E957" s="778"/>
      <c r="F957" s="778"/>
      <c r="G957" s="779"/>
      <c r="H957" s="783" t="s">
        <v>43</v>
      </c>
      <c r="I957" s="783"/>
      <c r="J957" s="313" t="s">
        <v>264</v>
      </c>
    </row>
    <row r="958" spans="1:10" x14ac:dyDescent="0.2">
      <c r="B958" s="784" t="s">
        <v>1176</v>
      </c>
      <c r="C958" s="785"/>
      <c r="D958" s="785"/>
      <c r="E958" s="785"/>
      <c r="F958" s="785"/>
      <c r="G958" s="786"/>
      <c r="H958" s="818">
        <v>12</v>
      </c>
      <c r="I958" s="819"/>
      <c r="J958" s="126" t="s">
        <v>42</v>
      </c>
    </row>
    <row r="959" spans="1:10" x14ac:dyDescent="0.2">
      <c r="A959" s="466" t="s">
        <v>1659</v>
      </c>
      <c r="B959" s="797" t="s">
        <v>265</v>
      </c>
      <c r="C959" s="798"/>
      <c r="D959" s="798"/>
      <c r="E959" s="798"/>
      <c r="F959" s="798"/>
      <c r="G959" s="799"/>
      <c r="H959" s="805">
        <v>12</v>
      </c>
      <c r="I959" s="806"/>
      <c r="J959" s="127"/>
    </row>
    <row r="960" spans="1:10" x14ac:dyDescent="0.2">
      <c r="B960" s="125" t="s">
        <v>1660</v>
      </c>
      <c r="C960" s="125">
        <v>100851</v>
      </c>
      <c r="D960" s="801" t="s">
        <v>2299</v>
      </c>
      <c r="E960" s="795"/>
      <c r="F960" s="795"/>
      <c r="G960" s="795"/>
      <c r="H960" s="795"/>
      <c r="I960" s="796"/>
      <c r="J960" s="230" t="s">
        <v>121</v>
      </c>
    </row>
    <row r="961" spans="1:10" x14ac:dyDescent="0.2">
      <c r="B961" s="777" t="s">
        <v>260</v>
      </c>
      <c r="C961" s="778"/>
      <c r="D961" s="778"/>
      <c r="E961" s="778"/>
      <c r="F961" s="778"/>
      <c r="G961" s="779"/>
      <c r="H961" s="783" t="s">
        <v>43</v>
      </c>
      <c r="I961" s="783"/>
      <c r="J961" s="313" t="s">
        <v>264</v>
      </c>
    </row>
    <row r="962" spans="1:10" x14ac:dyDescent="0.2">
      <c r="B962" s="784" t="s">
        <v>1176</v>
      </c>
      <c r="C962" s="785"/>
      <c r="D962" s="785"/>
      <c r="E962" s="785"/>
      <c r="F962" s="785"/>
      <c r="G962" s="786"/>
      <c r="H962" s="818">
        <v>12</v>
      </c>
      <c r="I962" s="819"/>
      <c r="J962" s="126" t="s">
        <v>42</v>
      </c>
    </row>
    <row r="963" spans="1:10" x14ac:dyDescent="0.2">
      <c r="A963" s="466" t="s">
        <v>1660</v>
      </c>
      <c r="B963" s="797" t="s">
        <v>265</v>
      </c>
      <c r="C963" s="798"/>
      <c r="D963" s="798"/>
      <c r="E963" s="798"/>
      <c r="F963" s="798"/>
      <c r="G963" s="799"/>
      <c r="H963" s="805">
        <v>12</v>
      </c>
      <c r="I963" s="806"/>
      <c r="J963" s="127"/>
    </row>
    <row r="964" spans="1:10" ht="27.75" customHeight="1" x14ac:dyDescent="0.2">
      <c r="B964" s="125" t="s">
        <v>1661</v>
      </c>
      <c r="C964" s="125">
        <v>95470</v>
      </c>
      <c r="D964" s="801" t="s">
        <v>2301</v>
      </c>
      <c r="E964" s="795"/>
      <c r="F964" s="795"/>
      <c r="G964" s="795"/>
      <c r="H964" s="795"/>
      <c r="I964" s="796"/>
      <c r="J964" s="230" t="s">
        <v>121</v>
      </c>
    </row>
    <row r="965" spans="1:10" x14ac:dyDescent="0.2">
      <c r="B965" s="777" t="s">
        <v>260</v>
      </c>
      <c r="C965" s="778"/>
      <c r="D965" s="778"/>
      <c r="E965" s="778"/>
      <c r="F965" s="778"/>
      <c r="G965" s="779"/>
      <c r="H965" s="783" t="s">
        <v>43</v>
      </c>
      <c r="I965" s="783"/>
      <c r="J965" s="313" t="s">
        <v>264</v>
      </c>
    </row>
    <row r="966" spans="1:10" x14ac:dyDescent="0.2">
      <c r="B966" s="784" t="s">
        <v>1177</v>
      </c>
      <c r="C966" s="785"/>
      <c r="D966" s="785"/>
      <c r="E966" s="785"/>
      <c r="F966" s="785"/>
      <c r="G966" s="786"/>
      <c r="H966" s="818">
        <v>2</v>
      </c>
      <c r="I966" s="819"/>
      <c r="J966" s="126" t="s">
        <v>42</v>
      </c>
    </row>
    <row r="967" spans="1:10" x14ac:dyDescent="0.2">
      <c r="A967" s="466" t="s">
        <v>1029</v>
      </c>
      <c r="B967" s="797" t="s">
        <v>265</v>
      </c>
      <c r="C967" s="798"/>
      <c r="D967" s="798"/>
      <c r="E967" s="798"/>
      <c r="F967" s="798"/>
      <c r="G967" s="799"/>
      <c r="H967" s="805">
        <v>2</v>
      </c>
      <c r="I967" s="806"/>
      <c r="J967" s="127"/>
    </row>
    <row r="968" spans="1:10" ht="27.75" customHeight="1" x14ac:dyDescent="0.2">
      <c r="B968" s="125" t="s">
        <v>1662</v>
      </c>
      <c r="C968" s="125">
        <v>86932</v>
      </c>
      <c r="D968" s="801" t="s">
        <v>2303</v>
      </c>
      <c r="E968" s="795"/>
      <c r="F968" s="795"/>
      <c r="G968" s="795"/>
      <c r="H968" s="795"/>
      <c r="I968" s="796"/>
      <c r="J968" s="230" t="s">
        <v>121</v>
      </c>
    </row>
    <row r="969" spans="1:10" x14ac:dyDescent="0.2">
      <c r="B969" s="777" t="s">
        <v>260</v>
      </c>
      <c r="C969" s="778"/>
      <c r="D969" s="778"/>
      <c r="E969" s="778"/>
      <c r="F969" s="778"/>
      <c r="G969" s="779"/>
      <c r="H969" s="783" t="s">
        <v>43</v>
      </c>
      <c r="I969" s="783"/>
      <c r="J969" s="313" t="s">
        <v>264</v>
      </c>
    </row>
    <row r="970" spans="1:10" x14ac:dyDescent="0.2">
      <c r="B970" s="784" t="s">
        <v>1178</v>
      </c>
      <c r="C970" s="785"/>
      <c r="D970" s="785"/>
      <c r="E970" s="785"/>
      <c r="F970" s="785"/>
      <c r="G970" s="786"/>
      <c r="H970" s="818">
        <v>5</v>
      </c>
      <c r="I970" s="819"/>
      <c r="J970" s="126" t="s">
        <v>42</v>
      </c>
    </row>
    <row r="971" spans="1:10" x14ac:dyDescent="0.2">
      <c r="A971" s="466" t="s">
        <v>1662</v>
      </c>
      <c r="B971" s="797" t="s">
        <v>265</v>
      </c>
      <c r="C971" s="798"/>
      <c r="D971" s="798"/>
      <c r="E971" s="798"/>
      <c r="F971" s="798"/>
      <c r="G971" s="799"/>
      <c r="H971" s="805">
        <v>5</v>
      </c>
      <c r="I971" s="806"/>
      <c r="J971" s="127"/>
    </row>
    <row r="972" spans="1:10" x14ac:dyDescent="0.2">
      <c r="A972" s="466"/>
      <c r="B972" s="125" t="s">
        <v>1663</v>
      </c>
      <c r="C972" s="125">
        <v>100849</v>
      </c>
      <c r="D972" s="801" t="s">
        <v>2305</v>
      </c>
      <c r="E972" s="795"/>
      <c r="F972" s="795"/>
      <c r="G972" s="795"/>
      <c r="H972" s="795"/>
      <c r="I972" s="796"/>
      <c r="J972" s="230" t="s">
        <v>121</v>
      </c>
    </row>
    <row r="973" spans="1:10" x14ac:dyDescent="0.2">
      <c r="B973" s="777" t="s">
        <v>260</v>
      </c>
      <c r="C973" s="778"/>
      <c r="D973" s="778"/>
      <c r="E973" s="778"/>
      <c r="F973" s="778"/>
      <c r="G973" s="779"/>
      <c r="H973" s="783" t="s">
        <v>43</v>
      </c>
      <c r="I973" s="783"/>
      <c r="J973" s="313" t="s">
        <v>264</v>
      </c>
    </row>
    <row r="974" spans="1:10" x14ac:dyDescent="0.2">
      <c r="B974" s="784" t="s">
        <v>1179</v>
      </c>
      <c r="C974" s="785"/>
      <c r="D974" s="785"/>
      <c r="E974" s="785"/>
      <c r="F974" s="785"/>
      <c r="G974" s="786"/>
      <c r="H974" s="818">
        <v>7</v>
      </c>
      <c r="I974" s="819"/>
      <c r="J974" s="126" t="s">
        <v>42</v>
      </c>
    </row>
    <row r="975" spans="1:10" x14ac:dyDescent="0.2">
      <c r="A975" s="466" t="s">
        <v>991</v>
      </c>
      <c r="B975" s="797" t="s">
        <v>265</v>
      </c>
      <c r="C975" s="798"/>
      <c r="D975" s="798"/>
      <c r="E975" s="798"/>
      <c r="F975" s="798"/>
      <c r="G975" s="799"/>
      <c r="H975" s="805">
        <v>7</v>
      </c>
      <c r="I975" s="806"/>
      <c r="J975" s="127"/>
    </row>
    <row r="976" spans="1:10" x14ac:dyDescent="0.2">
      <c r="A976" s="466"/>
      <c r="B976" s="125" t="s">
        <v>1664</v>
      </c>
      <c r="C976" s="125">
        <v>99635</v>
      </c>
      <c r="D976" s="801" t="s">
        <v>2307</v>
      </c>
      <c r="E976" s="795"/>
      <c r="F976" s="795"/>
      <c r="G976" s="795"/>
      <c r="H976" s="795"/>
      <c r="I976" s="796"/>
      <c r="J976" s="230" t="s">
        <v>121</v>
      </c>
    </row>
    <row r="977" spans="1:11" x14ac:dyDescent="0.2">
      <c r="A977" s="466"/>
      <c r="B977" s="777" t="s">
        <v>260</v>
      </c>
      <c r="C977" s="778"/>
      <c r="D977" s="778"/>
      <c r="E977" s="778"/>
      <c r="F977" s="778"/>
      <c r="G977" s="779"/>
      <c r="H977" s="783" t="s">
        <v>43</v>
      </c>
      <c r="I977" s="783"/>
      <c r="J977" s="313" t="s">
        <v>264</v>
      </c>
    </row>
    <row r="978" spans="1:11" x14ac:dyDescent="0.2">
      <c r="A978" s="466"/>
      <c r="B978" s="784" t="s">
        <v>1179</v>
      </c>
      <c r="C978" s="785"/>
      <c r="D978" s="785"/>
      <c r="E978" s="785"/>
      <c r="F978" s="785"/>
      <c r="G978" s="786"/>
      <c r="H978" s="818">
        <v>14</v>
      </c>
      <c r="I978" s="819"/>
      <c r="J978" s="126" t="s">
        <v>42</v>
      </c>
    </row>
    <row r="979" spans="1:11" x14ac:dyDescent="0.2">
      <c r="A979" s="466" t="s">
        <v>1664</v>
      </c>
      <c r="B979" s="797" t="s">
        <v>265</v>
      </c>
      <c r="C979" s="798"/>
      <c r="D979" s="798"/>
      <c r="E979" s="798"/>
      <c r="F979" s="798"/>
      <c r="G979" s="799"/>
      <c r="H979" s="805">
        <v>14</v>
      </c>
      <c r="I979" s="806"/>
      <c r="J979" s="127"/>
    </row>
    <row r="980" spans="1:11" ht="14.25" customHeight="1" x14ac:dyDescent="0.2">
      <c r="B980" s="125" t="s">
        <v>1665</v>
      </c>
      <c r="C980" s="125">
        <v>1301002030</v>
      </c>
      <c r="D980" s="801" t="s">
        <v>2309</v>
      </c>
      <c r="E980" s="795"/>
      <c r="F980" s="795"/>
      <c r="G980" s="795"/>
      <c r="H980" s="795"/>
      <c r="I980" s="796"/>
      <c r="J980" s="230" t="s">
        <v>121</v>
      </c>
    </row>
    <row r="981" spans="1:11" x14ac:dyDescent="0.2">
      <c r="B981" s="777" t="s">
        <v>260</v>
      </c>
      <c r="C981" s="778"/>
      <c r="D981" s="778"/>
      <c r="E981" s="778"/>
      <c r="F981" s="778"/>
      <c r="G981" s="779"/>
      <c r="H981" s="783" t="s">
        <v>43</v>
      </c>
      <c r="I981" s="783"/>
      <c r="J981" s="313" t="s">
        <v>264</v>
      </c>
    </row>
    <row r="982" spans="1:11" x14ac:dyDescent="0.2">
      <c r="B982" s="784" t="s">
        <v>1181</v>
      </c>
      <c r="C982" s="785"/>
      <c r="D982" s="785"/>
      <c r="E982" s="785"/>
      <c r="F982" s="785"/>
      <c r="G982" s="786"/>
      <c r="H982" s="818">
        <v>19</v>
      </c>
      <c r="I982" s="819"/>
      <c r="J982" s="126" t="s">
        <v>42</v>
      </c>
    </row>
    <row r="983" spans="1:11" x14ac:dyDescent="0.2">
      <c r="A983" s="466" t="s">
        <v>1665</v>
      </c>
      <c r="B983" s="797" t="s">
        <v>265</v>
      </c>
      <c r="C983" s="798"/>
      <c r="D983" s="798"/>
      <c r="E983" s="798"/>
      <c r="F983" s="798"/>
      <c r="G983" s="799"/>
      <c r="H983" s="805">
        <v>19</v>
      </c>
      <c r="I983" s="806"/>
      <c r="J983" s="127"/>
    </row>
    <row r="984" spans="1:11" ht="12.75" customHeight="1" x14ac:dyDescent="0.2">
      <c r="A984" s="466"/>
      <c r="B984" s="366" t="s">
        <v>194</v>
      </c>
      <c r="C984" s="134"/>
      <c r="D984" s="945" t="s">
        <v>1182</v>
      </c>
      <c r="E984" s="945"/>
      <c r="F984" s="945"/>
      <c r="G984" s="945"/>
      <c r="H984" s="945"/>
      <c r="I984" s="945"/>
      <c r="J984" s="136"/>
    </row>
    <row r="985" spans="1:11" ht="27" customHeight="1" x14ac:dyDescent="0.2">
      <c r="B985" s="125" t="s">
        <v>1666</v>
      </c>
      <c r="C985" s="125">
        <v>86938</v>
      </c>
      <c r="D985" s="801" t="s">
        <v>2310</v>
      </c>
      <c r="E985" s="795"/>
      <c r="F985" s="795"/>
      <c r="G985" s="795"/>
      <c r="H985" s="795"/>
      <c r="I985" s="796"/>
      <c r="J985" s="230" t="s">
        <v>121</v>
      </c>
    </row>
    <row r="986" spans="1:11" x14ac:dyDescent="0.2">
      <c r="B986" s="777" t="s">
        <v>260</v>
      </c>
      <c r="C986" s="778"/>
      <c r="D986" s="778"/>
      <c r="E986" s="778"/>
      <c r="F986" s="778"/>
      <c r="G986" s="779"/>
      <c r="H986" s="783" t="s">
        <v>43</v>
      </c>
      <c r="I986" s="783"/>
      <c r="J986" s="313" t="s">
        <v>264</v>
      </c>
    </row>
    <row r="987" spans="1:11" x14ac:dyDescent="0.2">
      <c r="B987" s="784"/>
      <c r="C987" s="785"/>
      <c r="D987" s="785"/>
      <c r="E987" s="785"/>
      <c r="F987" s="785"/>
      <c r="G987" s="786"/>
      <c r="H987" s="818">
        <v>16</v>
      </c>
      <c r="I987" s="819"/>
      <c r="J987" s="126" t="s">
        <v>42</v>
      </c>
      <c r="K987" s="464"/>
    </row>
    <row r="988" spans="1:11" x14ac:dyDescent="0.2">
      <c r="A988" s="466" t="s">
        <v>992</v>
      </c>
      <c r="B988" s="797" t="s">
        <v>265</v>
      </c>
      <c r="C988" s="798"/>
      <c r="D988" s="798"/>
      <c r="E988" s="798"/>
      <c r="F988" s="798"/>
      <c r="G988" s="799"/>
      <c r="H988" s="805">
        <v>16</v>
      </c>
      <c r="I988" s="806"/>
      <c r="J988" s="127"/>
    </row>
    <row r="989" spans="1:11" x14ac:dyDescent="0.2">
      <c r="B989" s="125" t="s">
        <v>1667</v>
      </c>
      <c r="C989" s="125">
        <v>1301004052</v>
      </c>
      <c r="D989" s="801" t="s">
        <v>2312</v>
      </c>
      <c r="E989" s="795"/>
      <c r="F989" s="795"/>
      <c r="G989" s="795"/>
      <c r="H989" s="795"/>
      <c r="I989" s="796"/>
      <c r="J989" s="230" t="s">
        <v>227</v>
      </c>
    </row>
    <row r="990" spans="1:11" x14ac:dyDescent="0.2">
      <c r="B990" s="777" t="s">
        <v>260</v>
      </c>
      <c r="C990" s="778"/>
      <c r="D990" s="778"/>
      <c r="E990" s="778"/>
      <c r="F990" s="778"/>
      <c r="G990" s="779"/>
      <c r="H990" s="783" t="s">
        <v>43</v>
      </c>
      <c r="I990" s="783"/>
      <c r="J990" s="313" t="s">
        <v>264</v>
      </c>
    </row>
    <row r="991" spans="1:11" ht="14.25" customHeight="1" x14ac:dyDescent="0.2">
      <c r="B991" s="780"/>
      <c r="C991" s="781"/>
      <c r="D991" s="781"/>
      <c r="E991" s="781"/>
      <c r="F991" s="781"/>
      <c r="G991" s="782"/>
      <c r="H991" s="818">
        <v>15</v>
      </c>
      <c r="I991" s="819"/>
      <c r="J991" s="126" t="s">
        <v>42</v>
      </c>
      <c r="K991" s="464"/>
    </row>
    <row r="992" spans="1:11" x14ac:dyDescent="0.2">
      <c r="A992" s="466" t="s">
        <v>1031</v>
      </c>
      <c r="B992" s="797" t="s">
        <v>265</v>
      </c>
      <c r="C992" s="798"/>
      <c r="D992" s="798"/>
      <c r="E992" s="798"/>
      <c r="F992" s="798"/>
      <c r="G992" s="799"/>
      <c r="H992" s="805">
        <v>15</v>
      </c>
      <c r="I992" s="806"/>
      <c r="J992" s="127"/>
    </row>
    <row r="993" spans="1:11" x14ac:dyDescent="0.2">
      <c r="A993" s="466"/>
      <c r="B993" s="125" t="s">
        <v>1668</v>
      </c>
      <c r="C993" s="125">
        <v>86904</v>
      </c>
      <c r="D993" s="801" t="s">
        <v>2313</v>
      </c>
      <c r="E993" s="795"/>
      <c r="F993" s="795"/>
      <c r="G993" s="795"/>
      <c r="H993" s="795"/>
      <c r="I993" s="796"/>
      <c r="J993" s="230" t="s">
        <v>121</v>
      </c>
    </row>
    <row r="994" spans="1:11" x14ac:dyDescent="0.2">
      <c r="B994" s="777" t="s">
        <v>260</v>
      </c>
      <c r="C994" s="778"/>
      <c r="D994" s="778"/>
      <c r="E994" s="778"/>
      <c r="F994" s="778"/>
      <c r="G994" s="779"/>
      <c r="H994" s="783" t="s">
        <v>43</v>
      </c>
      <c r="I994" s="783"/>
      <c r="J994" s="313" t="s">
        <v>264</v>
      </c>
    </row>
    <row r="995" spans="1:11" x14ac:dyDescent="0.2">
      <c r="B995" s="780"/>
      <c r="C995" s="781"/>
      <c r="D995" s="781"/>
      <c r="E995" s="781"/>
      <c r="F995" s="781"/>
      <c r="G995" s="782"/>
      <c r="H995" s="818">
        <v>9</v>
      </c>
      <c r="I995" s="819"/>
      <c r="J995" s="126" t="s">
        <v>42</v>
      </c>
      <c r="K995" s="464"/>
    </row>
    <row r="996" spans="1:11" x14ac:dyDescent="0.2">
      <c r="A996" s="466" t="s">
        <v>990</v>
      </c>
      <c r="B996" s="797" t="s">
        <v>265</v>
      </c>
      <c r="C996" s="798"/>
      <c r="D996" s="798"/>
      <c r="E996" s="798"/>
      <c r="F996" s="798"/>
      <c r="G996" s="799"/>
      <c r="H996" s="805">
        <v>9</v>
      </c>
      <c r="I996" s="806"/>
      <c r="J996" s="127"/>
    </row>
    <row r="997" spans="1:11" x14ac:dyDescent="0.2">
      <c r="A997" s="466"/>
      <c r="B997" s="125" t="s">
        <v>1669</v>
      </c>
      <c r="C997" s="125" t="s">
        <v>737</v>
      </c>
      <c r="D997" s="801" t="s">
        <v>1403</v>
      </c>
      <c r="E997" s="795"/>
      <c r="F997" s="795"/>
      <c r="G997" s="795"/>
      <c r="H997" s="795"/>
      <c r="I997" s="796"/>
      <c r="J997" s="230" t="s">
        <v>121</v>
      </c>
    </row>
    <row r="998" spans="1:11" x14ac:dyDescent="0.2">
      <c r="B998" s="777" t="s">
        <v>260</v>
      </c>
      <c r="C998" s="778"/>
      <c r="D998" s="778"/>
      <c r="E998" s="778"/>
      <c r="F998" s="778"/>
      <c r="G998" s="779"/>
      <c r="H998" s="783" t="s">
        <v>43</v>
      </c>
      <c r="I998" s="783"/>
      <c r="J998" s="313" t="s">
        <v>264</v>
      </c>
    </row>
    <row r="999" spans="1:11" x14ac:dyDescent="0.2">
      <c r="B999" s="780" t="s">
        <v>1200</v>
      </c>
      <c r="C999" s="781"/>
      <c r="D999" s="781"/>
      <c r="E999" s="781"/>
      <c r="F999" s="781"/>
      <c r="G999" s="782"/>
      <c r="H999" s="818">
        <v>8</v>
      </c>
      <c r="I999" s="819"/>
      <c r="J999" s="126" t="s">
        <v>42</v>
      </c>
      <c r="K999" s="464"/>
    </row>
    <row r="1000" spans="1:11" x14ac:dyDescent="0.2">
      <c r="A1000" s="466" t="s">
        <v>1669</v>
      </c>
      <c r="B1000" s="797" t="s">
        <v>265</v>
      </c>
      <c r="C1000" s="798"/>
      <c r="D1000" s="798"/>
      <c r="E1000" s="798"/>
      <c r="F1000" s="798"/>
      <c r="G1000" s="799"/>
      <c r="H1000" s="805">
        <v>8</v>
      </c>
      <c r="I1000" s="806"/>
      <c r="J1000" s="127"/>
    </row>
    <row r="1001" spans="1:11" ht="27" customHeight="1" x14ac:dyDescent="0.2">
      <c r="B1001" s="125" t="s">
        <v>1670</v>
      </c>
      <c r="C1001" s="125">
        <v>86919</v>
      </c>
      <c r="D1001" s="801" t="s">
        <v>2315</v>
      </c>
      <c r="E1001" s="795"/>
      <c r="F1001" s="795"/>
      <c r="G1001" s="795"/>
      <c r="H1001" s="795"/>
      <c r="I1001" s="796"/>
      <c r="J1001" s="230" t="s">
        <v>121</v>
      </c>
    </row>
    <row r="1002" spans="1:11" x14ac:dyDescent="0.2">
      <c r="B1002" s="777" t="s">
        <v>260</v>
      </c>
      <c r="C1002" s="778"/>
      <c r="D1002" s="778"/>
      <c r="E1002" s="778"/>
      <c r="F1002" s="778"/>
      <c r="G1002" s="779"/>
      <c r="H1002" s="783" t="s">
        <v>43</v>
      </c>
      <c r="I1002" s="783"/>
      <c r="J1002" s="313" t="s">
        <v>264</v>
      </c>
    </row>
    <row r="1003" spans="1:11" x14ac:dyDescent="0.2">
      <c r="B1003" s="780" t="s">
        <v>1201</v>
      </c>
      <c r="C1003" s="781"/>
      <c r="D1003" s="781"/>
      <c r="E1003" s="781"/>
      <c r="F1003" s="781"/>
      <c r="G1003" s="782"/>
      <c r="H1003" s="818">
        <v>3</v>
      </c>
      <c r="I1003" s="819"/>
      <c r="J1003" s="126" t="s">
        <v>42</v>
      </c>
    </row>
    <row r="1004" spans="1:11" x14ac:dyDescent="0.2">
      <c r="A1004" s="466" t="s">
        <v>1030</v>
      </c>
      <c r="B1004" s="797" t="s">
        <v>265</v>
      </c>
      <c r="C1004" s="798"/>
      <c r="D1004" s="798"/>
      <c r="E1004" s="798"/>
      <c r="F1004" s="798"/>
      <c r="G1004" s="799"/>
      <c r="H1004" s="805">
        <v>3</v>
      </c>
      <c r="I1004" s="806"/>
      <c r="J1004" s="127"/>
    </row>
    <row r="1005" spans="1:11" x14ac:dyDescent="0.2">
      <c r="A1005" s="466"/>
      <c r="B1005" s="366" t="s">
        <v>195</v>
      </c>
      <c r="C1005" s="134"/>
      <c r="D1005" s="945" t="s">
        <v>1188</v>
      </c>
      <c r="E1005" s="945"/>
      <c r="F1005" s="945"/>
      <c r="G1005" s="945"/>
      <c r="H1005" s="945"/>
      <c r="I1005" s="945"/>
      <c r="J1005" s="136"/>
    </row>
    <row r="1006" spans="1:11" ht="34.5" customHeight="1" x14ac:dyDescent="0.2">
      <c r="A1006" s="466"/>
      <c r="B1006" s="125" t="s">
        <v>1671</v>
      </c>
      <c r="C1006" s="125">
        <v>1301003066</v>
      </c>
      <c r="D1006" s="801" t="s">
        <v>2317</v>
      </c>
      <c r="E1006" s="795"/>
      <c r="F1006" s="795"/>
      <c r="G1006" s="795"/>
      <c r="H1006" s="795"/>
      <c r="I1006" s="796"/>
      <c r="J1006" s="230" t="s">
        <v>121</v>
      </c>
    </row>
    <row r="1007" spans="1:11" x14ac:dyDescent="0.2">
      <c r="A1007" s="466"/>
      <c r="B1007" s="777" t="s">
        <v>260</v>
      </c>
      <c r="C1007" s="778"/>
      <c r="D1007" s="778"/>
      <c r="E1007" s="778"/>
      <c r="F1007" s="778"/>
      <c r="G1007" s="779"/>
      <c r="H1007" s="783" t="s">
        <v>43</v>
      </c>
      <c r="I1007" s="783"/>
      <c r="J1007" s="313" t="s">
        <v>264</v>
      </c>
    </row>
    <row r="1008" spans="1:11" x14ac:dyDescent="0.2">
      <c r="A1008" s="466"/>
      <c r="B1008" s="780"/>
      <c r="C1008" s="781"/>
      <c r="D1008" s="781"/>
      <c r="E1008" s="781"/>
      <c r="F1008" s="781"/>
      <c r="G1008" s="782"/>
      <c r="H1008" s="818">
        <v>18</v>
      </c>
      <c r="I1008" s="819"/>
      <c r="J1008" s="126" t="s">
        <v>42</v>
      </c>
    </row>
    <row r="1009" spans="1:13" x14ac:dyDescent="0.2">
      <c r="A1009" s="466" t="s">
        <v>1032</v>
      </c>
      <c r="B1009" s="797" t="s">
        <v>265</v>
      </c>
      <c r="C1009" s="798"/>
      <c r="D1009" s="798"/>
      <c r="E1009" s="798"/>
      <c r="F1009" s="798"/>
      <c r="G1009" s="799"/>
      <c r="H1009" s="805">
        <v>18</v>
      </c>
      <c r="I1009" s="806"/>
      <c r="J1009" s="127"/>
      <c r="L1009" s="210"/>
      <c r="M1009" s="210"/>
    </row>
    <row r="1010" spans="1:13" x14ac:dyDescent="0.2">
      <c r="A1010" s="466"/>
      <c r="B1010" s="125" t="s">
        <v>1672</v>
      </c>
      <c r="C1010" s="125">
        <v>86909</v>
      </c>
      <c r="D1010" s="801" t="s">
        <v>2318</v>
      </c>
      <c r="E1010" s="795"/>
      <c r="F1010" s="795"/>
      <c r="G1010" s="795"/>
      <c r="H1010" s="795"/>
      <c r="I1010" s="796"/>
      <c r="J1010" s="230" t="s">
        <v>121</v>
      </c>
    </row>
    <row r="1011" spans="1:13" x14ac:dyDescent="0.2">
      <c r="A1011" s="466"/>
      <c r="B1011" s="777" t="s">
        <v>260</v>
      </c>
      <c r="C1011" s="778"/>
      <c r="D1011" s="778"/>
      <c r="E1011" s="778"/>
      <c r="F1011" s="778"/>
      <c r="G1011" s="779"/>
      <c r="H1011" s="783" t="s">
        <v>43</v>
      </c>
      <c r="I1011" s="783"/>
      <c r="J1011" s="313" t="s">
        <v>264</v>
      </c>
    </row>
    <row r="1012" spans="1:13" x14ac:dyDescent="0.2">
      <c r="A1012" s="466"/>
      <c r="B1012" s="780"/>
      <c r="C1012" s="781"/>
      <c r="D1012" s="781"/>
      <c r="E1012" s="781"/>
      <c r="F1012" s="781"/>
      <c r="G1012" s="782"/>
      <c r="H1012" s="818">
        <v>22</v>
      </c>
      <c r="I1012" s="819"/>
      <c r="J1012" s="126" t="s">
        <v>42</v>
      </c>
    </row>
    <row r="1013" spans="1:13" x14ac:dyDescent="0.2">
      <c r="A1013" s="466" t="s">
        <v>1672</v>
      </c>
      <c r="B1013" s="797" t="s">
        <v>265</v>
      </c>
      <c r="C1013" s="798"/>
      <c r="D1013" s="798"/>
      <c r="E1013" s="798"/>
      <c r="F1013" s="798"/>
      <c r="G1013" s="799"/>
      <c r="H1013" s="805">
        <v>22</v>
      </c>
      <c r="I1013" s="806"/>
      <c r="J1013" s="127"/>
    </row>
    <row r="1014" spans="1:13" x14ac:dyDescent="0.2">
      <c r="A1014" s="466"/>
      <c r="B1014" s="125" t="s">
        <v>1673</v>
      </c>
      <c r="C1014" s="125">
        <v>86914</v>
      </c>
      <c r="D1014" s="801" t="s">
        <v>2320</v>
      </c>
      <c r="E1014" s="795"/>
      <c r="F1014" s="795"/>
      <c r="G1014" s="795"/>
      <c r="H1014" s="795"/>
      <c r="I1014" s="796"/>
      <c r="J1014" s="230" t="s">
        <v>121</v>
      </c>
    </row>
    <row r="1015" spans="1:13" x14ac:dyDescent="0.2">
      <c r="A1015" s="466"/>
      <c r="B1015" s="777" t="s">
        <v>260</v>
      </c>
      <c r="C1015" s="778"/>
      <c r="D1015" s="778"/>
      <c r="E1015" s="778"/>
      <c r="F1015" s="778"/>
      <c r="G1015" s="779"/>
      <c r="H1015" s="783" t="s">
        <v>43</v>
      </c>
      <c r="I1015" s="783"/>
      <c r="J1015" s="313" t="s">
        <v>264</v>
      </c>
    </row>
    <row r="1016" spans="1:13" x14ac:dyDescent="0.2">
      <c r="A1016" s="466"/>
      <c r="B1016" s="780"/>
      <c r="C1016" s="781"/>
      <c r="D1016" s="781"/>
      <c r="E1016" s="781"/>
      <c r="F1016" s="781"/>
      <c r="G1016" s="782"/>
      <c r="H1016" s="818">
        <v>3</v>
      </c>
      <c r="I1016" s="819"/>
      <c r="J1016" s="126" t="s">
        <v>42</v>
      </c>
    </row>
    <row r="1017" spans="1:13" x14ac:dyDescent="0.2">
      <c r="A1017" s="466" t="s">
        <v>1673</v>
      </c>
      <c r="B1017" s="797" t="s">
        <v>265</v>
      </c>
      <c r="C1017" s="798"/>
      <c r="D1017" s="798"/>
      <c r="E1017" s="798"/>
      <c r="F1017" s="798"/>
      <c r="G1017" s="799"/>
      <c r="H1017" s="805">
        <v>3</v>
      </c>
      <c r="I1017" s="806"/>
      <c r="J1017" s="127"/>
    </row>
    <row r="1018" spans="1:13" x14ac:dyDescent="0.2">
      <c r="A1018" s="466"/>
      <c r="B1018" s="366" t="s">
        <v>196</v>
      </c>
      <c r="C1018" s="134"/>
      <c r="D1018" s="945" t="s">
        <v>1189</v>
      </c>
      <c r="E1018" s="945"/>
      <c r="F1018" s="945"/>
      <c r="G1018" s="945"/>
      <c r="H1018" s="945"/>
      <c r="I1018" s="945"/>
      <c r="J1018" s="136"/>
    </row>
    <row r="1019" spans="1:13" ht="27" customHeight="1" x14ac:dyDescent="0.2">
      <c r="B1019" s="125" t="s">
        <v>1674</v>
      </c>
      <c r="C1019" s="125">
        <v>95547</v>
      </c>
      <c r="D1019" s="801" t="s">
        <v>2322</v>
      </c>
      <c r="E1019" s="795"/>
      <c r="F1019" s="795"/>
      <c r="G1019" s="795"/>
      <c r="H1019" s="795"/>
      <c r="I1019" s="796"/>
      <c r="J1019" s="230" t="s">
        <v>121</v>
      </c>
    </row>
    <row r="1020" spans="1:13" x14ac:dyDescent="0.2">
      <c r="B1020" s="777" t="s">
        <v>260</v>
      </c>
      <c r="C1020" s="778"/>
      <c r="D1020" s="778"/>
      <c r="E1020" s="778"/>
      <c r="F1020" s="778"/>
      <c r="G1020" s="779"/>
      <c r="H1020" s="783" t="s">
        <v>43</v>
      </c>
      <c r="I1020" s="783"/>
      <c r="J1020" s="313" t="s">
        <v>264</v>
      </c>
    </row>
    <row r="1021" spans="1:13" x14ac:dyDescent="0.2">
      <c r="B1021" s="784"/>
      <c r="C1021" s="785"/>
      <c r="D1021" s="785"/>
      <c r="E1021" s="785"/>
      <c r="F1021" s="785"/>
      <c r="G1021" s="786"/>
      <c r="H1021" s="818">
        <v>25</v>
      </c>
      <c r="I1021" s="819"/>
      <c r="J1021" s="126" t="s">
        <v>42</v>
      </c>
    </row>
    <row r="1022" spans="1:13" x14ac:dyDescent="0.2">
      <c r="A1022" s="466" t="s">
        <v>1674</v>
      </c>
      <c r="B1022" s="797" t="s">
        <v>265</v>
      </c>
      <c r="C1022" s="798"/>
      <c r="D1022" s="798"/>
      <c r="E1022" s="798"/>
      <c r="F1022" s="798"/>
      <c r="G1022" s="799"/>
      <c r="H1022" s="805">
        <v>25</v>
      </c>
      <c r="I1022" s="806"/>
      <c r="J1022" s="127"/>
    </row>
    <row r="1023" spans="1:13" x14ac:dyDescent="0.2">
      <c r="B1023" s="125" t="s">
        <v>1675</v>
      </c>
      <c r="C1023" s="125">
        <v>1301004064</v>
      </c>
      <c r="D1023" s="801" t="s">
        <v>2324</v>
      </c>
      <c r="E1023" s="795"/>
      <c r="F1023" s="795"/>
      <c r="G1023" s="795"/>
      <c r="H1023" s="795"/>
      <c r="I1023" s="796"/>
      <c r="J1023" s="230" t="s">
        <v>121</v>
      </c>
    </row>
    <row r="1024" spans="1:13" x14ac:dyDescent="0.2">
      <c r="B1024" s="777" t="s">
        <v>260</v>
      </c>
      <c r="C1024" s="778"/>
      <c r="D1024" s="778"/>
      <c r="E1024" s="778"/>
      <c r="F1024" s="778"/>
      <c r="G1024" s="779"/>
      <c r="H1024" s="783" t="s">
        <v>43</v>
      </c>
      <c r="I1024" s="783"/>
      <c r="J1024" s="313" t="s">
        <v>264</v>
      </c>
    </row>
    <row r="1025" spans="1:10" x14ac:dyDescent="0.2">
      <c r="B1025" s="780"/>
      <c r="C1025" s="781"/>
      <c r="D1025" s="781"/>
      <c r="E1025" s="781"/>
      <c r="F1025" s="781"/>
      <c r="G1025" s="782"/>
      <c r="H1025" s="818">
        <v>25</v>
      </c>
      <c r="I1025" s="819"/>
      <c r="J1025" s="126" t="s">
        <v>42</v>
      </c>
    </row>
    <row r="1026" spans="1:10" x14ac:dyDescent="0.2">
      <c r="A1026" s="466" t="s">
        <v>1675</v>
      </c>
      <c r="B1026" s="797" t="s">
        <v>265</v>
      </c>
      <c r="C1026" s="798"/>
      <c r="D1026" s="798"/>
      <c r="E1026" s="798"/>
      <c r="F1026" s="798"/>
      <c r="G1026" s="799"/>
      <c r="H1026" s="805">
        <v>25</v>
      </c>
      <c r="I1026" s="806"/>
      <c r="J1026" s="127"/>
    </row>
    <row r="1027" spans="1:10" x14ac:dyDescent="0.2">
      <c r="A1027" s="466"/>
      <c r="B1027" s="125" t="s">
        <v>1676</v>
      </c>
      <c r="C1027" s="125">
        <v>190078</v>
      </c>
      <c r="D1027" s="801" t="s">
        <v>1198</v>
      </c>
      <c r="E1027" s="795"/>
      <c r="F1027" s="795"/>
      <c r="G1027" s="795"/>
      <c r="H1027" s="795"/>
      <c r="I1027" s="796"/>
      <c r="J1027" s="230" t="s">
        <v>121</v>
      </c>
    </row>
    <row r="1028" spans="1:10" x14ac:dyDescent="0.2">
      <c r="A1028" s="466"/>
      <c r="B1028" s="777" t="s">
        <v>260</v>
      </c>
      <c r="C1028" s="778"/>
      <c r="D1028" s="778"/>
      <c r="E1028" s="778"/>
      <c r="F1028" s="778"/>
      <c r="G1028" s="779"/>
      <c r="H1028" s="783" t="s">
        <v>43</v>
      </c>
      <c r="I1028" s="783"/>
      <c r="J1028" s="313" t="s">
        <v>264</v>
      </c>
    </row>
    <row r="1029" spans="1:10" x14ac:dyDescent="0.2">
      <c r="A1029" s="466"/>
      <c r="B1029" s="784"/>
      <c r="C1029" s="785"/>
      <c r="D1029" s="785"/>
      <c r="E1029" s="785"/>
      <c r="F1029" s="785"/>
      <c r="G1029" s="786"/>
      <c r="H1029" s="818">
        <v>23</v>
      </c>
      <c r="I1029" s="819"/>
      <c r="J1029" s="126" t="s">
        <v>42</v>
      </c>
    </row>
    <row r="1030" spans="1:10" x14ac:dyDescent="0.2">
      <c r="A1030" s="466" t="s">
        <v>1196</v>
      </c>
      <c r="B1030" s="797" t="s">
        <v>265</v>
      </c>
      <c r="C1030" s="798"/>
      <c r="D1030" s="798"/>
      <c r="E1030" s="798"/>
      <c r="F1030" s="798"/>
      <c r="G1030" s="799"/>
      <c r="H1030" s="805">
        <v>23</v>
      </c>
      <c r="I1030" s="806"/>
      <c r="J1030" s="127"/>
    </row>
    <row r="1031" spans="1:10" x14ac:dyDescent="0.2">
      <c r="A1031" s="466"/>
      <c r="B1031" s="125" t="s">
        <v>1677</v>
      </c>
      <c r="C1031" s="125">
        <v>100860</v>
      </c>
      <c r="D1031" s="801" t="s">
        <v>2325</v>
      </c>
      <c r="E1031" s="795"/>
      <c r="F1031" s="795"/>
      <c r="G1031" s="795"/>
      <c r="H1031" s="795"/>
      <c r="I1031" s="796"/>
      <c r="J1031" s="230" t="s">
        <v>121</v>
      </c>
    </row>
    <row r="1032" spans="1:10" x14ac:dyDescent="0.2">
      <c r="A1032" s="466"/>
      <c r="B1032" s="777" t="s">
        <v>260</v>
      </c>
      <c r="C1032" s="778"/>
      <c r="D1032" s="778"/>
      <c r="E1032" s="778"/>
      <c r="F1032" s="778"/>
      <c r="G1032" s="779"/>
      <c r="H1032" s="783" t="s">
        <v>43</v>
      </c>
      <c r="I1032" s="783"/>
      <c r="J1032" s="313" t="s">
        <v>264</v>
      </c>
    </row>
    <row r="1033" spans="1:10" x14ac:dyDescent="0.2">
      <c r="A1033" s="466"/>
      <c r="B1033" s="784"/>
      <c r="C1033" s="785"/>
      <c r="D1033" s="785"/>
      <c r="E1033" s="785"/>
      <c r="F1033" s="785"/>
      <c r="G1033" s="786"/>
      <c r="H1033" s="818">
        <v>2</v>
      </c>
      <c r="I1033" s="819"/>
      <c r="J1033" s="126" t="s">
        <v>42</v>
      </c>
    </row>
    <row r="1034" spans="1:10" x14ac:dyDescent="0.2">
      <c r="A1034" s="466" t="s">
        <v>1033</v>
      </c>
      <c r="B1034" s="797" t="s">
        <v>265</v>
      </c>
      <c r="C1034" s="798"/>
      <c r="D1034" s="798"/>
      <c r="E1034" s="798"/>
      <c r="F1034" s="798"/>
      <c r="G1034" s="799"/>
      <c r="H1034" s="805">
        <v>2</v>
      </c>
      <c r="I1034" s="806"/>
      <c r="J1034" s="127"/>
    </row>
    <row r="1035" spans="1:10" ht="13.5" customHeight="1" x14ac:dyDescent="0.2">
      <c r="B1035" s="349" t="s">
        <v>161</v>
      </c>
      <c r="C1035" s="130"/>
      <c r="D1035" s="920" t="s">
        <v>156</v>
      </c>
      <c r="E1035" s="920"/>
      <c r="F1035" s="920"/>
      <c r="G1035" s="920"/>
      <c r="H1035" s="920"/>
      <c r="I1035" s="920"/>
      <c r="J1035" s="132"/>
    </row>
    <row r="1036" spans="1:10" ht="32.25" customHeight="1" x14ac:dyDescent="0.2">
      <c r="B1036" s="125" t="s">
        <v>197</v>
      </c>
      <c r="C1036" s="125">
        <v>95472</v>
      </c>
      <c r="D1036" s="801" t="s">
        <v>2327</v>
      </c>
      <c r="E1036" s="795"/>
      <c r="F1036" s="795"/>
      <c r="G1036" s="795"/>
      <c r="H1036" s="795"/>
      <c r="I1036" s="796"/>
      <c r="J1036" s="230" t="s">
        <v>121</v>
      </c>
    </row>
    <row r="1037" spans="1:10" x14ac:dyDescent="0.2">
      <c r="B1037" s="777" t="s">
        <v>260</v>
      </c>
      <c r="C1037" s="778"/>
      <c r="D1037" s="778"/>
      <c r="E1037" s="778"/>
      <c r="F1037" s="778"/>
      <c r="G1037" s="779"/>
      <c r="H1037" s="783" t="s">
        <v>43</v>
      </c>
      <c r="I1037" s="783"/>
      <c r="J1037" s="313" t="s">
        <v>264</v>
      </c>
    </row>
    <row r="1038" spans="1:10" x14ac:dyDescent="0.2">
      <c r="B1038" s="784" t="s">
        <v>763</v>
      </c>
      <c r="C1038" s="785"/>
      <c r="D1038" s="785"/>
      <c r="E1038" s="785"/>
      <c r="F1038" s="785"/>
      <c r="G1038" s="786"/>
      <c r="H1038" s="818">
        <v>2</v>
      </c>
      <c r="I1038" s="819"/>
      <c r="J1038" s="126" t="s">
        <v>42</v>
      </c>
    </row>
    <row r="1039" spans="1:10" x14ac:dyDescent="0.2">
      <c r="A1039" s="466" t="s">
        <v>989</v>
      </c>
      <c r="B1039" s="797" t="s">
        <v>265</v>
      </c>
      <c r="C1039" s="798"/>
      <c r="D1039" s="798"/>
      <c r="E1039" s="798"/>
      <c r="F1039" s="798"/>
      <c r="G1039" s="799"/>
      <c r="H1039" s="805">
        <v>2</v>
      </c>
      <c r="I1039" s="806"/>
      <c r="J1039" s="127"/>
    </row>
    <row r="1040" spans="1:10" ht="15.75" customHeight="1" x14ac:dyDescent="0.2">
      <c r="A1040" s="466"/>
      <c r="B1040" s="125" t="s">
        <v>198</v>
      </c>
      <c r="C1040" s="125">
        <v>2401001000</v>
      </c>
      <c r="D1040" s="801" t="s">
        <v>2329</v>
      </c>
      <c r="E1040" s="795"/>
      <c r="F1040" s="795"/>
      <c r="G1040" s="795"/>
      <c r="H1040" s="795"/>
      <c r="I1040" s="796"/>
      <c r="J1040" s="230" t="s">
        <v>121</v>
      </c>
    </row>
    <row r="1041" spans="1:10" x14ac:dyDescent="0.2">
      <c r="A1041" s="466"/>
      <c r="B1041" s="777" t="s">
        <v>260</v>
      </c>
      <c r="C1041" s="778"/>
      <c r="D1041" s="778"/>
      <c r="E1041" s="778"/>
      <c r="F1041" s="778"/>
      <c r="G1041" s="779"/>
      <c r="H1041" s="783" t="s">
        <v>43</v>
      </c>
      <c r="I1041" s="783"/>
      <c r="J1041" s="313" t="s">
        <v>264</v>
      </c>
    </row>
    <row r="1042" spans="1:10" x14ac:dyDescent="0.2">
      <c r="A1042" s="466"/>
      <c r="B1042" s="784" t="s">
        <v>763</v>
      </c>
      <c r="C1042" s="785"/>
      <c r="D1042" s="785"/>
      <c r="E1042" s="785"/>
      <c r="F1042" s="785"/>
      <c r="G1042" s="786"/>
      <c r="H1042" s="807">
        <v>2</v>
      </c>
      <c r="I1042" s="808"/>
      <c r="J1042" s="126" t="s">
        <v>42</v>
      </c>
    </row>
    <row r="1043" spans="1:10" x14ac:dyDescent="0.2">
      <c r="A1043" s="466" t="s">
        <v>1034</v>
      </c>
      <c r="B1043" s="797" t="s">
        <v>265</v>
      </c>
      <c r="C1043" s="798"/>
      <c r="D1043" s="798"/>
      <c r="E1043" s="798"/>
      <c r="F1043" s="798"/>
      <c r="G1043" s="799"/>
      <c r="H1043" s="805">
        <v>2</v>
      </c>
      <c r="I1043" s="806"/>
      <c r="J1043" s="127"/>
    </row>
    <row r="1044" spans="1:10" x14ac:dyDescent="0.2">
      <c r="A1044" s="466"/>
      <c r="B1044" s="125" t="s">
        <v>1678</v>
      </c>
      <c r="C1044" s="125">
        <v>1301004009</v>
      </c>
      <c r="D1044" s="801" t="s">
        <v>2330</v>
      </c>
      <c r="E1044" s="795"/>
      <c r="F1044" s="795"/>
      <c r="G1044" s="795"/>
      <c r="H1044" s="795"/>
      <c r="I1044" s="796"/>
      <c r="J1044" s="230" t="s">
        <v>121</v>
      </c>
    </row>
    <row r="1045" spans="1:10" x14ac:dyDescent="0.2">
      <c r="A1045" s="466"/>
      <c r="B1045" s="777" t="s">
        <v>260</v>
      </c>
      <c r="C1045" s="778"/>
      <c r="D1045" s="778"/>
      <c r="E1045" s="778"/>
      <c r="F1045" s="778"/>
      <c r="G1045" s="779"/>
      <c r="H1045" s="783" t="s">
        <v>43</v>
      </c>
      <c r="I1045" s="783"/>
      <c r="J1045" s="313" t="s">
        <v>264</v>
      </c>
    </row>
    <row r="1046" spans="1:10" x14ac:dyDescent="0.2">
      <c r="A1046" s="466"/>
      <c r="B1046" s="784" t="s">
        <v>763</v>
      </c>
      <c r="C1046" s="785"/>
      <c r="D1046" s="785"/>
      <c r="E1046" s="785"/>
      <c r="F1046" s="785"/>
      <c r="G1046" s="786"/>
      <c r="H1046" s="807">
        <v>2</v>
      </c>
      <c r="I1046" s="808"/>
      <c r="J1046" s="126" t="s">
        <v>42</v>
      </c>
    </row>
    <row r="1047" spans="1:10" x14ac:dyDescent="0.2">
      <c r="A1047" s="466" t="s">
        <v>1678</v>
      </c>
      <c r="B1047" s="797" t="s">
        <v>265</v>
      </c>
      <c r="C1047" s="798"/>
      <c r="D1047" s="798"/>
      <c r="E1047" s="798"/>
      <c r="F1047" s="798"/>
      <c r="G1047" s="799"/>
      <c r="H1047" s="805">
        <v>2</v>
      </c>
      <c r="I1047" s="806"/>
      <c r="J1047" s="127"/>
    </row>
    <row r="1048" spans="1:10" x14ac:dyDescent="0.2">
      <c r="A1048" s="466"/>
      <c r="B1048" s="125" t="s">
        <v>1679</v>
      </c>
      <c r="C1048" s="125">
        <v>2401001015</v>
      </c>
      <c r="D1048" s="801" t="s">
        <v>2331</v>
      </c>
      <c r="E1048" s="795"/>
      <c r="F1048" s="795"/>
      <c r="G1048" s="795"/>
      <c r="H1048" s="795"/>
      <c r="I1048" s="796"/>
      <c r="J1048" s="230" t="s">
        <v>121</v>
      </c>
    </row>
    <row r="1049" spans="1:10" x14ac:dyDescent="0.2">
      <c r="A1049" s="466"/>
      <c r="B1049" s="777" t="s">
        <v>260</v>
      </c>
      <c r="C1049" s="778"/>
      <c r="D1049" s="778"/>
      <c r="E1049" s="778"/>
      <c r="F1049" s="778"/>
      <c r="G1049" s="779"/>
      <c r="H1049" s="783" t="s">
        <v>43</v>
      </c>
      <c r="I1049" s="783"/>
      <c r="J1049" s="313" t="s">
        <v>264</v>
      </c>
    </row>
    <row r="1050" spans="1:10" x14ac:dyDescent="0.2">
      <c r="A1050" s="466"/>
      <c r="B1050" s="784" t="s">
        <v>763</v>
      </c>
      <c r="C1050" s="785"/>
      <c r="D1050" s="785"/>
      <c r="E1050" s="785"/>
      <c r="F1050" s="785"/>
      <c r="G1050" s="786"/>
      <c r="H1050" s="807">
        <v>2</v>
      </c>
      <c r="I1050" s="808"/>
      <c r="J1050" s="126" t="s">
        <v>42</v>
      </c>
    </row>
    <row r="1051" spans="1:10" x14ac:dyDescent="0.2">
      <c r="A1051" s="466" t="s">
        <v>988</v>
      </c>
      <c r="B1051" s="797" t="s">
        <v>265</v>
      </c>
      <c r="C1051" s="798"/>
      <c r="D1051" s="798"/>
      <c r="E1051" s="798"/>
      <c r="F1051" s="798"/>
      <c r="G1051" s="799"/>
      <c r="H1051" s="805">
        <v>2</v>
      </c>
      <c r="I1051" s="806"/>
      <c r="J1051" s="127"/>
    </row>
    <row r="1052" spans="1:10" x14ac:dyDescent="0.2">
      <c r="B1052" s="125" t="s">
        <v>1340</v>
      </c>
      <c r="C1052" s="125">
        <v>2401002010</v>
      </c>
      <c r="D1052" s="801" t="s">
        <v>2332</v>
      </c>
      <c r="E1052" s="795"/>
      <c r="F1052" s="795"/>
      <c r="G1052" s="795"/>
      <c r="H1052" s="795"/>
      <c r="I1052" s="796"/>
      <c r="J1052" s="230" t="s">
        <v>121</v>
      </c>
    </row>
    <row r="1053" spans="1:10" x14ac:dyDescent="0.2">
      <c r="B1053" s="777" t="s">
        <v>260</v>
      </c>
      <c r="C1053" s="778"/>
      <c r="D1053" s="778"/>
      <c r="E1053" s="778"/>
      <c r="F1053" s="778"/>
      <c r="G1053" s="779"/>
      <c r="H1053" s="783" t="s">
        <v>43</v>
      </c>
      <c r="I1053" s="783"/>
      <c r="J1053" s="313" t="s">
        <v>264</v>
      </c>
    </row>
    <row r="1054" spans="1:10" x14ac:dyDescent="0.2">
      <c r="B1054" s="784" t="s">
        <v>763</v>
      </c>
      <c r="C1054" s="785"/>
      <c r="D1054" s="785"/>
      <c r="E1054" s="785"/>
      <c r="F1054" s="785"/>
      <c r="G1054" s="786"/>
      <c r="H1054" s="807">
        <v>4</v>
      </c>
      <c r="I1054" s="808"/>
      <c r="J1054" s="126" t="s">
        <v>42</v>
      </c>
    </row>
    <row r="1055" spans="1:10" x14ac:dyDescent="0.2">
      <c r="A1055" s="466" t="s">
        <v>1036</v>
      </c>
      <c r="B1055" s="797" t="s">
        <v>265</v>
      </c>
      <c r="C1055" s="798"/>
      <c r="D1055" s="798"/>
      <c r="E1055" s="798"/>
      <c r="F1055" s="798"/>
      <c r="G1055" s="799"/>
      <c r="H1055" s="805">
        <v>4</v>
      </c>
      <c r="I1055" s="806"/>
      <c r="J1055" s="127"/>
    </row>
    <row r="1056" spans="1:10" ht="24.75" customHeight="1" x14ac:dyDescent="0.2">
      <c r="B1056" s="125" t="s">
        <v>1680</v>
      </c>
      <c r="C1056" s="125">
        <v>100867</v>
      </c>
      <c r="D1056" s="801" t="s">
        <v>2333</v>
      </c>
      <c r="E1056" s="795"/>
      <c r="F1056" s="795"/>
      <c r="G1056" s="795"/>
      <c r="H1056" s="795"/>
      <c r="I1056" s="796"/>
      <c r="J1056" s="230" t="s">
        <v>121</v>
      </c>
    </row>
    <row r="1057" spans="1:10" x14ac:dyDescent="0.2">
      <c r="B1057" s="777" t="s">
        <v>260</v>
      </c>
      <c r="C1057" s="778"/>
      <c r="D1057" s="778"/>
      <c r="E1057" s="778"/>
      <c r="F1057" s="778"/>
      <c r="G1057" s="779"/>
      <c r="H1057" s="783" t="s">
        <v>43</v>
      </c>
      <c r="I1057" s="783"/>
      <c r="J1057" s="313" t="s">
        <v>264</v>
      </c>
    </row>
    <row r="1058" spans="1:10" x14ac:dyDescent="0.2">
      <c r="B1058" s="784" t="s">
        <v>763</v>
      </c>
      <c r="C1058" s="785"/>
      <c r="D1058" s="785"/>
      <c r="E1058" s="785"/>
      <c r="F1058" s="785"/>
      <c r="G1058" s="786"/>
      <c r="H1058" s="807">
        <v>2</v>
      </c>
      <c r="I1058" s="808"/>
      <c r="J1058" s="126" t="s">
        <v>42</v>
      </c>
    </row>
    <row r="1059" spans="1:10" x14ac:dyDescent="0.2">
      <c r="A1059" s="466" t="s">
        <v>1035</v>
      </c>
      <c r="B1059" s="797" t="s">
        <v>265</v>
      </c>
      <c r="C1059" s="798"/>
      <c r="D1059" s="798"/>
      <c r="E1059" s="798"/>
      <c r="F1059" s="798"/>
      <c r="G1059" s="799"/>
      <c r="H1059" s="805">
        <v>2</v>
      </c>
      <c r="I1059" s="806"/>
      <c r="J1059" s="127"/>
    </row>
    <row r="1060" spans="1:10" ht="27" customHeight="1" x14ac:dyDescent="0.2">
      <c r="A1060" s="466"/>
      <c r="B1060" s="125" t="s">
        <v>1681</v>
      </c>
      <c r="C1060" s="125">
        <v>100868</v>
      </c>
      <c r="D1060" s="801" t="s">
        <v>2335</v>
      </c>
      <c r="E1060" s="795"/>
      <c r="F1060" s="795"/>
      <c r="G1060" s="795"/>
      <c r="H1060" s="795"/>
      <c r="I1060" s="796"/>
      <c r="J1060" s="230" t="s">
        <v>121</v>
      </c>
    </row>
    <row r="1061" spans="1:10" x14ac:dyDescent="0.2">
      <c r="A1061" s="466"/>
      <c r="B1061" s="777" t="s">
        <v>260</v>
      </c>
      <c r="C1061" s="778"/>
      <c r="D1061" s="778"/>
      <c r="E1061" s="778"/>
      <c r="F1061" s="778"/>
      <c r="G1061" s="779"/>
      <c r="H1061" s="783" t="s">
        <v>43</v>
      </c>
      <c r="I1061" s="783"/>
      <c r="J1061" s="313" t="s">
        <v>264</v>
      </c>
    </row>
    <row r="1062" spans="1:10" x14ac:dyDescent="0.2">
      <c r="A1062" s="466"/>
      <c r="B1062" s="784" t="s">
        <v>763</v>
      </c>
      <c r="C1062" s="785"/>
      <c r="D1062" s="785"/>
      <c r="E1062" s="785"/>
      <c r="F1062" s="785"/>
      <c r="G1062" s="786"/>
      <c r="H1062" s="807">
        <v>6</v>
      </c>
      <c r="I1062" s="808"/>
      <c r="J1062" s="126" t="s">
        <v>42</v>
      </c>
    </row>
    <row r="1063" spans="1:10" x14ac:dyDescent="0.2">
      <c r="A1063" s="466" t="s">
        <v>1037</v>
      </c>
      <c r="B1063" s="797" t="s">
        <v>265</v>
      </c>
      <c r="C1063" s="798"/>
      <c r="D1063" s="798"/>
      <c r="E1063" s="798"/>
      <c r="F1063" s="798"/>
      <c r="G1063" s="799"/>
      <c r="H1063" s="805">
        <v>6</v>
      </c>
      <c r="I1063" s="806"/>
      <c r="J1063" s="127"/>
    </row>
    <row r="1064" spans="1:10" x14ac:dyDescent="0.2">
      <c r="A1064" s="466"/>
      <c r="B1064" s="125" t="s">
        <v>1682</v>
      </c>
      <c r="C1064" s="125">
        <v>2401001017</v>
      </c>
      <c r="D1064" s="801" t="s">
        <v>2337</v>
      </c>
      <c r="E1064" s="795"/>
      <c r="F1064" s="795"/>
      <c r="G1064" s="795"/>
      <c r="H1064" s="795"/>
      <c r="I1064" s="796"/>
      <c r="J1064" s="230" t="s">
        <v>121</v>
      </c>
    </row>
    <row r="1065" spans="1:10" x14ac:dyDescent="0.2">
      <c r="A1065" s="466"/>
      <c r="B1065" s="777" t="s">
        <v>260</v>
      </c>
      <c r="C1065" s="778"/>
      <c r="D1065" s="778"/>
      <c r="E1065" s="778"/>
      <c r="F1065" s="778"/>
      <c r="G1065" s="779"/>
      <c r="H1065" s="783" t="s">
        <v>43</v>
      </c>
      <c r="I1065" s="783"/>
      <c r="J1065" s="313" t="s">
        <v>264</v>
      </c>
    </row>
    <row r="1066" spans="1:10" x14ac:dyDescent="0.2">
      <c r="A1066" s="466"/>
      <c r="B1066" s="784" t="s">
        <v>763</v>
      </c>
      <c r="C1066" s="785"/>
      <c r="D1066" s="785"/>
      <c r="E1066" s="785"/>
      <c r="F1066" s="785"/>
      <c r="G1066" s="786"/>
      <c r="H1066" s="807">
        <v>2</v>
      </c>
      <c r="I1066" s="808"/>
      <c r="J1066" s="126" t="s">
        <v>42</v>
      </c>
    </row>
    <row r="1067" spans="1:10" x14ac:dyDescent="0.2">
      <c r="A1067" s="466" t="s">
        <v>987</v>
      </c>
      <c r="B1067" s="797" t="s">
        <v>265</v>
      </c>
      <c r="C1067" s="798"/>
      <c r="D1067" s="798"/>
      <c r="E1067" s="798"/>
      <c r="F1067" s="798"/>
      <c r="G1067" s="799"/>
      <c r="H1067" s="805">
        <v>2</v>
      </c>
      <c r="I1067" s="806"/>
      <c r="J1067" s="127"/>
    </row>
    <row r="1068" spans="1:10" x14ac:dyDescent="0.2">
      <c r="A1068" s="466"/>
      <c r="B1068" s="125" t="s">
        <v>1683</v>
      </c>
      <c r="C1068" s="125">
        <v>100874</v>
      </c>
      <c r="D1068" s="801" t="s">
        <v>2338</v>
      </c>
      <c r="E1068" s="795"/>
      <c r="F1068" s="795"/>
      <c r="G1068" s="795"/>
      <c r="H1068" s="795"/>
      <c r="I1068" s="796"/>
      <c r="J1068" s="230" t="s">
        <v>121</v>
      </c>
    </row>
    <row r="1069" spans="1:10" x14ac:dyDescent="0.2">
      <c r="A1069" s="466"/>
      <c r="B1069" s="777" t="s">
        <v>260</v>
      </c>
      <c r="C1069" s="778"/>
      <c r="D1069" s="778"/>
      <c r="E1069" s="778"/>
      <c r="F1069" s="778"/>
      <c r="G1069" s="779"/>
      <c r="H1069" s="783" t="s">
        <v>43</v>
      </c>
      <c r="I1069" s="783"/>
      <c r="J1069" s="313" t="s">
        <v>264</v>
      </c>
    </row>
    <row r="1070" spans="1:10" x14ac:dyDescent="0.2">
      <c r="A1070" s="466"/>
      <c r="B1070" s="784" t="s">
        <v>763</v>
      </c>
      <c r="C1070" s="785"/>
      <c r="D1070" s="785"/>
      <c r="E1070" s="785"/>
      <c r="F1070" s="785"/>
      <c r="G1070" s="786"/>
      <c r="H1070" s="807">
        <v>2</v>
      </c>
      <c r="I1070" s="808"/>
      <c r="J1070" s="126" t="s">
        <v>42</v>
      </c>
    </row>
    <row r="1071" spans="1:10" x14ac:dyDescent="0.2">
      <c r="A1071" s="466" t="s">
        <v>1038</v>
      </c>
      <c r="B1071" s="797" t="s">
        <v>265</v>
      </c>
      <c r="C1071" s="798"/>
      <c r="D1071" s="798"/>
      <c r="E1071" s="798"/>
      <c r="F1071" s="798"/>
      <c r="G1071" s="799"/>
      <c r="H1071" s="805">
        <v>2</v>
      </c>
      <c r="I1071" s="806"/>
      <c r="J1071" s="127"/>
    </row>
    <row r="1072" spans="1:10" x14ac:dyDescent="0.2">
      <c r="A1072" s="466"/>
      <c r="B1072" s="125" t="s">
        <v>1684</v>
      </c>
      <c r="C1072" s="125">
        <v>2401002050</v>
      </c>
      <c r="D1072" s="801" t="s">
        <v>2340</v>
      </c>
      <c r="E1072" s="795"/>
      <c r="F1072" s="795"/>
      <c r="G1072" s="795"/>
      <c r="H1072" s="795"/>
      <c r="I1072" s="796"/>
      <c r="J1072" s="230" t="s">
        <v>121</v>
      </c>
    </row>
    <row r="1073" spans="1:10" x14ac:dyDescent="0.2">
      <c r="A1073" s="466"/>
      <c r="B1073" s="777" t="s">
        <v>260</v>
      </c>
      <c r="C1073" s="778"/>
      <c r="D1073" s="778"/>
      <c r="E1073" s="778"/>
      <c r="F1073" s="778"/>
      <c r="G1073" s="779"/>
      <c r="H1073" s="783" t="s">
        <v>43</v>
      </c>
      <c r="I1073" s="783"/>
      <c r="J1073" s="313" t="s">
        <v>264</v>
      </c>
    </row>
    <row r="1074" spans="1:10" x14ac:dyDescent="0.2">
      <c r="A1074" s="466"/>
      <c r="B1074" s="784" t="s">
        <v>763</v>
      </c>
      <c r="C1074" s="785"/>
      <c r="D1074" s="785"/>
      <c r="E1074" s="785"/>
      <c r="F1074" s="785"/>
      <c r="G1074" s="786"/>
      <c r="H1074" s="818">
        <v>2</v>
      </c>
      <c r="I1074" s="819"/>
      <c r="J1074" s="126" t="s">
        <v>42</v>
      </c>
    </row>
    <row r="1075" spans="1:10" x14ac:dyDescent="0.2">
      <c r="A1075" s="466" t="s">
        <v>1039</v>
      </c>
      <c r="B1075" s="797" t="s">
        <v>265</v>
      </c>
      <c r="C1075" s="798"/>
      <c r="D1075" s="798"/>
      <c r="E1075" s="798"/>
      <c r="F1075" s="798"/>
      <c r="G1075" s="799"/>
      <c r="H1075" s="805">
        <v>2</v>
      </c>
      <c r="I1075" s="806"/>
      <c r="J1075" s="127"/>
    </row>
    <row r="1076" spans="1:10" x14ac:dyDescent="0.2">
      <c r="B1076" s="349" t="s">
        <v>164</v>
      </c>
      <c r="C1076" s="130"/>
      <c r="D1076" s="131" t="s">
        <v>159</v>
      </c>
      <c r="E1076" s="131"/>
      <c r="F1076" s="131"/>
      <c r="G1076" s="131"/>
      <c r="H1076" s="131"/>
      <c r="I1076" s="131"/>
      <c r="J1076" s="132"/>
    </row>
    <row r="1077" spans="1:10" ht="12.75" customHeight="1" x14ac:dyDescent="0.2">
      <c r="B1077" s="153"/>
      <c r="C1077" s="154"/>
      <c r="D1077" s="894" t="s">
        <v>363</v>
      </c>
      <c r="E1077" s="894"/>
      <c r="F1077" s="894"/>
      <c r="G1077" s="894"/>
      <c r="H1077" s="894"/>
      <c r="I1077" s="894"/>
      <c r="J1077" s="155"/>
    </row>
    <row r="1078" spans="1:10" x14ac:dyDescent="0.2">
      <c r="B1078" s="349" t="s">
        <v>165</v>
      </c>
      <c r="C1078" s="130"/>
      <c r="D1078" s="131" t="s">
        <v>162</v>
      </c>
      <c r="E1078" s="131"/>
      <c r="F1078" s="131"/>
      <c r="G1078" s="131"/>
      <c r="H1078" s="131"/>
      <c r="I1078" s="131"/>
      <c r="J1078" s="132"/>
    </row>
    <row r="1079" spans="1:10" ht="12.75" customHeight="1" x14ac:dyDescent="0.2">
      <c r="B1079" s="153"/>
      <c r="C1079" s="154"/>
      <c r="D1079" s="894" t="s">
        <v>363</v>
      </c>
      <c r="E1079" s="894"/>
      <c r="F1079" s="894"/>
      <c r="G1079" s="894"/>
      <c r="H1079" s="894"/>
      <c r="I1079" s="894"/>
      <c r="J1079" s="155"/>
    </row>
    <row r="1080" spans="1:10" x14ac:dyDescent="0.2">
      <c r="B1080" s="349" t="s">
        <v>203</v>
      </c>
      <c r="C1080" s="130"/>
      <c r="D1080" s="131" t="s">
        <v>163</v>
      </c>
      <c r="E1080" s="131"/>
      <c r="F1080" s="131"/>
      <c r="G1080" s="131"/>
      <c r="H1080" s="131"/>
      <c r="I1080" s="131"/>
      <c r="J1080" s="132"/>
    </row>
    <row r="1081" spans="1:10" ht="12.75" customHeight="1" x14ac:dyDescent="0.2">
      <c r="A1081" s="466"/>
      <c r="B1081" s="153"/>
      <c r="C1081" s="154"/>
      <c r="D1081" s="894" t="s">
        <v>630</v>
      </c>
      <c r="E1081" s="894"/>
      <c r="F1081" s="894"/>
      <c r="G1081" s="894"/>
      <c r="H1081" s="894"/>
      <c r="I1081" s="894"/>
      <c r="J1081" s="155"/>
    </row>
    <row r="1082" spans="1:10" ht="12" customHeight="1" x14ac:dyDescent="0.2">
      <c r="B1082" s="176" t="s">
        <v>206</v>
      </c>
      <c r="C1082" s="130"/>
      <c r="D1082" s="131" t="s">
        <v>167</v>
      </c>
      <c r="E1082" s="131"/>
      <c r="F1082" s="131"/>
      <c r="G1082" s="131"/>
      <c r="H1082" s="131"/>
      <c r="I1082" s="131"/>
      <c r="J1082" s="132"/>
    </row>
    <row r="1083" spans="1:10" ht="25.5" customHeight="1" x14ac:dyDescent="0.2">
      <c r="B1083" s="125" t="s">
        <v>207</v>
      </c>
      <c r="C1083" s="230">
        <v>94990</v>
      </c>
      <c r="D1083" s="801" t="s">
        <v>2482</v>
      </c>
      <c r="E1083" s="795"/>
      <c r="F1083" s="795"/>
      <c r="G1083" s="795"/>
      <c r="H1083" s="795"/>
      <c r="I1083" s="796"/>
      <c r="J1083" s="230" t="s">
        <v>1953</v>
      </c>
    </row>
    <row r="1084" spans="1:10" x14ac:dyDescent="0.2">
      <c r="B1084" s="313" t="s">
        <v>260</v>
      </c>
      <c r="C1084" s="1024"/>
      <c r="D1084" s="1025"/>
      <c r="E1084" s="1026"/>
      <c r="F1084" s="313" t="s">
        <v>263</v>
      </c>
      <c r="G1084" s="313" t="s">
        <v>270</v>
      </c>
      <c r="H1084" s="777" t="s">
        <v>271</v>
      </c>
      <c r="I1084" s="779"/>
      <c r="J1084" s="313" t="s">
        <v>264</v>
      </c>
    </row>
    <row r="1085" spans="1:10" x14ac:dyDescent="0.2">
      <c r="B1085" s="1023" t="s">
        <v>758</v>
      </c>
      <c r="C1085" s="1023"/>
      <c r="D1085" s="1023"/>
      <c r="E1085" s="1023"/>
      <c r="F1085" s="346">
        <v>1167</v>
      </c>
      <c r="G1085" s="346">
        <v>0.06</v>
      </c>
      <c r="H1085" s="807">
        <v>70.02</v>
      </c>
      <c r="I1085" s="808"/>
      <c r="J1085" s="360" t="s">
        <v>329</v>
      </c>
    </row>
    <row r="1086" spans="1:10" x14ac:dyDescent="0.2">
      <c r="A1086" s="466" t="s">
        <v>207</v>
      </c>
      <c r="B1086" s="802" t="s">
        <v>265</v>
      </c>
      <c r="C1086" s="803"/>
      <c r="D1086" s="803"/>
      <c r="E1086" s="803"/>
      <c r="F1086" s="803"/>
      <c r="G1086" s="804"/>
      <c r="H1086" s="805">
        <v>70.02</v>
      </c>
      <c r="I1086" s="806"/>
      <c r="J1086" s="127"/>
    </row>
    <row r="1087" spans="1:10" x14ac:dyDescent="0.2">
      <c r="A1087" s="466"/>
      <c r="B1087" s="125" t="s">
        <v>208</v>
      </c>
      <c r="C1087" s="230">
        <v>92398</v>
      </c>
      <c r="D1087" s="801" t="s">
        <v>2484</v>
      </c>
      <c r="E1087" s="795"/>
      <c r="F1087" s="795"/>
      <c r="G1087" s="795"/>
      <c r="H1087" s="795"/>
      <c r="I1087" s="796"/>
      <c r="J1087" s="230" t="s">
        <v>48</v>
      </c>
    </row>
    <row r="1088" spans="1:10" x14ac:dyDescent="0.2">
      <c r="A1088" s="466"/>
      <c r="B1088" s="777" t="s">
        <v>260</v>
      </c>
      <c r="C1088" s="778"/>
      <c r="D1088" s="778"/>
      <c r="E1088" s="778"/>
      <c r="F1088" s="778"/>
      <c r="G1088" s="779"/>
      <c r="H1088" s="783" t="s">
        <v>263</v>
      </c>
      <c r="I1088" s="783"/>
      <c r="J1088" s="313" t="s">
        <v>264</v>
      </c>
    </row>
    <row r="1089" spans="1:10" x14ac:dyDescent="0.2">
      <c r="A1089" s="466"/>
      <c r="B1089" s="784" t="s">
        <v>550</v>
      </c>
      <c r="C1089" s="785"/>
      <c r="D1089" s="785"/>
      <c r="E1089" s="785"/>
      <c r="F1089" s="785"/>
      <c r="G1089" s="786"/>
      <c r="H1089" s="807">
        <v>225.03</v>
      </c>
      <c r="I1089" s="808"/>
      <c r="J1089" s="126" t="s">
        <v>263</v>
      </c>
    </row>
    <row r="1090" spans="1:10" x14ac:dyDescent="0.2">
      <c r="A1090" s="466" t="s">
        <v>208</v>
      </c>
      <c r="B1090" s="797" t="s">
        <v>265</v>
      </c>
      <c r="C1090" s="798"/>
      <c r="D1090" s="798"/>
      <c r="E1090" s="798"/>
      <c r="F1090" s="798"/>
      <c r="G1090" s="799"/>
      <c r="H1090" s="805">
        <v>225.03</v>
      </c>
      <c r="I1090" s="806"/>
      <c r="J1090" s="127"/>
    </row>
    <row r="1091" spans="1:10" x14ac:dyDescent="0.2">
      <c r="A1091" s="466"/>
      <c r="B1091" s="125" t="s">
        <v>857</v>
      </c>
      <c r="C1091" s="230">
        <v>100952</v>
      </c>
      <c r="D1091" s="801" t="s">
        <v>2486</v>
      </c>
      <c r="E1091" s="795"/>
      <c r="F1091" s="795"/>
      <c r="G1091" s="795"/>
      <c r="H1091" s="795"/>
      <c r="I1091" s="796"/>
      <c r="J1091" s="230" t="s">
        <v>2263</v>
      </c>
    </row>
    <row r="1092" spans="1:10" x14ac:dyDescent="0.2">
      <c r="B1092" s="313" t="s">
        <v>260</v>
      </c>
      <c r="C1092" s="1024"/>
      <c r="D1092" s="1025"/>
      <c r="E1092" s="1026"/>
      <c r="F1092" s="313" t="s">
        <v>1892</v>
      </c>
      <c r="G1092" s="313" t="s">
        <v>1893</v>
      </c>
      <c r="H1092" s="777" t="s">
        <v>271</v>
      </c>
      <c r="I1092" s="779"/>
      <c r="J1092" s="313" t="s">
        <v>264</v>
      </c>
    </row>
    <row r="1093" spans="1:10" x14ac:dyDescent="0.2">
      <c r="B1093" s="1023"/>
      <c r="C1093" s="1023"/>
      <c r="D1093" s="1023"/>
      <c r="E1093" s="1023"/>
      <c r="F1093" s="346">
        <v>175</v>
      </c>
      <c r="G1093" s="346">
        <v>30</v>
      </c>
      <c r="H1093" s="807">
        <v>1181.4075</v>
      </c>
      <c r="I1093" s="808"/>
      <c r="J1093" s="360" t="s">
        <v>1894</v>
      </c>
    </row>
    <row r="1094" spans="1:10" x14ac:dyDescent="0.2">
      <c r="A1094" s="466" t="s">
        <v>857</v>
      </c>
      <c r="B1094" s="802" t="s">
        <v>265</v>
      </c>
      <c r="C1094" s="803"/>
      <c r="D1094" s="803"/>
      <c r="E1094" s="803"/>
      <c r="F1094" s="803"/>
      <c r="G1094" s="804"/>
      <c r="H1094" s="805">
        <v>1181.4075</v>
      </c>
      <c r="I1094" s="806"/>
      <c r="J1094" s="127"/>
    </row>
    <row r="1095" spans="1:10" x14ac:dyDescent="0.2">
      <c r="A1095" s="466"/>
      <c r="B1095" s="125" t="s">
        <v>858</v>
      </c>
      <c r="C1095" s="230">
        <v>100953</v>
      </c>
      <c r="D1095" s="801" t="s">
        <v>2488</v>
      </c>
      <c r="E1095" s="795"/>
      <c r="F1095" s="795"/>
      <c r="G1095" s="795"/>
      <c r="H1095" s="795"/>
      <c r="I1095" s="796"/>
      <c r="J1095" s="230" t="s">
        <v>2263</v>
      </c>
    </row>
    <row r="1096" spans="1:10" x14ac:dyDescent="0.2">
      <c r="B1096" s="313" t="s">
        <v>260</v>
      </c>
      <c r="C1096" s="1024"/>
      <c r="D1096" s="1025"/>
      <c r="E1096" s="1026"/>
      <c r="F1096" s="313" t="s">
        <v>1892</v>
      </c>
      <c r="G1096" s="313" t="s">
        <v>1893</v>
      </c>
      <c r="H1096" s="777" t="s">
        <v>271</v>
      </c>
      <c r="I1096" s="779"/>
      <c r="J1096" s="313" t="s">
        <v>264</v>
      </c>
    </row>
    <row r="1097" spans="1:10" x14ac:dyDescent="0.2">
      <c r="B1097" s="1023"/>
      <c r="C1097" s="1023"/>
      <c r="D1097" s="1023"/>
      <c r="E1097" s="1023"/>
      <c r="F1097" s="346">
        <v>175</v>
      </c>
      <c r="G1097" s="346">
        <v>170</v>
      </c>
      <c r="H1097" s="807">
        <v>6694.6424999999999</v>
      </c>
      <c r="I1097" s="808"/>
      <c r="J1097" s="360" t="s">
        <v>1894</v>
      </c>
    </row>
    <row r="1098" spans="1:10" x14ac:dyDescent="0.2">
      <c r="A1098" s="466" t="s">
        <v>858</v>
      </c>
      <c r="B1098" s="802" t="s">
        <v>265</v>
      </c>
      <c r="C1098" s="803"/>
      <c r="D1098" s="803"/>
      <c r="E1098" s="803"/>
      <c r="F1098" s="803"/>
      <c r="G1098" s="804"/>
      <c r="H1098" s="805">
        <v>6694.6424999999999</v>
      </c>
      <c r="I1098" s="806"/>
      <c r="J1098" s="127"/>
    </row>
    <row r="1099" spans="1:10" x14ac:dyDescent="0.2">
      <c r="A1099" s="466"/>
      <c r="B1099" s="125" t="s">
        <v>1768</v>
      </c>
      <c r="C1099" s="230">
        <v>102507</v>
      </c>
      <c r="D1099" s="801" t="s">
        <v>2490</v>
      </c>
      <c r="E1099" s="795"/>
      <c r="F1099" s="795"/>
      <c r="G1099" s="795"/>
      <c r="H1099" s="795"/>
      <c r="I1099" s="796"/>
      <c r="J1099" s="230" t="s">
        <v>160</v>
      </c>
    </row>
    <row r="1100" spans="1:10" x14ac:dyDescent="0.2">
      <c r="A1100" s="466"/>
      <c r="B1100" s="777" t="s">
        <v>260</v>
      </c>
      <c r="C1100" s="778"/>
      <c r="D1100" s="778"/>
      <c r="E1100" s="778"/>
      <c r="F1100" s="778"/>
      <c r="G1100" s="779"/>
      <c r="H1100" s="783" t="s">
        <v>268</v>
      </c>
      <c r="I1100" s="783"/>
      <c r="J1100" s="313" t="s">
        <v>264</v>
      </c>
    </row>
    <row r="1101" spans="1:10" x14ac:dyDescent="0.2">
      <c r="A1101" s="466"/>
      <c r="B1101" s="784" t="s">
        <v>550</v>
      </c>
      <c r="C1101" s="785"/>
      <c r="D1101" s="785"/>
      <c r="E1101" s="785"/>
      <c r="F1101" s="785"/>
      <c r="G1101" s="786"/>
      <c r="H1101" s="807">
        <v>36.799999999999997</v>
      </c>
      <c r="I1101" s="808"/>
      <c r="J1101" s="126" t="s">
        <v>268</v>
      </c>
    </row>
    <row r="1102" spans="1:10" x14ac:dyDescent="0.2">
      <c r="A1102" s="466" t="s">
        <v>1768</v>
      </c>
      <c r="B1102" s="797" t="s">
        <v>265</v>
      </c>
      <c r="C1102" s="798"/>
      <c r="D1102" s="798"/>
      <c r="E1102" s="798"/>
      <c r="F1102" s="798"/>
      <c r="G1102" s="799"/>
      <c r="H1102" s="805">
        <v>36.799999999999997</v>
      </c>
      <c r="I1102" s="806"/>
      <c r="J1102" s="127"/>
    </row>
    <row r="1103" spans="1:10" x14ac:dyDescent="0.2">
      <c r="A1103" s="466"/>
      <c r="B1103" s="125" t="s">
        <v>1769</v>
      </c>
      <c r="C1103" s="230">
        <v>2401002060</v>
      </c>
      <c r="D1103" s="801" t="s">
        <v>2492</v>
      </c>
      <c r="E1103" s="795"/>
      <c r="F1103" s="795"/>
      <c r="G1103" s="795"/>
      <c r="H1103" s="795"/>
      <c r="I1103" s="796"/>
      <c r="J1103" s="230" t="s">
        <v>121</v>
      </c>
    </row>
    <row r="1104" spans="1:10" x14ac:dyDescent="0.2">
      <c r="A1104" s="466"/>
      <c r="B1104" s="777" t="s">
        <v>260</v>
      </c>
      <c r="C1104" s="778"/>
      <c r="D1104" s="778"/>
      <c r="E1104" s="778"/>
      <c r="F1104" s="778"/>
      <c r="G1104" s="779"/>
      <c r="H1104" s="783" t="s">
        <v>43</v>
      </c>
      <c r="I1104" s="783"/>
      <c r="J1104" s="313" t="s">
        <v>264</v>
      </c>
    </row>
    <row r="1105" spans="1:10" x14ac:dyDescent="0.2">
      <c r="A1105" s="466"/>
      <c r="B1105" s="784" t="s">
        <v>550</v>
      </c>
      <c r="C1105" s="785"/>
      <c r="D1105" s="785"/>
      <c r="E1105" s="785"/>
      <c r="F1105" s="785"/>
      <c r="G1105" s="786"/>
      <c r="H1105" s="807">
        <v>1</v>
      </c>
      <c r="I1105" s="808"/>
      <c r="J1105" s="126" t="s">
        <v>43</v>
      </c>
    </row>
    <row r="1106" spans="1:10" x14ac:dyDescent="0.2">
      <c r="A1106" s="466" t="s">
        <v>1769</v>
      </c>
      <c r="B1106" s="797" t="s">
        <v>265</v>
      </c>
      <c r="C1106" s="798"/>
      <c r="D1106" s="798"/>
      <c r="E1106" s="798"/>
      <c r="F1106" s="798"/>
      <c r="G1106" s="799"/>
      <c r="H1106" s="805">
        <v>1</v>
      </c>
      <c r="I1106" s="806"/>
      <c r="J1106" s="127"/>
    </row>
    <row r="1107" spans="1:10" x14ac:dyDescent="0.2">
      <c r="A1107" s="466"/>
      <c r="B1107" s="125" t="s">
        <v>1770</v>
      </c>
      <c r="C1107" s="230">
        <v>2401002063</v>
      </c>
      <c r="D1107" s="801" t="s">
        <v>2493</v>
      </c>
      <c r="E1107" s="795"/>
      <c r="F1107" s="795"/>
      <c r="G1107" s="795"/>
      <c r="H1107" s="795"/>
      <c r="I1107" s="796"/>
      <c r="J1107" s="230" t="s">
        <v>121</v>
      </c>
    </row>
    <row r="1108" spans="1:10" x14ac:dyDescent="0.2">
      <c r="A1108" s="466"/>
      <c r="B1108" s="777" t="s">
        <v>260</v>
      </c>
      <c r="C1108" s="778"/>
      <c r="D1108" s="778"/>
      <c r="E1108" s="778"/>
      <c r="F1108" s="778"/>
      <c r="G1108" s="779"/>
      <c r="H1108" s="783" t="s">
        <v>43</v>
      </c>
      <c r="I1108" s="783"/>
      <c r="J1108" s="313" t="s">
        <v>264</v>
      </c>
    </row>
    <row r="1109" spans="1:10" x14ac:dyDescent="0.2">
      <c r="A1109" s="466"/>
      <c r="B1109" s="784" t="s">
        <v>550</v>
      </c>
      <c r="C1109" s="785"/>
      <c r="D1109" s="785"/>
      <c r="E1109" s="785"/>
      <c r="F1109" s="785"/>
      <c r="G1109" s="786"/>
      <c r="H1109" s="807">
        <v>1</v>
      </c>
      <c r="I1109" s="808"/>
      <c r="J1109" s="126" t="s">
        <v>43</v>
      </c>
    </row>
    <row r="1110" spans="1:10" x14ac:dyDescent="0.2">
      <c r="A1110" s="466" t="s">
        <v>1770</v>
      </c>
      <c r="B1110" s="797" t="s">
        <v>265</v>
      </c>
      <c r="C1110" s="798"/>
      <c r="D1110" s="798"/>
      <c r="E1110" s="798"/>
      <c r="F1110" s="798"/>
      <c r="G1110" s="799"/>
      <c r="H1110" s="805">
        <v>1</v>
      </c>
      <c r="I1110" s="806"/>
      <c r="J1110" s="127"/>
    </row>
    <row r="1111" spans="1:10" x14ac:dyDescent="0.2">
      <c r="A1111" s="466"/>
      <c r="B1111" s="125" t="s">
        <v>1771</v>
      </c>
      <c r="C1111" s="230">
        <v>2401002061</v>
      </c>
      <c r="D1111" s="801" t="s">
        <v>2494</v>
      </c>
      <c r="E1111" s="795"/>
      <c r="F1111" s="795"/>
      <c r="G1111" s="795"/>
      <c r="H1111" s="795"/>
      <c r="I1111" s="796"/>
      <c r="J1111" s="230" t="s">
        <v>121</v>
      </c>
    </row>
    <row r="1112" spans="1:10" x14ac:dyDescent="0.2">
      <c r="A1112" s="466"/>
      <c r="B1112" s="777" t="s">
        <v>260</v>
      </c>
      <c r="C1112" s="778"/>
      <c r="D1112" s="778"/>
      <c r="E1112" s="778"/>
      <c r="F1112" s="778"/>
      <c r="G1112" s="779"/>
      <c r="H1112" s="783" t="s">
        <v>43</v>
      </c>
      <c r="I1112" s="783"/>
      <c r="J1112" s="313" t="s">
        <v>264</v>
      </c>
    </row>
    <row r="1113" spans="1:10" x14ac:dyDescent="0.2">
      <c r="A1113" s="466"/>
      <c r="B1113" s="784" t="s">
        <v>550</v>
      </c>
      <c r="C1113" s="785"/>
      <c r="D1113" s="785"/>
      <c r="E1113" s="785"/>
      <c r="F1113" s="785"/>
      <c r="G1113" s="786"/>
      <c r="H1113" s="807">
        <v>1</v>
      </c>
      <c r="I1113" s="808"/>
      <c r="J1113" s="126" t="s">
        <v>43</v>
      </c>
    </row>
    <row r="1114" spans="1:10" x14ac:dyDescent="0.2">
      <c r="A1114" s="466" t="s">
        <v>1771</v>
      </c>
      <c r="B1114" s="797" t="s">
        <v>265</v>
      </c>
      <c r="C1114" s="798"/>
      <c r="D1114" s="798"/>
      <c r="E1114" s="798"/>
      <c r="F1114" s="798"/>
      <c r="G1114" s="799"/>
      <c r="H1114" s="805">
        <v>1</v>
      </c>
      <c r="I1114" s="806"/>
      <c r="J1114" s="127"/>
    </row>
    <row r="1115" spans="1:10" x14ac:dyDescent="0.2">
      <c r="A1115" s="466"/>
      <c r="B1115" s="125" t="s">
        <v>1772</v>
      </c>
      <c r="C1115" s="230">
        <v>94265</v>
      </c>
      <c r="D1115" s="801" t="s">
        <v>2495</v>
      </c>
      <c r="E1115" s="795"/>
      <c r="F1115" s="795"/>
      <c r="G1115" s="795"/>
      <c r="H1115" s="795"/>
      <c r="I1115" s="796"/>
      <c r="J1115" s="230" t="s">
        <v>160</v>
      </c>
    </row>
    <row r="1116" spans="1:10" x14ac:dyDescent="0.2">
      <c r="A1116" s="466"/>
      <c r="B1116" s="777" t="s">
        <v>260</v>
      </c>
      <c r="C1116" s="778"/>
      <c r="D1116" s="778"/>
      <c r="E1116" s="778"/>
      <c r="F1116" s="778"/>
      <c r="G1116" s="779"/>
      <c r="H1116" s="783" t="s">
        <v>268</v>
      </c>
      <c r="I1116" s="783"/>
      <c r="J1116" s="313" t="s">
        <v>264</v>
      </c>
    </row>
    <row r="1117" spans="1:10" x14ac:dyDescent="0.2">
      <c r="A1117" s="466"/>
      <c r="B1117" s="784" t="s">
        <v>550</v>
      </c>
      <c r="C1117" s="785"/>
      <c r="D1117" s="785"/>
      <c r="E1117" s="785"/>
      <c r="F1117" s="785"/>
      <c r="G1117" s="786"/>
      <c r="H1117" s="807">
        <v>123.86666666666666</v>
      </c>
      <c r="I1117" s="808"/>
      <c r="J1117" s="126" t="s">
        <v>268</v>
      </c>
    </row>
    <row r="1118" spans="1:10" x14ac:dyDescent="0.2">
      <c r="A1118" s="466" t="s">
        <v>1772</v>
      </c>
      <c r="B1118" s="797" t="s">
        <v>265</v>
      </c>
      <c r="C1118" s="798"/>
      <c r="D1118" s="798"/>
      <c r="E1118" s="798"/>
      <c r="F1118" s="798"/>
      <c r="G1118" s="799"/>
      <c r="H1118" s="805">
        <v>123.86666666666666</v>
      </c>
      <c r="I1118" s="806"/>
      <c r="J1118" s="127"/>
    </row>
    <row r="1119" spans="1:10" x14ac:dyDescent="0.2">
      <c r="A1119" s="466"/>
      <c r="B1119" s="125" t="s">
        <v>1773</v>
      </c>
      <c r="C1119" s="230">
        <v>102498</v>
      </c>
      <c r="D1119" s="801" t="s">
        <v>2497</v>
      </c>
      <c r="E1119" s="795"/>
      <c r="F1119" s="795"/>
      <c r="G1119" s="795"/>
      <c r="H1119" s="795"/>
      <c r="I1119" s="796"/>
      <c r="J1119" s="230" t="s">
        <v>160</v>
      </c>
    </row>
    <row r="1120" spans="1:10" x14ac:dyDescent="0.2">
      <c r="A1120" s="466"/>
      <c r="B1120" s="777" t="s">
        <v>260</v>
      </c>
      <c r="C1120" s="778"/>
      <c r="D1120" s="778"/>
      <c r="E1120" s="778"/>
      <c r="F1120" s="778"/>
      <c r="G1120" s="779"/>
      <c r="H1120" s="783" t="s">
        <v>268</v>
      </c>
      <c r="I1120" s="783"/>
      <c r="J1120" s="313" t="s">
        <v>264</v>
      </c>
    </row>
    <row r="1121" spans="1:10" x14ac:dyDescent="0.2">
      <c r="A1121" s="466"/>
      <c r="B1121" s="784" t="s">
        <v>550</v>
      </c>
      <c r="C1121" s="785"/>
      <c r="D1121" s="785"/>
      <c r="E1121" s="785"/>
      <c r="F1121" s="785"/>
      <c r="G1121" s="786"/>
      <c r="H1121" s="807">
        <v>123.86666666666666</v>
      </c>
      <c r="I1121" s="808"/>
      <c r="J1121" s="126" t="s">
        <v>268</v>
      </c>
    </row>
    <row r="1122" spans="1:10" x14ac:dyDescent="0.2">
      <c r="A1122" s="466" t="s">
        <v>1773</v>
      </c>
      <c r="B1122" s="797" t="s">
        <v>265</v>
      </c>
      <c r="C1122" s="798"/>
      <c r="D1122" s="798"/>
      <c r="E1122" s="798"/>
      <c r="F1122" s="798"/>
      <c r="G1122" s="799"/>
      <c r="H1122" s="805">
        <v>123.86666666666666</v>
      </c>
      <c r="I1122" s="806"/>
      <c r="J1122" s="127"/>
    </row>
    <row r="1123" spans="1:10" x14ac:dyDescent="0.2">
      <c r="A1123" s="466"/>
      <c r="B1123" s="125" t="s">
        <v>1774</v>
      </c>
      <c r="C1123" s="230" t="s">
        <v>743</v>
      </c>
      <c r="D1123" s="801" t="s">
        <v>1204</v>
      </c>
      <c r="E1123" s="795"/>
      <c r="F1123" s="795"/>
      <c r="G1123" s="795"/>
      <c r="H1123" s="795"/>
      <c r="I1123" s="796"/>
      <c r="J1123" s="230" t="s">
        <v>121</v>
      </c>
    </row>
    <row r="1124" spans="1:10" x14ac:dyDescent="0.2">
      <c r="A1124" s="466"/>
      <c r="B1124" s="777" t="s">
        <v>260</v>
      </c>
      <c r="C1124" s="778"/>
      <c r="D1124" s="778"/>
      <c r="E1124" s="778"/>
      <c r="F1124" s="778"/>
      <c r="G1124" s="779"/>
      <c r="H1124" s="783" t="s">
        <v>263</v>
      </c>
      <c r="I1124" s="783"/>
      <c r="J1124" s="313" t="s">
        <v>264</v>
      </c>
    </row>
    <row r="1125" spans="1:10" x14ac:dyDescent="0.2">
      <c r="A1125" s="466"/>
      <c r="B1125" s="784" t="s">
        <v>550</v>
      </c>
      <c r="C1125" s="785"/>
      <c r="D1125" s="785"/>
      <c r="E1125" s="785"/>
      <c r="F1125" s="785"/>
      <c r="G1125" s="786"/>
      <c r="H1125" s="807">
        <v>94.5</v>
      </c>
      <c r="I1125" s="808"/>
      <c r="J1125" s="126" t="s">
        <v>263</v>
      </c>
    </row>
    <row r="1126" spans="1:10" x14ac:dyDescent="0.2">
      <c r="A1126" s="466" t="s">
        <v>1774</v>
      </c>
      <c r="B1126" s="797" t="s">
        <v>265</v>
      </c>
      <c r="C1126" s="798"/>
      <c r="D1126" s="798"/>
      <c r="E1126" s="798"/>
      <c r="F1126" s="798"/>
      <c r="G1126" s="799"/>
      <c r="H1126" s="805">
        <v>94.5</v>
      </c>
      <c r="I1126" s="806"/>
      <c r="J1126" s="127"/>
    </row>
    <row r="1127" spans="1:10" x14ac:dyDescent="0.2">
      <c r="A1127" s="466"/>
      <c r="B1127" s="125" t="s">
        <v>1775</v>
      </c>
      <c r="C1127" s="230">
        <v>98509</v>
      </c>
      <c r="D1127" s="801" t="s">
        <v>2499</v>
      </c>
      <c r="E1127" s="795"/>
      <c r="F1127" s="795"/>
      <c r="G1127" s="795"/>
      <c r="H1127" s="795"/>
      <c r="I1127" s="796"/>
      <c r="J1127" s="230" t="s">
        <v>121</v>
      </c>
    </row>
    <row r="1128" spans="1:10" x14ac:dyDescent="0.2">
      <c r="A1128" s="466"/>
      <c r="B1128" s="777" t="s">
        <v>260</v>
      </c>
      <c r="C1128" s="778"/>
      <c r="D1128" s="778"/>
      <c r="E1128" s="778"/>
      <c r="F1128" s="778"/>
      <c r="G1128" s="779"/>
      <c r="H1128" s="783" t="s">
        <v>43</v>
      </c>
      <c r="I1128" s="783"/>
      <c r="J1128" s="313" t="s">
        <v>264</v>
      </c>
    </row>
    <row r="1129" spans="1:10" x14ac:dyDescent="0.2">
      <c r="A1129" s="466"/>
      <c r="B1129" s="784"/>
      <c r="C1129" s="785"/>
      <c r="D1129" s="785"/>
      <c r="E1129" s="785"/>
      <c r="F1129" s="785"/>
      <c r="G1129" s="786"/>
      <c r="H1129" s="807">
        <v>27</v>
      </c>
      <c r="I1129" s="808"/>
      <c r="J1129" s="126" t="s">
        <v>263</v>
      </c>
    </row>
    <row r="1130" spans="1:10" x14ac:dyDescent="0.2">
      <c r="A1130" s="466" t="s">
        <v>1775</v>
      </c>
      <c r="B1130" s="797" t="s">
        <v>265</v>
      </c>
      <c r="C1130" s="798"/>
      <c r="D1130" s="798"/>
      <c r="E1130" s="798"/>
      <c r="F1130" s="798"/>
      <c r="G1130" s="799"/>
      <c r="H1130" s="805">
        <v>27</v>
      </c>
      <c r="I1130" s="806"/>
      <c r="J1130" s="127"/>
    </row>
    <row r="1131" spans="1:10" x14ac:dyDescent="0.2">
      <c r="A1131" s="466"/>
      <c r="B1131" s="125" t="s">
        <v>1776</v>
      </c>
      <c r="C1131" s="230" t="s">
        <v>1411</v>
      </c>
      <c r="D1131" s="801" t="s">
        <v>1422</v>
      </c>
      <c r="E1131" s="795"/>
      <c r="F1131" s="795"/>
      <c r="G1131" s="795"/>
      <c r="H1131" s="795"/>
      <c r="I1131" s="796"/>
      <c r="J1131" s="230" t="s">
        <v>121</v>
      </c>
    </row>
    <row r="1132" spans="1:10" x14ac:dyDescent="0.2">
      <c r="A1132" s="466"/>
      <c r="B1132" s="777" t="s">
        <v>260</v>
      </c>
      <c r="C1132" s="778"/>
      <c r="D1132" s="778"/>
      <c r="E1132" s="778"/>
      <c r="F1132" s="778"/>
      <c r="G1132" s="779"/>
      <c r="H1132" s="783" t="s">
        <v>263</v>
      </c>
      <c r="I1132" s="783"/>
      <c r="J1132" s="313" t="s">
        <v>264</v>
      </c>
    </row>
    <row r="1133" spans="1:10" x14ac:dyDescent="0.2">
      <c r="A1133" s="466"/>
      <c r="B1133" s="784" t="s">
        <v>550</v>
      </c>
      <c r="C1133" s="785"/>
      <c r="D1133" s="785"/>
      <c r="E1133" s="785"/>
      <c r="F1133" s="785"/>
      <c r="G1133" s="786"/>
      <c r="H1133" s="807">
        <v>12.53</v>
      </c>
      <c r="I1133" s="808"/>
      <c r="J1133" s="126" t="s">
        <v>263</v>
      </c>
    </row>
    <row r="1134" spans="1:10" x14ac:dyDescent="0.2">
      <c r="A1134" s="466" t="s">
        <v>1776</v>
      </c>
      <c r="B1134" s="797" t="s">
        <v>265</v>
      </c>
      <c r="C1134" s="798"/>
      <c r="D1134" s="798"/>
      <c r="E1134" s="798"/>
      <c r="F1134" s="798"/>
      <c r="G1134" s="799"/>
      <c r="H1134" s="805">
        <v>12.53</v>
      </c>
      <c r="I1134" s="806"/>
      <c r="J1134" s="127"/>
    </row>
    <row r="1135" spans="1:10" x14ac:dyDescent="0.2">
      <c r="A1135" s="466"/>
      <c r="B1135" s="125" t="s">
        <v>1777</v>
      </c>
      <c r="C1135" s="230" t="s">
        <v>1412</v>
      </c>
      <c r="D1135" s="801" t="s">
        <v>1423</v>
      </c>
      <c r="E1135" s="795"/>
      <c r="F1135" s="795"/>
      <c r="G1135" s="795"/>
      <c r="H1135" s="795"/>
      <c r="I1135" s="796"/>
      <c r="J1135" s="230" t="s">
        <v>121</v>
      </c>
    </row>
    <row r="1136" spans="1:10" x14ac:dyDescent="0.2">
      <c r="A1136" s="466"/>
      <c r="B1136" s="777" t="s">
        <v>260</v>
      </c>
      <c r="C1136" s="778"/>
      <c r="D1136" s="778"/>
      <c r="E1136" s="778"/>
      <c r="F1136" s="778"/>
      <c r="G1136" s="779"/>
      <c r="H1136" s="783" t="s">
        <v>263</v>
      </c>
      <c r="I1136" s="783"/>
      <c r="J1136" s="313" t="s">
        <v>264</v>
      </c>
    </row>
    <row r="1137" spans="1:10" x14ac:dyDescent="0.2">
      <c r="A1137" s="466"/>
      <c r="B1137" s="784" t="s">
        <v>550</v>
      </c>
      <c r="C1137" s="785"/>
      <c r="D1137" s="785"/>
      <c r="E1137" s="785"/>
      <c r="F1137" s="785"/>
      <c r="G1137" s="786"/>
      <c r="H1137" s="807">
        <v>21.99</v>
      </c>
      <c r="I1137" s="808"/>
      <c r="J1137" s="126" t="s">
        <v>263</v>
      </c>
    </row>
    <row r="1138" spans="1:10" x14ac:dyDescent="0.2">
      <c r="A1138" s="466" t="s">
        <v>1777</v>
      </c>
      <c r="B1138" s="797" t="s">
        <v>265</v>
      </c>
      <c r="C1138" s="798"/>
      <c r="D1138" s="798"/>
      <c r="E1138" s="798"/>
      <c r="F1138" s="798"/>
      <c r="G1138" s="799"/>
      <c r="H1138" s="805">
        <v>21.99</v>
      </c>
      <c r="I1138" s="806"/>
      <c r="J1138" s="127"/>
    </row>
    <row r="1139" spans="1:10" x14ac:dyDescent="0.2">
      <c r="A1139" s="466"/>
      <c r="B1139" s="125" t="s">
        <v>1778</v>
      </c>
      <c r="C1139" s="230">
        <v>2401002065</v>
      </c>
      <c r="D1139" s="801" t="s">
        <v>2501</v>
      </c>
      <c r="E1139" s="795"/>
      <c r="F1139" s="795"/>
      <c r="G1139" s="795"/>
      <c r="H1139" s="795"/>
      <c r="I1139" s="796"/>
      <c r="J1139" s="230" t="s">
        <v>227</v>
      </c>
    </row>
    <row r="1140" spans="1:10" x14ac:dyDescent="0.2">
      <c r="A1140" s="466"/>
      <c r="B1140" s="777" t="s">
        <v>260</v>
      </c>
      <c r="C1140" s="778"/>
      <c r="D1140" s="778"/>
      <c r="E1140" s="778"/>
      <c r="F1140" s="778"/>
      <c r="G1140" s="779"/>
      <c r="H1140" s="783" t="s">
        <v>43</v>
      </c>
      <c r="I1140" s="783"/>
      <c r="J1140" s="313" t="s">
        <v>264</v>
      </c>
    </row>
    <row r="1141" spans="1:10" x14ac:dyDescent="0.2">
      <c r="A1141" s="466"/>
      <c r="B1141" s="784" t="s">
        <v>550</v>
      </c>
      <c r="C1141" s="785"/>
      <c r="D1141" s="785"/>
      <c r="E1141" s="785"/>
      <c r="F1141" s="785"/>
      <c r="G1141" s="786"/>
      <c r="H1141" s="807">
        <v>1</v>
      </c>
      <c r="I1141" s="808"/>
      <c r="J1141" s="126" t="s">
        <v>43</v>
      </c>
    </row>
    <row r="1142" spans="1:10" x14ac:dyDescent="0.2">
      <c r="A1142" s="466" t="s">
        <v>1778</v>
      </c>
      <c r="B1142" s="797" t="s">
        <v>265</v>
      </c>
      <c r="C1142" s="798"/>
      <c r="D1142" s="798"/>
      <c r="E1142" s="798"/>
      <c r="F1142" s="798"/>
      <c r="G1142" s="799"/>
      <c r="H1142" s="805">
        <v>1</v>
      </c>
      <c r="I1142" s="806"/>
      <c r="J1142" s="127"/>
    </row>
    <row r="1143" spans="1:10" x14ac:dyDescent="0.2">
      <c r="A1143" s="466"/>
      <c r="B1143" s="125" t="s">
        <v>1890</v>
      </c>
      <c r="C1143" s="230">
        <v>103946</v>
      </c>
      <c r="D1143" s="801" t="s">
        <v>2502</v>
      </c>
      <c r="E1143" s="795"/>
      <c r="F1143" s="795"/>
      <c r="G1143" s="795"/>
      <c r="H1143" s="795"/>
      <c r="I1143" s="796"/>
      <c r="J1143" s="230" t="s">
        <v>48</v>
      </c>
    </row>
    <row r="1144" spans="1:10" x14ac:dyDescent="0.2">
      <c r="A1144" s="466"/>
      <c r="B1144" s="777" t="s">
        <v>260</v>
      </c>
      <c r="C1144" s="778"/>
      <c r="D1144" s="778"/>
      <c r="E1144" s="778"/>
      <c r="F1144" s="778"/>
      <c r="G1144" s="779"/>
      <c r="H1144" s="783" t="s">
        <v>263</v>
      </c>
      <c r="I1144" s="783"/>
      <c r="J1144" s="313" t="s">
        <v>264</v>
      </c>
    </row>
    <row r="1145" spans="1:10" x14ac:dyDescent="0.2">
      <c r="A1145" s="466"/>
      <c r="B1145" s="784" t="s">
        <v>550</v>
      </c>
      <c r="C1145" s="785"/>
      <c r="D1145" s="785"/>
      <c r="E1145" s="785"/>
      <c r="F1145" s="785"/>
      <c r="G1145" s="786"/>
      <c r="H1145" s="807">
        <v>691.06</v>
      </c>
      <c r="I1145" s="808"/>
      <c r="J1145" s="126" t="s">
        <v>263</v>
      </c>
    </row>
    <row r="1146" spans="1:10" x14ac:dyDescent="0.2">
      <c r="A1146" s="466" t="s">
        <v>1890</v>
      </c>
      <c r="B1146" s="797" t="s">
        <v>265</v>
      </c>
      <c r="C1146" s="798"/>
      <c r="D1146" s="798"/>
      <c r="E1146" s="798"/>
      <c r="F1146" s="798"/>
      <c r="G1146" s="799"/>
      <c r="H1146" s="805">
        <v>691.06</v>
      </c>
      <c r="I1146" s="806"/>
      <c r="J1146" s="127"/>
    </row>
    <row r="1147" spans="1:10" x14ac:dyDescent="0.2">
      <c r="A1147" s="466"/>
      <c r="B1147" s="125" t="s">
        <v>1891</v>
      </c>
      <c r="C1147" s="230">
        <v>98520</v>
      </c>
      <c r="D1147" s="801" t="s">
        <v>2504</v>
      </c>
      <c r="E1147" s="795"/>
      <c r="F1147" s="795"/>
      <c r="G1147" s="795"/>
      <c r="H1147" s="795"/>
      <c r="I1147" s="796"/>
      <c r="J1147" s="230" t="s">
        <v>48</v>
      </c>
    </row>
    <row r="1148" spans="1:10" x14ac:dyDescent="0.2">
      <c r="A1148" s="466"/>
      <c r="B1148" s="777" t="s">
        <v>260</v>
      </c>
      <c r="C1148" s="778"/>
      <c r="D1148" s="778"/>
      <c r="E1148" s="778"/>
      <c r="F1148" s="778"/>
      <c r="G1148" s="779"/>
      <c r="H1148" s="783" t="s">
        <v>263</v>
      </c>
      <c r="I1148" s="783"/>
      <c r="J1148" s="313" t="s">
        <v>264</v>
      </c>
    </row>
    <row r="1149" spans="1:10" x14ac:dyDescent="0.2">
      <c r="A1149" s="466"/>
      <c r="B1149" s="784" t="s">
        <v>550</v>
      </c>
      <c r="C1149" s="785"/>
      <c r="D1149" s="785"/>
      <c r="E1149" s="785"/>
      <c r="F1149" s="785"/>
      <c r="G1149" s="786"/>
      <c r="H1149" s="807">
        <v>691.06</v>
      </c>
      <c r="I1149" s="808"/>
      <c r="J1149" s="126" t="s">
        <v>263</v>
      </c>
    </row>
    <row r="1150" spans="1:10" x14ac:dyDescent="0.2">
      <c r="A1150" s="466" t="s">
        <v>1891</v>
      </c>
      <c r="B1150" s="797" t="s">
        <v>265</v>
      </c>
      <c r="C1150" s="798"/>
      <c r="D1150" s="798"/>
      <c r="E1150" s="798"/>
      <c r="F1150" s="798"/>
      <c r="G1150" s="799"/>
      <c r="H1150" s="805">
        <v>691.06</v>
      </c>
      <c r="I1150" s="806"/>
      <c r="J1150" s="127"/>
    </row>
    <row r="1151" spans="1:10" x14ac:dyDescent="0.2">
      <c r="B1151" s="176" t="s">
        <v>209</v>
      </c>
      <c r="C1151" s="177"/>
      <c r="D1151" s="178" t="s">
        <v>169</v>
      </c>
      <c r="E1151" s="178"/>
      <c r="F1151" s="178"/>
      <c r="G1151" s="178"/>
      <c r="H1151" s="178"/>
      <c r="I1151" s="178"/>
      <c r="J1151" s="179"/>
    </row>
    <row r="1152" spans="1:10" x14ac:dyDescent="0.2">
      <c r="B1152" s="361" t="s">
        <v>210</v>
      </c>
      <c r="C1152" s="362"/>
      <c r="D1152" s="962" t="s">
        <v>175</v>
      </c>
      <c r="E1152" s="962"/>
      <c r="F1152" s="962"/>
      <c r="G1152" s="962"/>
      <c r="H1152" s="962"/>
      <c r="I1152" s="962"/>
      <c r="J1152" s="363"/>
    </row>
    <row r="1153" spans="2:10" ht="30" customHeight="1" x14ac:dyDescent="0.2">
      <c r="B1153" s="125" t="s">
        <v>211</v>
      </c>
      <c r="C1153" s="142">
        <v>100725</v>
      </c>
      <c r="D1153" s="1015" t="s">
        <v>2506</v>
      </c>
      <c r="E1153" s="1016"/>
      <c r="F1153" s="1016"/>
      <c r="G1153" s="1016"/>
      <c r="H1153" s="1016"/>
      <c r="I1153" s="1017"/>
      <c r="J1153" s="142" t="s">
        <v>48</v>
      </c>
    </row>
    <row r="1154" spans="2:10" x14ac:dyDescent="0.2">
      <c r="B1154" s="199" t="s">
        <v>145</v>
      </c>
      <c r="C1154" s="200"/>
      <c r="D1154" s="356"/>
      <c r="E1154" s="356"/>
      <c r="F1154" s="356"/>
      <c r="G1154" s="356"/>
      <c r="H1154" s="356"/>
      <c r="I1154" s="356"/>
      <c r="J1154" s="363"/>
    </row>
    <row r="1155" spans="2:10" x14ac:dyDescent="0.2">
      <c r="B1155" s="215" t="s">
        <v>282</v>
      </c>
      <c r="C1155" s="215" t="s">
        <v>261</v>
      </c>
      <c r="D1155" s="215" t="s">
        <v>262</v>
      </c>
      <c r="E1155" s="215" t="s">
        <v>1057</v>
      </c>
      <c r="F1155" s="868" t="s">
        <v>263</v>
      </c>
      <c r="G1155" s="868"/>
      <c r="H1155" s="868" t="s">
        <v>1133</v>
      </c>
      <c r="I1155" s="868"/>
      <c r="J1155" s="357" t="s">
        <v>264</v>
      </c>
    </row>
    <row r="1156" spans="2:10" x14ac:dyDescent="0.2">
      <c r="B1156" s="201" t="s">
        <v>931</v>
      </c>
      <c r="C1156" s="201">
        <v>0.6</v>
      </c>
      <c r="D1156" s="201">
        <v>0.9</v>
      </c>
      <c r="E1156" s="201">
        <v>6</v>
      </c>
      <c r="F1156" s="917">
        <v>0.54</v>
      </c>
      <c r="G1156" s="918"/>
      <c r="H1156" s="916">
        <v>6.48</v>
      </c>
      <c r="I1156" s="916"/>
      <c r="J1156" s="1027" t="s">
        <v>293</v>
      </c>
    </row>
    <row r="1157" spans="2:10" x14ac:dyDescent="0.2">
      <c r="B1157" s="201" t="s">
        <v>932</v>
      </c>
      <c r="C1157" s="201">
        <v>1.2</v>
      </c>
      <c r="D1157" s="201">
        <v>0.6</v>
      </c>
      <c r="E1157" s="201">
        <v>4</v>
      </c>
      <c r="F1157" s="917">
        <v>0.72</v>
      </c>
      <c r="G1157" s="918"/>
      <c r="H1157" s="916">
        <v>5.76</v>
      </c>
      <c r="I1157" s="916"/>
      <c r="J1157" s="1028"/>
    </row>
    <row r="1158" spans="2:10" x14ac:dyDescent="0.2">
      <c r="B1158" s="201" t="s">
        <v>933</v>
      </c>
      <c r="C1158" s="201">
        <v>1.2</v>
      </c>
      <c r="D1158" s="201">
        <v>1.1000000000000001</v>
      </c>
      <c r="E1158" s="201">
        <v>1</v>
      </c>
      <c r="F1158" s="917">
        <v>1.32</v>
      </c>
      <c r="G1158" s="918"/>
      <c r="H1158" s="916">
        <v>2.64</v>
      </c>
      <c r="I1158" s="916"/>
      <c r="J1158" s="1028"/>
    </row>
    <row r="1159" spans="2:10" x14ac:dyDescent="0.2">
      <c r="B1159" s="201" t="s">
        <v>933</v>
      </c>
      <c r="C1159" s="201">
        <v>1.2</v>
      </c>
      <c r="D1159" s="201">
        <v>1.2</v>
      </c>
      <c r="E1159" s="201">
        <v>3</v>
      </c>
      <c r="F1159" s="917">
        <v>1.44</v>
      </c>
      <c r="G1159" s="918"/>
      <c r="H1159" s="916">
        <v>8.64</v>
      </c>
      <c r="I1159" s="916"/>
      <c r="J1159" s="1028"/>
    </row>
    <row r="1160" spans="2:10" x14ac:dyDescent="0.2">
      <c r="B1160" s="201" t="s">
        <v>938</v>
      </c>
      <c r="C1160" s="201">
        <v>1.8</v>
      </c>
      <c r="D1160" s="201">
        <v>0.3</v>
      </c>
      <c r="E1160" s="201">
        <v>8</v>
      </c>
      <c r="F1160" s="917">
        <v>0.54</v>
      </c>
      <c r="G1160" s="918"/>
      <c r="H1160" s="916">
        <v>8.64</v>
      </c>
      <c r="I1160" s="916"/>
      <c r="J1160" s="1028"/>
    </row>
    <row r="1161" spans="2:10" x14ac:dyDescent="0.2">
      <c r="B1161" s="201" t="s">
        <v>939</v>
      </c>
      <c r="C1161" s="201">
        <v>1.8</v>
      </c>
      <c r="D1161" s="201">
        <v>0.6</v>
      </c>
      <c r="E1161" s="201">
        <v>21</v>
      </c>
      <c r="F1161" s="917">
        <v>1.08</v>
      </c>
      <c r="G1161" s="918"/>
      <c r="H1161" s="916">
        <v>45.36</v>
      </c>
      <c r="I1161" s="916"/>
      <c r="J1161" s="1028"/>
    </row>
    <row r="1162" spans="2:10" x14ac:dyDescent="0.2">
      <c r="B1162" s="201" t="s">
        <v>940</v>
      </c>
      <c r="C1162" s="201">
        <v>1.8</v>
      </c>
      <c r="D1162" s="201">
        <v>1.05</v>
      </c>
      <c r="E1162" s="201">
        <v>1</v>
      </c>
      <c r="F1162" s="917">
        <v>1.89</v>
      </c>
      <c r="G1162" s="918"/>
      <c r="H1162" s="916">
        <v>3.78</v>
      </c>
      <c r="I1162" s="916"/>
      <c r="J1162" s="1028"/>
    </row>
    <row r="1163" spans="2:10" x14ac:dyDescent="0.2">
      <c r="B1163" s="201" t="s">
        <v>941</v>
      </c>
      <c r="C1163" s="201">
        <v>1.8</v>
      </c>
      <c r="D1163" s="201">
        <v>1.2</v>
      </c>
      <c r="E1163" s="201">
        <v>1</v>
      </c>
      <c r="F1163" s="917">
        <v>2.16</v>
      </c>
      <c r="G1163" s="918"/>
      <c r="H1163" s="916">
        <v>4.32</v>
      </c>
      <c r="I1163" s="916"/>
      <c r="J1163" s="1028"/>
    </row>
    <row r="1164" spans="2:10" x14ac:dyDescent="0.2">
      <c r="B1164" s="201" t="s">
        <v>942</v>
      </c>
      <c r="C1164" s="201">
        <v>2.4</v>
      </c>
      <c r="D1164" s="201">
        <v>0.6</v>
      </c>
      <c r="E1164" s="201">
        <v>3</v>
      </c>
      <c r="F1164" s="917">
        <v>1.44</v>
      </c>
      <c r="G1164" s="918"/>
      <c r="H1164" s="916">
        <v>8.64</v>
      </c>
      <c r="I1164" s="916"/>
      <c r="J1164" s="1028"/>
    </row>
    <row r="1165" spans="2:10" x14ac:dyDescent="0.2">
      <c r="B1165" s="201" t="s">
        <v>943</v>
      </c>
      <c r="C1165" s="201">
        <v>2.4</v>
      </c>
      <c r="D1165" s="201">
        <v>1.2</v>
      </c>
      <c r="E1165" s="201">
        <v>2</v>
      </c>
      <c r="F1165" s="917">
        <v>2.88</v>
      </c>
      <c r="G1165" s="918"/>
      <c r="H1165" s="916">
        <v>11.52</v>
      </c>
      <c r="I1165" s="916"/>
      <c r="J1165" s="1028"/>
    </row>
    <row r="1166" spans="2:10" x14ac:dyDescent="0.2">
      <c r="B1166" s="201" t="s">
        <v>944</v>
      </c>
      <c r="C1166" s="201">
        <v>2.4</v>
      </c>
      <c r="D1166" s="201">
        <v>1.6</v>
      </c>
      <c r="E1166" s="201">
        <v>4</v>
      </c>
      <c r="F1166" s="917">
        <v>3.84</v>
      </c>
      <c r="G1166" s="918"/>
      <c r="H1166" s="916">
        <v>30.72</v>
      </c>
      <c r="I1166" s="916"/>
      <c r="J1166" s="1028"/>
    </row>
    <row r="1167" spans="2:10" x14ac:dyDescent="0.2">
      <c r="B1167" s="201" t="s">
        <v>945</v>
      </c>
      <c r="C1167" s="201">
        <v>3</v>
      </c>
      <c r="D1167" s="201">
        <v>1.2</v>
      </c>
      <c r="E1167" s="201">
        <v>2</v>
      </c>
      <c r="F1167" s="917">
        <v>3.6</v>
      </c>
      <c r="G1167" s="918"/>
      <c r="H1167" s="916">
        <v>14.4</v>
      </c>
      <c r="I1167" s="916"/>
      <c r="J1167" s="1028"/>
    </row>
    <row r="1168" spans="2:10" x14ac:dyDescent="0.2">
      <c r="B1168" s="201" t="s">
        <v>946</v>
      </c>
      <c r="C1168" s="201">
        <v>3.6</v>
      </c>
      <c r="D1168" s="201">
        <v>1.6</v>
      </c>
      <c r="E1168" s="201">
        <v>5</v>
      </c>
      <c r="F1168" s="917">
        <v>5.76</v>
      </c>
      <c r="G1168" s="918"/>
      <c r="H1168" s="916">
        <v>57.6</v>
      </c>
      <c r="I1168" s="916"/>
      <c r="J1168" s="1029"/>
    </row>
    <row r="1169" spans="2:12" x14ac:dyDescent="0.2">
      <c r="B1169" s="467" t="s">
        <v>715</v>
      </c>
      <c r="C1169" s="200"/>
      <c r="D1169" s="356"/>
      <c r="E1169" s="356"/>
      <c r="F1169" s="356"/>
      <c r="G1169" s="356"/>
      <c r="H1169" s="356"/>
      <c r="I1169" s="356"/>
      <c r="J1169" s="363"/>
    </row>
    <row r="1170" spans="2:12" x14ac:dyDescent="0.2">
      <c r="B1170" s="215" t="s">
        <v>282</v>
      </c>
      <c r="C1170" s="215" t="s">
        <v>261</v>
      </c>
      <c r="D1170" s="215" t="s">
        <v>262</v>
      </c>
      <c r="E1170" s="215" t="s">
        <v>1057</v>
      </c>
      <c r="F1170" s="868" t="s">
        <v>263</v>
      </c>
      <c r="G1170" s="868"/>
      <c r="H1170" s="868" t="s">
        <v>1133</v>
      </c>
      <c r="I1170" s="868"/>
      <c r="J1170" s="357" t="s">
        <v>264</v>
      </c>
      <c r="K1170" s="210"/>
    </row>
    <row r="1171" spans="2:12" ht="15" customHeight="1" x14ac:dyDescent="0.2">
      <c r="B1171" s="201" t="s">
        <v>914</v>
      </c>
      <c r="C1171" s="201">
        <v>0.6</v>
      </c>
      <c r="D1171" s="201">
        <v>1.6</v>
      </c>
      <c r="E1171" s="201">
        <v>4</v>
      </c>
      <c r="F1171" s="817">
        <v>0.96</v>
      </c>
      <c r="G1171" s="817"/>
      <c r="H1171" s="916">
        <v>7.68</v>
      </c>
      <c r="I1171" s="916"/>
      <c r="J1171" s="1027" t="s">
        <v>293</v>
      </c>
      <c r="K1171" s="210"/>
    </row>
    <row r="1172" spans="2:12" x14ac:dyDescent="0.2">
      <c r="B1172" s="201" t="s">
        <v>319</v>
      </c>
      <c r="C1172" s="201">
        <v>0.7</v>
      </c>
      <c r="D1172" s="201">
        <v>1.6</v>
      </c>
      <c r="E1172" s="201">
        <v>11</v>
      </c>
      <c r="F1172" s="817">
        <v>1.1200000000000001</v>
      </c>
      <c r="G1172" s="817"/>
      <c r="H1172" s="916">
        <v>24.64</v>
      </c>
      <c r="I1172" s="916"/>
      <c r="J1172" s="1028"/>
      <c r="K1172" s="210"/>
    </row>
    <row r="1173" spans="2:12" x14ac:dyDescent="0.2">
      <c r="B1173" s="201" t="s">
        <v>320</v>
      </c>
      <c r="C1173" s="201">
        <v>0.8</v>
      </c>
      <c r="D1173" s="201">
        <v>2.1</v>
      </c>
      <c r="E1173" s="201">
        <v>4</v>
      </c>
      <c r="F1173" s="817">
        <v>1.68</v>
      </c>
      <c r="G1173" s="817"/>
      <c r="H1173" s="916">
        <v>13.44</v>
      </c>
      <c r="I1173" s="916"/>
      <c r="J1173" s="1028"/>
      <c r="K1173" s="210"/>
    </row>
    <row r="1174" spans="2:12" x14ac:dyDescent="0.2">
      <c r="B1174" s="201" t="s">
        <v>322</v>
      </c>
      <c r="C1174" s="201">
        <v>0.8</v>
      </c>
      <c r="D1174" s="201">
        <v>1.6</v>
      </c>
      <c r="E1174" s="201">
        <v>2</v>
      </c>
      <c r="F1174" s="817">
        <v>1.28</v>
      </c>
      <c r="G1174" s="817"/>
      <c r="H1174" s="916">
        <v>5.12</v>
      </c>
      <c r="I1174" s="916"/>
      <c r="J1174" s="1028"/>
      <c r="K1174" s="210"/>
    </row>
    <row r="1175" spans="2:12" x14ac:dyDescent="0.2">
      <c r="B1175" s="201" t="s">
        <v>323</v>
      </c>
      <c r="C1175" s="201">
        <v>0.8</v>
      </c>
      <c r="D1175" s="201">
        <v>2.1</v>
      </c>
      <c r="E1175" s="201">
        <v>4</v>
      </c>
      <c r="F1175" s="817">
        <v>1.68</v>
      </c>
      <c r="G1175" s="817"/>
      <c r="H1175" s="916">
        <v>13.44</v>
      </c>
      <c r="I1175" s="916"/>
      <c r="J1175" s="1028"/>
      <c r="K1175" s="210"/>
    </row>
    <row r="1176" spans="2:12" x14ac:dyDescent="0.2">
      <c r="B1176" s="201" t="s">
        <v>332</v>
      </c>
      <c r="C1176" s="201">
        <v>0.9</v>
      </c>
      <c r="D1176" s="201">
        <v>2.1</v>
      </c>
      <c r="E1176" s="201">
        <v>16</v>
      </c>
      <c r="F1176" s="817">
        <v>1.89</v>
      </c>
      <c r="G1176" s="817"/>
      <c r="H1176" s="916">
        <v>60.48</v>
      </c>
      <c r="I1176" s="916"/>
      <c r="J1176" s="1028"/>
      <c r="K1176" s="210"/>
    </row>
    <row r="1177" spans="2:12" x14ac:dyDescent="0.2">
      <c r="B1177" s="201" t="s">
        <v>710</v>
      </c>
      <c r="C1177" s="201">
        <v>0.9</v>
      </c>
      <c r="D1177" s="201">
        <v>2.1</v>
      </c>
      <c r="E1177" s="201">
        <v>2</v>
      </c>
      <c r="F1177" s="817">
        <v>1.89</v>
      </c>
      <c r="G1177" s="817"/>
      <c r="H1177" s="916">
        <v>7.56</v>
      </c>
      <c r="I1177" s="916"/>
      <c r="J1177" s="1028"/>
      <c r="K1177" s="210"/>
    </row>
    <row r="1178" spans="2:12" x14ac:dyDescent="0.2">
      <c r="B1178" s="201" t="s">
        <v>711</v>
      </c>
      <c r="C1178" s="201">
        <v>0.9</v>
      </c>
      <c r="D1178" s="201">
        <v>2</v>
      </c>
      <c r="E1178" s="201">
        <v>6</v>
      </c>
      <c r="F1178" s="817">
        <v>1.8</v>
      </c>
      <c r="G1178" s="817"/>
      <c r="H1178" s="916">
        <v>21.6</v>
      </c>
      <c r="I1178" s="916"/>
      <c r="J1178" s="1028"/>
      <c r="K1178" s="210"/>
    </row>
    <row r="1179" spans="2:12" x14ac:dyDescent="0.2">
      <c r="B1179" s="201" t="s">
        <v>918</v>
      </c>
      <c r="C1179" s="201">
        <v>1.05</v>
      </c>
      <c r="D1179" s="201">
        <v>2.1</v>
      </c>
      <c r="E1179" s="201">
        <v>1</v>
      </c>
      <c r="F1179" s="817">
        <v>2.21</v>
      </c>
      <c r="G1179" s="817"/>
      <c r="H1179" s="916">
        <v>4.41</v>
      </c>
      <c r="I1179" s="916"/>
      <c r="J1179" s="1028"/>
      <c r="K1179" s="210"/>
    </row>
    <row r="1180" spans="2:12" x14ac:dyDescent="0.2">
      <c r="B1180" s="201" t="s">
        <v>918</v>
      </c>
      <c r="C1180" s="201">
        <v>1.2</v>
      </c>
      <c r="D1180" s="201">
        <v>2.1</v>
      </c>
      <c r="E1180" s="201">
        <v>2</v>
      </c>
      <c r="F1180" s="817">
        <v>2.52</v>
      </c>
      <c r="G1180" s="817"/>
      <c r="H1180" s="916">
        <v>10.08</v>
      </c>
      <c r="I1180" s="916"/>
      <c r="J1180" s="1028"/>
      <c r="K1180" s="210"/>
    </row>
    <row r="1181" spans="2:12" x14ac:dyDescent="0.2">
      <c r="B1181" s="201" t="s">
        <v>919</v>
      </c>
      <c r="C1181" s="201">
        <v>1.05</v>
      </c>
      <c r="D1181" s="201">
        <v>2.1</v>
      </c>
      <c r="E1181" s="201">
        <v>2</v>
      </c>
      <c r="F1181" s="817">
        <v>2.21</v>
      </c>
      <c r="G1181" s="817"/>
      <c r="H1181" s="916">
        <v>8.82</v>
      </c>
      <c r="I1181" s="916"/>
      <c r="J1181" s="1028"/>
      <c r="K1181" s="210"/>
    </row>
    <row r="1182" spans="2:12" x14ac:dyDescent="0.2">
      <c r="B1182" s="201" t="s">
        <v>919</v>
      </c>
      <c r="C1182" s="201">
        <v>1.5</v>
      </c>
      <c r="D1182" s="201">
        <v>2.5</v>
      </c>
      <c r="E1182" s="201">
        <v>1</v>
      </c>
      <c r="F1182" s="817">
        <v>3.75</v>
      </c>
      <c r="G1182" s="817"/>
      <c r="H1182" s="916">
        <v>7.5</v>
      </c>
      <c r="I1182" s="916"/>
      <c r="J1182" s="1028"/>
      <c r="K1182" s="210"/>
    </row>
    <row r="1183" spans="2:12" ht="12.75" customHeight="1" x14ac:dyDescent="0.2">
      <c r="B1183" s="201" t="s">
        <v>1153</v>
      </c>
      <c r="C1183" s="201">
        <v>1.8</v>
      </c>
      <c r="D1183" s="201">
        <v>2.1</v>
      </c>
      <c r="E1183" s="201">
        <v>2</v>
      </c>
      <c r="F1183" s="817">
        <v>3.78</v>
      </c>
      <c r="G1183" s="817"/>
      <c r="H1183" s="916">
        <v>15.12</v>
      </c>
      <c r="I1183" s="916"/>
      <c r="J1183" s="1028"/>
      <c r="L1183" s="210"/>
    </row>
    <row r="1184" spans="2:12" x14ac:dyDescent="0.2">
      <c r="B1184" s="201" t="s">
        <v>1154</v>
      </c>
      <c r="C1184" s="201">
        <v>2.2999999999999998</v>
      </c>
      <c r="D1184" s="201">
        <v>2.5</v>
      </c>
      <c r="E1184" s="201">
        <v>2</v>
      </c>
      <c r="F1184" s="817">
        <v>5.75</v>
      </c>
      <c r="G1184" s="817"/>
      <c r="H1184" s="916">
        <v>23</v>
      </c>
      <c r="I1184" s="916"/>
      <c r="J1184" s="1029"/>
    </row>
    <row r="1185" spans="1:12" x14ac:dyDescent="0.2">
      <c r="A1185" s="466" t="s">
        <v>1040</v>
      </c>
      <c r="B1185" s="797" t="s">
        <v>265</v>
      </c>
      <c r="C1185" s="798"/>
      <c r="D1185" s="798"/>
      <c r="E1185" s="798"/>
      <c r="F1185" s="798"/>
      <c r="G1185" s="799"/>
      <c r="H1185" s="805">
        <v>431.39000000000004</v>
      </c>
      <c r="I1185" s="806"/>
      <c r="J1185" s="127"/>
      <c r="K1185" s="210"/>
    </row>
    <row r="1186" spans="1:12" x14ac:dyDescent="0.2">
      <c r="B1186" s="125" t="s">
        <v>717</v>
      </c>
      <c r="C1186" s="142">
        <v>102229</v>
      </c>
      <c r="D1186" s="1015" t="s">
        <v>2508</v>
      </c>
      <c r="E1186" s="1016"/>
      <c r="F1186" s="1016"/>
      <c r="G1186" s="1016"/>
      <c r="H1186" s="1016"/>
      <c r="I1186" s="1017"/>
      <c r="J1186" s="142" t="s">
        <v>48</v>
      </c>
    </row>
    <row r="1187" spans="1:12" x14ac:dyDescent="0.2">
      <c r="B1187" s="467" t="s">
        <v>716</v>
      </c>
      <c r="C1187" s="200"/>
      <c r="D1187" s="356"/>
      <c r="E1187" s="356"/>
      <c r="F1187" s="356"/>
      <c r="G1187" s="356"/>
      <c r="H1187" s="356"/>
      <c r="I1187" s="356"/>
      <c r="J1187" s="363"/>
    </row>
    <row r="1188" spans="1:12" x14ac:dyDescent="0.2">
      <c r="B1188" s="215" t="s">
        <v>1135</v>
      </c>
      <c r="C1188" s="215" t="s">
        <v>261</v>
      </c>
      <c r="D1188" s="215" t="s">
        <v>262</v>
      </c>
      <c r="E1188" s="215" t="s">
        <v>1057</v>
      </c>
      <c r="F1188" s="868" t="s">
        <v>263</v>
      </c>
      <c r="G1188" s="868"/>
      <c r="H1188" s="868" t="s">
        <v>1133</v>
      </c>
      <c r="I1188" s="868"/>
      <c r="J1188" s="357" t="s">
        <v>264</v>
      </c>
      <c r="K1188" s="210"/>
    </row>
    <row r="1189" spans="1:12" ht="12.75" customHeight="1" x14ac:dyDescent="0.2">
      <c r="B1189" s="201" t="s">
        <v>916</v>
      </c>
      <c r="C1189" s="201">
        <v>0.7</v>
      </c>
      <c r="D1189" s="201">
        <v>2.1</v>
      </c>
      <c r="E1189" s="201">
        <v>3</v>
      </c>
      <c r="F1189" s="817">
        <v>1.47</v>
      </c>
      <c r="G1189" s="817"/>
      <c r="H1189" s="916">
        <v>8.82</v>
      </c>
      <c r="I1189" s="916"/>
      <c r="J1189" s="1027" t="s">
        <v>293</v>
      </c>
      <c r="L1189" s="210"/>
    </row>
    <row r="1190" spans="1:12" x14ac:dyDescent="0.2">
      <c r="B1190" s="201" t="s">
        <v>321</v>
      </c>
      <c r="C1190" s="201">
        <v>0.8</v>
      </c>
      <c r="D1190" s="201">
        <v>2.1</v>
      </c>
      <c r="E1190" s="201">
        <v>15</v>
      </c>
      <c r="F1190" s="817">
        <v>1.68</v>
      </c>
      <c r="G1190" s="817"/>
      <c r="H1190" s="916">
        <v>50.4</v>
      </c>
      <c r="I1190" s="916"/>
      <c r="J1190" s="1028"/>
    </row>
    <row r="1191" spans="1:12" x14ac:dyDescent="0.2">
      <c r="B1191" s="201" t="s">
        <v>710</v>
      </c>
      <c r="C1191" s="201">
        <v>0.9</v>
      </c>
      <c r="D1191" s="201">
        <v>2.1</v>
      </c>
      <c r="E1191" s="201">
        <v>4</v>
      </c>
      <c r="F1191" s="817">
        <v>1.89</v>
      </c>
      <c r="G1191" s="817"/>
      <c r="H1191" s="916">
        <v>15.12</v>
      </c>
      <c r="I1191" s="916"/>
      <c r="J1191" s="1028"/>
    </row>
    <row r="1192" spans="1:12" x14ac:dyDescent="0.2">
      <c r="B1192" s="201" t="s">
        <v>926</v>
      </c>
      <c r="C1192" s="201">
        <v>0.9</v>
      </c>
      <c r="D1192" s="201">
        <v>2.1</v>
      </c>
      <c r="E1192" s="201">
        <v>2</v>
      </c>
      <c r="F1192" s="817">
        <v>1.89</v>
      </c>
      <c r="G1192" s="817"/>
      <c r="H1192" s="916">
        <v>7.56</v>
      </c>
      <c r="I1192" s="916"/>
      <c r="J1192" s="1029"/>
    </row>
    <row r="1193" spans="1:12" x14ac:dyDescent="0.2">
      <c r="A1193" s="466" t="s">
        <v>1041</v>
      </c>
      <c r="B1193" s="797" t="s">
        <v>265</v>
      </c>
      <c r="C1193" s="798"/>
      <c r="D1193" s="798"/>
      <c r="E1193" s="798"/>
      <c r="F1193" s="798"/>
      <c r="G1193" s="799"/>
      <c r="H1193" s="805">
        <v>81.900000000000006</v>
      </c>
      <c r="I1193" s="806"/>
      <c r="J1193" s="127"/>
      <c r="K1193" s="210"/>
    </row>
    <row r="1194" spans="1:12" ht="12.75" customHeight="1" x14ac:dyDescent="0.2">
      <c r="B1194" s="361" t="s">
        <v>212</v>
      </c>
      <c r="C1194" s="362"/>
      <c r="D1194" s="962" t="s">
        <v>176</v>
      </c>
      <c r="E1194" s="962"/>
      <c r="F1194" s="962"/>
      <c r="G1194" s="962"/>
      <c r="H1194" s="962"/>
      <c r="I1194" s="962"/>
      <c r="J1194" s="363"/>
    </row>
    <row r="1195" spans="1:12" x14ac:dyDescent="0.2">
      <c r="B1195" s="125" t="s">
        <v>213</v>
      </c>
      <c r="C1195" s="230">
        <v>88485</v>
      </c>
      <c r="D1195" s="801" t="s">
        <v>2510</v>
      </c>
      <c r="E1195" s="795"/>
      <c r="F1195" s="795"/>
      <c r="G1195" s="795"/>
      <c r="H1195" s="795"/>
      <c r="I1195" s="796"/>
      <c r="J1195" s="230" t="s">
        <v>48</v>
      </c>
    </row>
    <row r="1196" spans="1:12" x14ac:dyDescent="0.2">
      <c r="B1196" s="777" t="s">
        <v>260</v>
      </c>
      <c r="C1196" s="778"/>
      <c r="D1196" s="778"/>
      <c r="E1196" s="778"/>
      <c r="F1196" s="778"/>
      <c r="G1196" s="779"/>
      <c r="H1196" s="783" t="s">
        <v>263</v>
      </c>
      <c r="I1196" s="783"/>
      <c r="J1196" s="313" t="s">
        <v>264</v>
      </c>
    </row>
    <row r="1197" spans="1:12" x14ac:dyDescent="0.2">
      <c r="B1197" s="784"/>
      <c r="C1197" s="785"/>
      <c r="D1197" s="785"/>
      <c r="E1197" s="785"/>
      <c r="F1197" s="785"/>
      <c r="G1197" s="786"/>
      <c r="H1197" s="818">
        <v>1665.2600000000002</v>
      </c>
      <c r="I1197" s="819"/>
      <c r="J1197" s="126" t="s">
        <v>263</v>
      </c>
    </row>
    <row r="1198" spans="1:12" x14ac:dyDescent="0.2">
      <c r="A1198" s="466" t="s">
        <v>213</v>
      </c>
      <c r="B1198" s="797" t="s">
        <v>265</v>
      </c>
      <c r="C1198" s="798"/>
      <c r="D1198" s="798"/>
      <c r="E1198" s="798"/>
      <c r="F1198" s="798"/>
      <c r="G1198" s="799"/>
      <c r="H1198" s="805">
        <v>1665.2600000000002</v>
      </c>
      <c r="I1198" s="806"/>
      <c r="J1198" s="127"/>
    </row>
    <row r="1199" spans="1:12" x14ac:dyDescent="0.2">
      <c r="B1199" s="125" t="s">
        <v>214</v>
      </c>
      <c r="C1199" s="230">
        <v>1901003033</v>
      </c>
      <c r="D1199" s="801" t="s">
        <v>2512</v>
      </c>
      <c r="E1199" s="795"/>
      <c r="F1199" s="795"/>
      <c r="G1199" s="795"/>
      <c r="H1199" s="795"/>
      <c r="I1199" s="796"/>
      <c r="J1199" s="230" t="s">
        <v>48</v>
      </c>
    </row>
    <row r="1200" spans="1:12" x14ac:dyDescent="0.2">
      <c r="B1200" s="777" t="s">
        <v>260</v>
      </c>
      <c r="C1200" s="778"/>
      <c r="D1200" s="778"/>
      <c r="E1200" s="778"/>
      <c r="F1200" s="778"/>
      <c r="G1200" s="779"/>
      <c r="H1200" s="783" t="s">
        <v>263</v>
      </c>
      <c r="I1200" s="783"/>
      <c r="J1200" s="313" t="s">
        <v>264</v>
      </c>
    </row>
    <row r="1201" spans="1:10" x14ac:dyDescent="0.2">
      <c r="B1201" s="784"/>
      <c r="C1201" s="785"/>
      <c r="D1201" s="785"/>
      <c r="E1201" s="785"/>
      <c r="F1201" s="785"/>
      <c r="G1201" s="786"/>
      <c r="H1201" s="818">
        <v>1665.2600000000002</v>
      </c>
      <c r="I1201" s="819"/>
      <c r="J1201" s="126" t="s">
        <v>263</v>
      </c>
    </row>
    <row r="1202" spans="1:10" x14ac:dyDescent="0.2">
      <c r="A1202" s="466" t="s">
        <v>214</v>
      </c>
      <c r="B1202" s="797" t="s">
        <v>265</v>
      </c>
      <c r="C1202" s="798"/>
      <c r="D1202" s="798"/>
      <c r="E1202" s="798"/>
      <c r="F1202" s="798"/>
      <c r="G1202" s="799"/>
      <c r="H1202" s="805">
        <v>1665.2600000000002</v>
      </c>
      <c r="I1202" s="806"/>
      <c r="J1202" s="127"/>
    </row>
    <row r="1203" spans="1:10" x14ac:dyDescent="0.2">
      <c r="A1203" s="466"/>
      <c r="B1203" s="125" t="s">
        <v>215</v>
      </c>
      <c r="C1203" s="230">
        <v>88489</v>
      </c>
      <c r="D1203" s="801" t="s">
        <v>2513</v>
      </c>
      <c r="E1203" s="795"/>
      <c r="F1203" s="795"/>
      <c r="G1203" s="795"/>
      <c r="H1203" s="795"/>
      <c r="I1203" s="796"/>
      <c r="J1203" s="230" t="s">
        <v>48</v>
      </c>
    </row>
    <row r="1204" spans="1:10" ht="30" customHeight="1" x14ac:dyDescent="0.2">
      <c r="B1204" s="842" t="s">
        <v>235</v>
      </c>
      <c r="C1204" s="842"/>
      <c r="D1204" s="842"/>
      <c r="E1204" s="313" t="s">
        <v>291</v>
      </c>
      <c r="F1204" s="313" t="s">
        <v>262</v>
      </c>
      <c r="G1204" s="313" t="s">
        <v>1133</v>
      </c>
      <c r="H1204" s="340" t="s">
        <v>1210</v>
      </c>
      <c r="I1204" s="313" t="s">
        <v>292</v>
      </c>
      <c r="J1204" s="313" t="s">
        <v>264</v>
      </c>
    </row>
    <row r="1205" spans="1:10" ht="30" customHeight="1" x14ac:dyDescent="0.2">
      <c r="B1205" s="777" t="s">
        <v>1207</v>
      </c>
      <c r="C1205" s="778"/>
      <c r="D1205" s="778"/>
      <c r="E1205" s="778"/>
      <c r="F1205" s="778"/>
      <c r="G1205" s="778"/>
      <c r="H1205" s="778"/>
      <c r="I1205" s="779"/>
      <c r="J1205" s="606"/>
    </row>
    <row r="1206" spans="1:10" ht="12.75" customHeight="1" x14ac:dyDescent="0.2">
      <c r="B1206" s="838" t="s">
        <v>880</v>
      </c>
      <c r="C1206" s="838"/>
      <c r="D1206" s="838"/>
      <c r="E1206" s="226">
        <v>5.6</v>
      </c>
      <c r="F1206" s="201">
        <v>3</v>
      </c>
      <c r="G1206" s="226">
        <v>16.809999999999999</v>
      </c>
      <c r="H1206" s="138">
        <v>1.47</v>
      </c>
      <c r="I1206" s="341">
        <v>15.34</v>
      </c>
      <c r="J1206" s="787" t="s">
        <v>348</v>
      </c>
    </row>
    <row r="1207" spans="1:10" x14ac:dyDescent="0.2">
      <c r="B1207" s="838" t="s">
        <v>889</v>
      </c>
      <c r="C1207" s="838"/>
      <c r="D1207" s="838"/>
      <c r="E1207" s="226">
        <v>70.099999999999994</v>
      </c>
      <c r="F1207" s="201">
        <v>3</v>
      </c>
      <c r="G1207" s="226">
        <v>210.29</v>
      </c>
      <c r="H1207" s="138">
        <v>28.79</v>
      </c>
      <c r="I1207" s="341">
        <v>181.5</v>
      </c>
      <c r="J1207" s="788"/>
    </row>
    <row r="1208" spans="1:10" x14ac:dyDescent="0.2">
      <c r="B1208" s="838" t="s">
        <v>892</v>
      </c>
      <c r="C1208" s="838"/>
      <c r="D1208" s="838"/>
      <c r="E1208" s="226">
        <v>9.6</v>
      </c>
      <c r="F1208" s="201">
        <v>3</v>
      </c>
      <c r="G1208" s="226">
        <v>28.8</v>
      </c>
      <c r="H1208" s="138">
        <v>2.78</v>
      </c>
      <c r="I1208" s="341">
        <v>26.02</v>
      </c>
      <c r="J1208" s="788"/>
    </row>
    <row r="1209" spans="1:10" x14ac:dyDescent="0.2">
      <c r="B1209" s="838" t="s">
        <v>893</v>
      </c>
      <c r="C1209" s="838"/>
      <c r="D1209" s="838"/>
      <c r="E1209" s="226">
        <v>7.41</v>
      </c>
      <c r="F1209" s="201">
        <v>3</v>
      </c>
      <c r="G1209" s="226">
        <v>22.22</v>
      </c>
      <c r="H1209" s="138">
        <v>1.68</v>
      </c>
      <c r="I1209" s="341">
        <v>20.54</v>
      </c>
      <c r="J1209" s="788"/>
    </row>
    <row r="1210" spans="1:10" x14ac:dyDescent="0.2">
      <c r="B1210" s="838" t="s">
        <v>904</v>
      </c>
      <c r="C1210" s="838"/>
      <c r="D1210" s="838"/>
      <c r="E1210" s="226">
        <v>25.2</v>
      </c>
      <c r="F1210" s="201">
        <v>3</v>
      </c>
      <c r="G1210" s="226">
        <v>75.599999999999994</v>
      </c>
      <c r="H1210" s="138">
        <v>10.44</v>
      </c>
      <c r="I1210" s="341">
        <v>65.16</v>
      </c>
      <c r="J1210" s="788"/>
    </row>
    <row r="1211" spans="1:10" x14ac:dyDescent="0.2">
      <c r="B1211" s="838" t="s">
        <v>905</v>
      </c>
      <c r="C1211" s="838"/>
      <c r="D1211" s="838"/>
      <c r="E1211" s="226">
        <v>34.1</v>
      </c>
      <c r="F1211" s="201">
        <v>3</v>
      </c>
      <c r="G1211" s="226">
        <v>102.3</v>
      </c>
      <c r="H1211" s="138">
        <v>13.32</v>
      </c>
      <c r="I1211" s="341">
        <v>88.98</v>
      </c>
      <c r="J1211" s="788"/>
    </row>
    <row r="1212" spans="1:10" x14ac:dyDescent="0.2">
      <c r="B1212" s="838" t="s">
        <v>906</v>
      </c>
      <c r="C1212" s="838"/>
      <c r="D1212" s="838"/>
      <c r="E1212" s="226">
        <v>34.1</v>
      </c>
      <c r="F1212" s="201">
        <v>3</v>
      </c>
      <c r="G1212" s="226">
        <v>102.3</v>
      </c>
      <c r="H1212" s="138">
        <v>11.88</v>
      </c>
      <c r="I1212" s="341">
        <v>90.42</v>
      </c>
      <c r="J1212" s="788"/>
    </row>
    <row r="1213" spans="1:10" x14ac:dyDescent="0.2">
      <c r="B1213" s="838" t="s">
        <v>907</v>
      </c>
      <c r="C1213" s="838"/>
      <c r="D1213" s="838"/>
      <c r="E1213" s="226">
        <v>5.29</v>
      </c>
      <c r="F1213" s="201">
        <v>3</v>
      </c>
      <c r="G1213" s="226">
        <v>15.87</v>
      </c>
      <c r="H1213" s="138">
        <v>1.68</v>
      </c>
      <c r="I1213" s="341">
        <v>14.19</v>
      </c>
      <c r="J1213" s="788"/>
    </row>
    <row r="1214" spans="1:10" x14ac:dyDescent="0.2">
      <c r="A1214" s="466" t="s">
        <v>215</v>
      </c>
      <c r="B1214" s="797" t="s">
        <v>265</v>
      </c>
      <c r="C1214" s="798"/>
      <c r="D1214" s="798"/>
      <c r="E1214" s="798"/>
      <c r="F1214" s="798"/>
      <c r="G1214" s="798"/>
      <c r="H1214" s="799"/>
      <c r="I1214" s="337">
        <v>502.15000000000003</v>
      </c>
      <c r="J1214" s="607"/>
    </row>
    <row r="1215" spans="1:10" x14ac:dyDescent="0.2">
      <c r="A1215" s="466"/>
      <c r="B1215" s="125" t="s">
        <v>1779</v>
      </c>
      <c r="C1215" s="230" t="s">
        <v>771</v>
      </c>
      <c r="D1215" s="801" t="s">
        <v>1218</v>
      </c>
      <c r="E1215" s="795"/>
      <c r="F1215" s="795"/>
      <c r="G1215" s="795"/>
      <c r="H1215" s="795"/>
      <c r="I1215" s="796"/>
      <c r="J1215" s="230" t="s">
        <v>121</v>
      </c>
    </row>
    <row r="1216" spans="1:10" ht="30" customHeight="1" x14ac:dyDescent="0.2">
      <c r="B1216" s="777" t="s">
        <v>1213</v>
      </c>
      <c r="C1216" s="778"/>
      <c r="D1216" s="778"/>
      <c r="E1216" s="778"/>
      <c r="F1216" s="778"/>
      <c r="G1216" s="778"/>
      <c r="H1216" s="778"/>
      <c r="I1216" s="779"/>
      <c r="J1216" s="606"/>
    </row>
    <row r="1217" spans="2:10" ht="12.75" customHeight="1" x14ac:dyDescent="0.2">
      <c r="B1217" s="838" t="s">
        <v>864</v>
      </c>
      <c r="C1217" s="838"/>
      <c r="D1217" s="838"/>
      <c r="E1217" s="226">
        <v>11.55</v>
      </c>
      <c r="F1217" s="201">
        <v>2.2999999999999998</v>
      </c>
      <c r="G1217" s="226">
        <v>26.56</v>
      </c>
      <c r="H1217" s="138">
        <v>8.3249999999999993</v>
      </c>
      <c r="I1217" s="341">
        <v>18.239999999999998</v>
      </c>
      <c r="J1217" s="787" t="s">
        <v>348</v>
      </c>
    </row>
    <row r="1218" spans="2:10" x14ac:dyDescent="0.2">
      <c r="B1218" s="838" t="s">
        <v>865</v>
      </c>
      <c r="C1218" s="838"/>
      <c r="D1218" s="838"/>
      <c r="E1218" s="226">
        <v>11.5</v>
      </c>
      <c r="F1218" s="201">
        <v>2.2999999999999998</v>
      </c>
      <c r="G1218" s="226">
        <v>26.45</v>
      </c>
      <c r="H1218" s="138">
        <v>8.3249999999999993</v>
      </c>
      <c r="I1218" s="341">
        <v>18.13</v>
      </c>
      <c r="J1218" s="788"/>
    </row>
    <row r="1219" spans="2:10" x14ac:dyDescent="0.2">
      <c r="B1219" s="838" t="s">
        <v>866</v>
      </c>
      <c r="C1219" s="838"/>
      <c r="D1219" s="838"/>
      <c r="E1219" s="226">
        <v>13.8</v>
      </c>
      <c r="F1219" s="201">
        <v>2.2999999999999998</v>
      </c>
      <c r="G1219" s="226">
        <v>31.74</v>
      </c>
      <c r="H1219" s="138">
        <v>2.92</v>
      </c>
      <c r="I1219" s="341">
        <v>28.82</v>
      </c>
      <c r="J1219" s="788"/>
    </row>
    <row r="1220" spans="2:10" x14ac:dyDescent="0.2">
      <c r="B1220" s="838" t="s">
        <v>867</v>
      </c>
      <c r="C1220" s="838"/>
      <c r="D1220" s="838"/>
      <c r="E1220" s="226">
        <v>18.55</v>
      </c>
      <c r="F1220" s="201">
        <v>2.2999999999999998</v>
      </c>
      <c r="G1220" s="226">
        <v>42.67</v>
      </c>
      <c r="H1220" s="138">
        <v>2.92</v>
      </c>
      <c r="I1220" s="341">
        <v>39.75</v>
      </c>
      <c r="J1220" s="788"/>
    </row>
    <row r="1221" spans="2:10" x14ac:dyDescent="0.2">
      <c r="B1221" s="838" t="s">
        <v>868</v>
      </c>
      <c r="C1221" s="838"/>
      <c r="D1221" s="838"/>
      <c r="E1221" s="226">
        <v>7.95</v>
      </c>
      <c r="F1221" s="201">
        <v>2.2999999999999998</v>
      </c>
      <c r="G1221" s="226">
        <v>18.28</v>
      </c>
      <c r="H1221" s="138">
        <v>9.8840000000000003</v>
      </c>
      <c r="I1221" s="341">
        <v>8.4</v>
      </c>
      <c r="J1221" s="788"/>
    </row>
    <row r="1222" spans="2:10" ht="12.75" customHeight="1" x14ac:dyDescent="0.2">
      <c r="B1222" s="838" t="s">
        <v>871</v>
      </c>
      <c r="C1222" s="838"/>
      <c r="D1222" s="838"/>
      <c r="E1222" s="226">
        <v>30.6</v>
      </c>
      <c r="F1222" s="201">
        <v>2.2999999999999998</v>
      </c>
      <c r="G1222" s="226">
        <v>70.38</v>
      </c>
      <c r="H1222" s="138">
        <v>9.36</v>
      </c>
      <c r="I1222" s="341">
        <v>61.02</v>
      </c>
      <c r="J1222" s="788"/>
    </row>
    <row r="1223" spans="2:10" x14ac:dyDescent="0.2">
      <c r="B1223" s="838" t="s">
        <v>872</v>
      </c>
      <c r="C1223" s="838"/>
      <c r="D1223" s="838"/>
      <c r="E1223" s="226">
        <v>30.6</v>
      </c>
      <c r="F1223" s="201">
        <v>2.2999999999999998</v>
      </c>
      <c r="G1223" s="226">
        <v>70.38</v>
      </c>
      <c r="H1223" s="138">
        <v>9.36</v>
      </c>
      <c r="I1223" s="341">
        <v>61.02</v>
      </c>
      <c r="J1223" s="788"/>
    </row>
    <row r="1224" spans="2:10" x14ac:dyDescent="0.2">
      <c r="B1224" s="838" t="s">
        <v>873</v>
      </c>
      <c r="C1224" s="838"/>
      <c r="D1224" s="838"/>
      <c r="E1224" s="226">
        <v>30.6</v>
      </c>
      <c r="F1224" s="201">
        <v>2.2999999999999998</v>
      </c>
      <c r="G1224" s="226">
        <v>70.38</v>
      </c>
      <c r="H1224" s="138">
        <v>10.48</v>
      </c>
      <c r="I1224" s="341">
        <v>59.9</v>
      </c>
      <c r="J1224" s="788"/>
    </row>
    <row r="1225" spans="2:10" x14ac:dyDescent="0.2">
      <c r="B1225" s="838" t="s">
        <v>874</v>
      </c>
      <c r="C1225" s="838"/>
      <c r="D1225" s="838"/>
      <c r="E1225" s="226">
        <v>30.6</v>
      </c>
      <c r="F1225" s="201">
        <v>2.2999999999999998</v>
      </c>
      <c r="G1225" s="226">
        <v>70.38</v>
      </c>
      <c r="H1225" s="138">
        <v>10.48</v>
      </c>
      <c r="I1225" s="341">
        <v>59.9</v>
      </c>
      <c r="J1225" s="788"/>
    </row>
    <row r="1226" spans="2:10" x14ac:dyDescent="0.2">
      <c r="B1226" s="838" t="s">
        <v>875</v>
      </c>
      <c r="C1226" s="838"/>
      <c r="D1226" s="838"/>
      <c r="E1226" s="226">
        <v>27</v>
      </c>
      <c r="F1226" s="201">
        <v>2.2999999999999998</v>
      </c>
      <c r="G1226" s="226">
        <v>62.1</v>
      </c>
      <c r="H1226" s="138">
        <v>9.24</v>
      </c>
      <c r="I1226" s="341">
        <v>52.86</v>
      </c>
      <c r="J1226" s="788"/>
    </row>
    <row r="1227" spans="2:10" x14ac:dyDescent="0.2">
      <c r="B1227" s="838" t="s">
        <v>876</v>
      </c>
      <c r="C1227" s="838"/>
      <c r="D1227" s="838"/>
      <c r="E1227" s="226">
        <v>27</v>
      </c>
      <c r="F1227" s="201">
        <v>2.2999999999999998</v>
      </c>
      <c r="G1227" s="226">
        <v>62.1</v>
      </c>
      <c r="H1227" s="138">
        <v>9.24</v>
      </c>
      <c r="I1227" s="341">
        <v>52.86</v>
      </c>
      <c r="J1227" s="788"/>
    </row>
    <row r="1228" spans="2:10" x14ac:dyDescent="0.2">
      <c r="B1228" s="838" t="s">
        <v>879</v>
      </c>
      <c r="C1228" s="838"/>
      <c r="D1228" s="838"/>
      <c r="E1228" s="226">
        <v>13.8</v>
      </c>
      <c r="F1228" s="201">
        <v>2.2999999999999998</v>
      </c>
      <c r="G1228" s="226">
        <v>31.74</v>
      </c>
      <c r="H1228" s="138">
        <v>4</v>
      </c>
      <c r="I1228" s="341">
        <v>27.74</v>
      </c>
      <c r="J1228" s="788"/>
    </row>
    <row r="1229" spans="2:10" x14ac:dyDescent="0.2">
      <c r="B1229" s="838" t="s">
        <v>881</v>
      </c>
      <c r="C1229" s="838"/>
      <c r="D1229" s="838"/>
      <c r="E1229" s="226">
        <v>11.4</v>
      </c>
      <c r="F1229" s="201">
        <v>2.2999999999999998</v>
      </c>
      <c r="G1229" s="226">
        <v>26.22</v>
      </c>
      <c r="H1229" s="138">
        <v>2.2000000000000002</v>
      </c>
      <c r="I1229" s="341">
        <v>24.02</v>
      </c>
      <c r="J1229" s="788"/>
    </row>
    <row r="1230" spans="2:10" x14ac:dyDescent="0.2">
      <c r="B1230" s="838" t="s">
        <v>882</v>
      </c>
      <c r="C1230" s="838"/>
      <c r="D1230" s="838"/>
      <c r="E1230" s="226">
        <v>11.4</v>
      </c>
      <c r="F1230" s="201">
        <v>2.2999999999999998</v>
      </c>
      <c r="G1230" s="226">
        <v>26.22</v>
      </c>
      <c r="H1230" s="138">
        <v>2.2000000000000002</v>
      </c>
      <c r="I1230" s="341">
        <v>24.02</v>
      </c>
      <c r="J1230" s="788"/>
    </row>
    <row r="1231" spans="2:10" x14ac:dyDescent="0.2">
      <c r="B1231" s="838" t="s">
        <v>886</v>
      </c>
      <c r="C1231" s="838"/>
      <c r="D1231" s="838"/>
      <c r="E1231" s="226">
        <v>28.2</v>
      </c>
      <c r="F1231" s="201">
        <v>2.2999999999999998</v>
      </c>
      <c r="G1231" s="226">
        <v>64.87</v>
      </c>
      <c r="H1231" s="138">
        <v>10.88</v>
      </c>
      <c r="I1231" s="341">
        <v>53.99</v>
      </c>
      <c r="J1231" s="788"/>
    </row>
    <row r="1232" spans="2:10" x14ac:dyDescent="0.2">
      <c r="B1232" s="838" t="s">
        <v>887</v>
      </c>
      <c r="C1232" s="838"/>
      <c r="D1232" s="838"/>
      <c r="E1232" s="226">
        <v>25.8</v>
      </c>
      <c r="F1232" s="201">
        <v>2.2999999999999998</v>
      </c>
      <c r="G1232" s="226">
        <v>59.34</v>
      </c>
      <c r="H1232" s="138">
        <v>9.24</v>
      </c>
      <c r="I1232" s="341">
        <v>50.1</v>
      </c>
      <c r="J1232" s="788"/>
    </row>
    <row r="1233" spans="1:10" x14ac:dyDescent="0.2">
      <c r="B1233" s="838" t="s">
        <v>888</v>
      </c>
      <c r="C1233" s="838"/>
      <c r="D1233" s="838"/>
      <c r="E1233" s="226">
        <v>25.6</v>
      </c>
      <c r="F1233" s="201">
        <v>2.2999999999999998</v>
      </c>
      <c r="G1233" s="226">
        <v>58.88</v>
      </c>
      <c r="H1233" s="138">
        <v>9.24</v>
      </c>
      <c r="I1233" s="341">
        <v>49.64</v>
      </c>
      <c r="J1233" s="788"/>
    </row>
    <row r="1234" spans="1:10" x14ac:dyDescent="0.2">
      <c r="B1234" s="838" t="s">
        <v>890</v>
      </c>
      <c r="C1234" s="838"/>
      <c r="D1234" s="838"/>
      <c r="E1234" s="226">
        <v>35.4</v>
      </c>
      <c r="F1234" s="201">
        <v>2.2999999999999998</v>
      </c>
      <c r="G1234" s="226">
        <v>81.430000000000007</v>
      </c>
      <c r="H1234" s="138">
        <v>15</v>
      </c>
      <c r="I1234" s="341">
        <v>66.430000000000007</v>
      </c>
      <c r="J1234" s="788"/>
    </row>
    <row r="1235" spans="1:10" x14ac:dyDescent="0.2">
      <c r="B1235" s="838" t="s">
        <v>894</v>
      </c>
      <c r="C1235" s="838"/>
      <c r="D1235" s="838"/>
      <c r="E1235" s="226">
        <v>17.399999999999999</v>
      </c>
      <c r="F1235" s="201">
        <v>2.2999999999999998</v>
      </c>
      <c r="G1235" s="226">
        <v>40.020000000000003</v>
      </c>
      <c r="H1235" s="138">
        <v>4.72</v>
      </c>
      <c r="I1235" s="341">
        <v>35.299999999999997</v>
      </c>
      <c r="J1235" s="788"/>
    </row>
    <row r="1236" spans="1:10" x14ac:dyDescent="0.2">
      <c r="B1236" s="838" t="s">
        <v>902</v>
      </c>
      <c r="C1236" s="838"/>
      <c r="D1236" s="838"/>
      <c r="E1236" s="226">
        <v>22.2</v>
      </c>
      <c r="F1236" s="201">
        <v>2.2999999999999998</v>
      </c>
      <c r="G1236" s="226">
        <v>51.06</v>
      </c>
      <c r="H1236" s="138">
        <v>8.68</v>
      </c>
      <c r="I1236" s="341">
        <v>42.38</v>
      </c>
      <c r="J1236" s="788"/>
    </row>
    <row r="1237" spans="1:10" x14ac:dyDescent="0.2">
      <c r="B1237" s="838" t="s">
        <v>903</v>
      </c>
      <c r="C1237" s="838"/>
      <c r="D1237" s="838"/>
      <c r="E1237" s="226">
        <v>25.2</v>
      </c>
      <c r="F1237" s="201">
        <v>2.2999999999999998</v>
      </c>
      <c r="G1237" s="226">
        <v>57.96</v>
      </c>
      <c r="H1237" s="138">
        <v>8.8800000000000008</v>
      </c>
      <c r="I1237" s="341">
        <v>49.08</v>
      </c>
      <c r="J1237" s="788"/>
    </row>
    <row r="1238" spans="1:10" x14ac:dyDescent="0.2">
      <c r="A1238" s="466" t="s">
        <v>1779</v>
      </c>
      <c r="B1238" s="797" t="s">
        <v>265</v>
      </c>
      <c r="C1238" s="798"/>
      <c r="D1238" s="798"/>
      <c r="E1238" s="798"/>
      <c r="F1238" s="798"/>
      <c r="G1238" s="798"/>
      <c r="H1238" s="799"/>
      <c r="I1238" s="337">
        <v>883.60000000000014</v>
      </c>
      <c r="J1238" s="789"/>
    </row>
    <row r="1239" spans="1:10" x14ac:dyDescent="0.2">
      <c r="B1239" s="125" t="s">
        <v>1780</v>
      </c>
      <c r="C1239" s="230" t="s">
        <v>772</v>
      </c>
      <c r="D1239" s="801" t="s">
        <v>1219</v>
      </c>
      <c r="E1239" s="795"/>
      <c r="F1239" s="795"/>
      <c r="G1239" s="795"/>
      <c r="H1239" s="795"/>
      <c r="I1239" s="796"/>
      <c r="J1239" s="230" t="s">
        <v>121</v>
      </c>
    </row>
    <row r="1240" spans="1:10" ht="30" customHeight="1" x14ac:dyDescent="0.2">
      <c r="B1240" s="842" t="s">
        <v>235</v>
      </c>
      <c r="C1240" s="842"/>
      <c r="D1240" s="842"/>
      <c r="E1240" s="313" t="s">
        <v>291</v>
      </c>
      <c r="F1240" s="313" t="s">
        <v>262</v>
      </c>
      <c r="G1240" s="313" t="s">
        <v>1133</v>
      </c>
      <c r="H1240" s="340" t="s">
        <v>1210</v>
      </c>
      <c r="I1240" s="313" t="s">
        <v>292</v>
      </c>
      <c r="J1240" s="313" t="s">
        <v>264</v>
      </c>
    </row>
    <row r="1241" spans="1:10" ht="12.75" customHeight="1" x14ac:dyDescent="0.2">
      <c r="B1241" s="838" t="s">
        <v>864</v>
      </c>
      <c r="C1241" s="838"/>
      <c r="D1241" s="838"/>
      <c r="E1241" s="226">
        <v>11.55</v>
      </c>
      <c r="F1241" s="201">
        <v>0.7</v>
      </c>
      <c r="G1241" s="226">
        <v>8.08</v>
      </c>
      <c r="H1241" s="201">
        <v>1.645</v>
      </c>
      <c r="I1241" s="341">
        <v>6.44</v>
      </c>
      <c r="J1241" s="787" t="s">
        <v>348</v>
      </c>
    </row>
    <row r="1242" spans="1:10" x14ac:dyDescent="0.2">
      <c r="B1242" s="838" t="s">
        <v>865</v>
      </c>
      <c r="C1242" s="838"/>
      <c r="D1242" s="838"/>
      <c r="E1242" s="226">
        <v>11.5</v>
      </c>
      <c r="F1242" s="201">
        <v>0.7</v>
      </c>
      <c r="G1242" s="226">
        <v>8.0500000000000007</v>
      </c>
      <c r="H1242" s="201">
        <v>1.6379999999999999</v>
      </c>
      <c r="I1242" s="341">
        <v>6.41</v>
      </c>
      <c r="J1242" s="788"/>
    </row>
    <row r="1243" spans="1:10" x14ac:dyDescent="0.2">
      <c r="B1243" s="838" t="s">
        <v>866</v>
      </c>
      <c r="C1243" s="838"/>
      <c r="D1243" s="838"/>
      <c r="E1243" s="226">
        <v>13.8</v>
      </c>
      <c r="F1243" s="201">
        <v>0.7</v>
      </c>
      <c r="G1243" s="226">
        <v>9.66</v>
      </c>
      <c r="H1243" s="201">
        <v>0.56000000000000005</v>
      </c>
      <c r="I1243" s="341">
        <v>9.1</v>
      </c>
      <c r="J1243" s="788"/>
    </row>
    <row r="1244" spans="1:10" x14ac:dyDescent="0.2">
      <c r="B1244" s="838" t="s">
        <v>867</v>
      </c>
      <c r="C1244" s="838"/>
      <c r="D1244" s="838"/>
      <c r="E1244" s="226">
        <v>18.55</v>
      </c>
      <c r="F1244" s="201">
        <v>0.7</v>
      </c>
      <c r="G1244" s="226">
        <v>12.99</v>
      </c>
      <c r="H1244" s="201">
        <v>0.56000000000000005</v>
      </c>
      <c r="I1244" s="341">
        <v>12.43</v>
      </c>
      <c r="J1244" s="788"/>
    </row>
    <row r="1245" spans="1:10" x14ac:dyDescent="0.2">
      <c r="B1245" s="838" t="s">
        <v>868</v>
      </c>
      <c r="C1245" s="838"/>
      <c r="D1245" s="838"/>
      <c r="E1245" s="226">
        <v>7.95</v>
      </c>
      <c r="F1245" s="201">
        <v>0.7</v>
      </c>
      <c r="G1245" s="226">
        <v>5.56</v>
      </c>
      <c r="H1245" s="201">
        <v>0.7</v>
      </c>
      <c r="I1245" s="341">
        <v>4.8600000000000003</v>
      </c>
      <c r="J1245" s="788"/>
    </row>
    <row r="1246" spans="1:10" x14ac:dyDescent="0.2">
      <c r="B1246" s="838" t="s">
        <v>871</v>
      </c>
      <c r="C1246" s="838"/>
      <c r="D1246" s="838"/>
      <c r="E1246" s="226">
        <v>30.6</v>
      </c>
      <c r="F1246" s="201">
        <v>0.7</v>
      </c>
      <c r="G1246" s="226">
        <v>21.42</v>
      </c>
      <c r="H1246" s="201">
        <v>2.8980000000000001</v>
      </c>
      <c r="I1246" s="341">
        <v>18.52</v>
      </c>
      <c r="J1246" s="788"/>
    </row>
    <row r="1247" spans="1:10" x14ac:dyDescent="0.2">
      <c r="B1247" s="838" t="s">
        <v>872</v>
      </c>
      <c r="C1247" s="838"/>
      <c r="D1247" s="838"/>
      <c r="E1247" s="226">
        <v>30.6</v>
      </c>
      <c r="F1247" s="201">
        <v>0.7</v>
      </c>
      <c r="G1247" s="226">
        <v>21.42</v>
      </c>
      <c r="H1247" s="201">
        <v>2.9049999999999998</v>
      </c>
      <c r="I1247" s="341">
        <v>18.52</v>
      </c>
      <c r="J1247" s="788"/>
    </row>
    <row r="1248" spans="1:10" x14ac:dyDescent="0.2">
      <c r="B1248" s="838" t="s">
        <v>873</v>
      </c>
      <c r="C1248" s="838"/>
      <c r="D1248" s="838"/>
      <c r="E1248" s="226">
        <v>30.6</v>
      </c>
      <c r="F1248" s="201">
        <v>0.7</v>
      </c>
      <c r="G1248" s="226">
        <v>21.42</v>
      </c>
      <c r="H1248" s="201">
        <v>1.89</v>
      </c>
      <c r="I1248" s="341">
        <v>19.53</v>
      </c>
      <c r="J1248" s="788"/>
    </row>
    <row r="1249" spans="1:10" x14ac:dyDescent="0.2">
      <c r="B1249" s="838" t="s">
        <v>874</v>
      </c>
      <c r="C1249" s="838"/>
      <c r="D1249" s="838"/>
      <c r="E1249" s="226">
        <v>30.6</v>
      </c>
      <c r="F1249" s="201">
        <v>0.7</v>
      </c>
      <c r="G1249" s="226">
        <v>21.42</v>
      </c>
      <c r="H1249" s="201">
        <v>1.89</v>
      </c>
      <c r="I1249" s="341">
        <v>19.53</v>
      </c>
      <c r="J1249" s="788"/>
    </row>
    <row r="1250" spans="1:10" x14ac:dyDescent="0.2">
      <c r="B1250" s="838" t="s">
        <v>875</v>
      </c>
      <c r="C1250" s="838"/>
      <c r="D1250" s="838"/>
      <c r="E1250" s="226">
        <v>27</v>
      </c>
      <c r="F1250" s="201">
        <v>0.7</v>
      </c>
      <c r="G1250" s="226">
        <v>18.899999999999999</v>
      </c>
      <c r="H1250" s="201">
        <v>1.26</v>
      </c>
      <c r="I1250" s="341">
        <v>17.64</v>
      </c>
      <c r="J1250" s="788"/>
    </row>
    <row r="1251" spans="1:10" x14ac:dyDescent="0.2">
      <c r="B1251" s="838" t="s">
        <v>876</v>
      </c>
      <c r="C1251" s="838"/>
      <c r="D1251" s="838"/>
      <c r="E1251" s="226">
        <v>27</v>
      </c>
      <c r="F1251" s="201">
        <v>0.7</v>
      </c>
      <c r="G1251" s="226">
        <v>18.899999999999999</v>
      </c>
      <c r="H1251" s="201">
        <v>1.26</v>
      </c>
      <c r="I1251" s="341">
        <v>17.64</v>
      </c>
      <c r="J1251" s="788"/>
    </row>
    <row r="1252" spans="1:10" x14ac:dyDescent="0.2">
      <c r="B1252" s="838" t="s">
        <v>879</v>
      </c>
      <c r="C1252" s="838"/>
      <c r="D1252" s="838"/>
      <c r="E1252" s="226">
        <v>13.8</v>
      </c>
      <c r="F1252" s="201">
        <v>0.7</v>
      </c>
      <c r="G1252" s="226">
        <v>9.66</v>
      </c>
      <c r="H1252" s="201">
        <v>0.56000000000000005</v>
      </c>
      <c r="I1252" s="341">
        <v>9.1</v>
      </c>
      <c r="J1252" s="788"/>
    </row>
    <row r="1253" spans="1:10" x14ac:dyDescent="0.2">
      <c r="B1253" s="838" t="s">
        <v>881</v>
      </c>
      <c r="C1253" s="838"/>
      <c r="D1253" s="838"/>
      <c r="E1253" s="226">
        <v>11.4</v>
      </c>
      <c r="F1253" s="201">
        <v>0.7</v>
      </c>
      <c r="G1253" s="226">
        <v>7.98</v>
      </c>
      <c r="H1253" s="201">
        <v>0.56000000000000005</v>
      </c>
      <c r="I1253" s="341">
        <v>7.42</v>
      </c>
      <c r="J1253" s="788"/>
    </row>
    <row r="1254" spans="1:10" x14ac:dyDescent="0.2">
      <c r="B1254" s="838" t="s">
        <v>882</v>
      </c>
      <c r="C1254" s="838"/>
      <c r="D1254" s="838"/>
      <c r="E1254" s="226">
        <v>11.4</v>
      </c>
      <c r="F1254" s="201">
        <v>0.7</v>
      </c>
      <c r="G1254" s="226">
        <v>7.98</v>
      </c>
      <c r="H1254" s="201">
        <v>0.56000000000000005</v>
      </c>
      <c r="I1254" s="341">
        <v>7.42</v>
      </c>
      <c r="J1254" s="788"/>
    </row>
    <row r="1255" spans="1:10" x14ac:dyDescent="0.2">
      <c r="B1255" s="838" t="s">
        <v>886</v>
      </c>
      <c r="C1255" s="838"/>
      <c r="D1255" s="838"/>
      <c r="E1255" s="226">
        <v>28.2</v>
      </c>
      <c r="F1255" s="201">
        <v>0.7</v>
      </c>
      <c r="G1255" s="226">
        <v>19.739999999999998</v>
      </c>
      <c r="H1255" s="201">
        <v>0.63</v>
      </c>
      <c r="I1255" s="341">
        <v>19.11</v>
      </c>
      <c r="J1255" s="788"/>
    </row>
    <row r="1256" spans="1:10" x14ac:dyDescent="0.2">
      <c r="B1256" s="838" t="s">
        <v>887</v>
      </c>
      <c r="C1256" s="838"/>
      <c r="D1256" s="838"/>
      <c r="E1256" s="226">
        <v>25.8</v>
      </c>
      <c r="F1256" s="201">
        <v>0.7</v>
      </c>
      <c r="G1256" s="226">
        <v>18.059999999999999</v>
      </c>
      <c r="H1256" s="201">
        <v>1.26</v>
      </c>
      <c r="I1256" s="341">
        <v>16.8</v>
      </c>
      <c r="J1256" s="788"/>
    </row>
    <row r="1257" spans="1:10" x14ac:dyDescent="0.2">
      <c r="B1257" s="838" t="s">
        <v>888</v>
      </c>
      <c r="C1257" s="838"/>
      <c r="D1257" s="838"/>
      <c r="E1257" s="226">
        <v>25.6</v>
      </c>
      <c r="F1257" s="201">
        <v>0.7</v>
      </c>
      <c r="G1257" s="226">
        <v>17.920000000000002</v>
      </c>
      <c r="H1257" s="201">
        <v>1.26</v>
      </c>
      <c r="I1257" s="341">
        <v>16.66</v>
      </c>
      <c r="J1257" s="788"/>
    </row>
    <row r="1258" spans="1:10" x14ac:dyDescent="0.2">
      <c r="B1258" s="838" t="s">
        <v>890</v>
      </c>
      <c r="C1258" s="838"/>
      <c r="D1258" s="838"/>
      <c r="E1258" s="226">
        <v>35.4</v>
      </c>
      <c r="F1258" s="201">
        <v>0.7</v>
      </c>
      <c r="G1258" s="226">
        <v>24.78</v>
      </c>
      <c r="H1258" s="201">
        <v>5.88</v>
      </c>
      <c r="I1258" s="341">
        <v>18.899999999999999</v>
      </c>
      <c r="J1258" s="788"/>
    </row>
    <row r="1259" spans="1:10" x14ac:dyDescent="0.2">
      <c r="B1259" s="838" t="s">
        <v>894</v>
      </c>
      <c r="C1259" s="838"/>
      <c r="D1259" s="838"/>
      <c r="E1259" s="226">
        <v>17.399999999999999</v>
      </c>
      <c r="F1259" s="201">
        <v>0.7</v>
      </c>
      <c r="G1259" s="226">
        <v>12.18</v>
      </c>
      <c r="H1259" s="201">
        <v>0.56000000000000005</v>
      </c>
      <c r="I1259" s="341">
        <v>11.62</v>
      </c>
      <c r="J1259" s="788"/>
    </row>
    <row r="1260" spans="1:10" x14ac:dyDescent="0.2">
      <c r="B1260" s="838" t="s">
        <v>902</v>
      </c>
      <c r="C1260" s="838"/>
      <c r="D1260" s="838"/>
      <c r="E1260" s="226">
        <v>22.2</v>
      </c>
      <c r="F1260" s="201">
        <v>0.7</v>
      </c>
      <c r="G1260" s="226">
        <v>15.54</v>
      </c>
      <c r="H1260" s="201">
        <v>1.1200000000000001</v>
      </c>
      <c r="I1260" s="341">
        <v>14.42</v>
      </c>
      <c r="J1260" s="788"/>
    </row>
    <row r="1261" spans="1:10" x14ac:dyDescent="0.2">
      <c r="B1261" s="838" t="s">
        <v>903</v>
      </c>
      <c r="C1261" s="838"/>
      <c r="D1261" s="838"/>
      <c r="E1261" s="226">
        <v>25.2</v>
      </c>
      <c r="F1261" s="201">
        <v>0.7</v>
      </c>
      <c r="G1261" s="226">
        <v>17.64</v>
      </c>
      <c r="H1261" s="201">
        <v>10.199999999999999</v>
      </c>
      <c r="I1261" s="341">
        <v>7.44</v>
      </c>
      <c r="J1261" s="788"/>
    </row>
    <row r="1262" spans="1:10" x14ac:dyDescent="0.2">
      <c r="A1262" s="466" t="s">
        <v>1780</v>
      </c>
      <c r="B1262" s="797" t="s">
        <v>265</v>
      </c>
      <c r="C1262" s="798"/>
      <c r="D1262" s="798"/>
      <c r="E1262" s="798"/>
      <c r="F1262" s="798"/>
      <c r="G1262" s="798"/>
      <c r="H1262" s="799"/>
      <c r="I1262" s="337">
        <v>279.51</v>
      </c>
      <c r="J1262" s="789"/>
    </row>
    <row r="1263" spans="1:10" ht="12.75" customHeight="1" x14ac:dyDescent="0.2">
      <c r="B1263" s="361" t="s">
        <v>216</v>
      </c>
      <c r="C1263" s="362"/>
      <c r="D1263" s="962" t="s">
        <v>177</v>
      </c>
      <c r="E1263" s="962"/>
      <c r="F1263" s="962"/>
      <c r="G1263" s="962"/>
      <c r="H1263" s="962"/>
      <c r="I1263" s="962"/>
      <c r="J1263" s="363"/>
    </row>
    <row r="1264" spans="1:10" x14ac:dyDescent="0.2">
      <c r="B1264" s="125" t="s">
        <v>217</v>
      </c>
      <c r="C1264" s="230">
        <v>88485</v>
      </c>
      <c r="D1264" s="801" t="s">
        <v>2510</v>
      </c>
      <c r="E1264" s="795"/>
      <c r="F1264" s="795"/>
      <c r="G1264" s="795"/>
      <c r="H1264" s="795"/>
      <c r="I1264" s="796"/>
      <c r="J1264" s="230" t="s">
        <v>48</v>
      </c>
    </row>
    <row r="1265" spans="1:16" x14ac:dyDescent="0.2">
      <c r="B1265" s="937" t="s">
        <v>260</v>
      </c>
      <c r="C1265" s="938"/>
      <c r="D1265" s="938"/>
      <c r="E1265" s="938"/>
      <c r="F1265" s="938"/>
      <c r="G1265" s="939"/>
      <c r="H1265" s="783" t="s">
        <v>263</v>
      </c>
      <c r="I1265" s="783"/>
      <c r="J1265" s="313" t="s">
        <v>264</v>
      </c>
    </row>
    <row r="1266" spans="1:16" x14ac:dyDescent="0.2">
      <c r="B1266" s="854" t="s">
        <v>1220</v>
      </c>
      <c r="C1266" s="855"/>
      <c r="D1266" s="855"/>
      <c r="E1266" s="855"/>
      <c r="F1266" s="855"/>
      <c r="G1266" s="856"/>
      <c r="H1266" s="875">
        <v>2179.8863999999999</v>
      </c>
      <c r="I1266" s="875"/>
      <c r="J1266" s="608" t="s">
        <v>310</v>
      </c>
    </row>
    <row r="1267" spans="1:16" x14ac:dyDescent="0.2">
      <c r="A1267" s="466" t="s">
        <v>217</v>
      </c>
      <c r="B1267" s="958" t="s">
        <v>265</v>
      </c>
      <c r="C1267" s="959"/>
      <c r="D1267" s="959"/>
      <c r="E1267" s="959"/>
      <c r="F1267" s="959"/>
      <c r="G1267" s="959"/>
      <c r="H1267" s="960">
        <v>2179.8863999999999</v>
      </c>
      <c r="I1267" s="960"/>
      <c r="J1267" s="336"/>
    </row>
    <row r="1268" spans="1:16" ht="15" x14ac:dyDescent="0.25">
      <c r="B1268" s="125" t="s">
        <v>1781</v>
      </c>
      <c r="C1268" s="230">
        <v>1901003505</v>
      </c>
      <c r="D1268" s="801" t="s">
        <v>2515</v>
      </c>
      <c r="E1268" s="795"/>
      <c r="F1268" s="795"/>
      <c r="G1268" s="795"/>
      <c r="H1268" s="795"/>
      <c r="I1268" s="796"/>
      <c r="J1268" s="230" t="s">
        <v>48</v>
      </c>
      <c r="L1268" s="233"/>
      <c r="M1268"/>
      <c r="N1268"/>
      <c r="O1268"/>
      <c r="P1268"/>
    </row>
    <row r="1269" spans="1:16" ht="15" customHeight="1" x14ac:dyDescent="0.25">
      <c r="B1269" s="953" t="s">
        <v>260</v>
      </c>
      <c r="C1269" s="961"/>
      <c r="D1269" s="954"/>
      <c r="E1269" s="345" t="s">
        <v>291</v>
      </c>
      <c r="F1269" s="231" t="s">
        <v>308</v>
      </c>
      <c r="G1269" s="231" t="s">
        <v>309</v>
      </c>
      <c r="H1269" s="978" t="s">
        <v>263</v>
      </c>
      <c r="I1269" s="978"/>
      <c r="J1269" s="372" t="s">
        <v>264</v>
      </c>
      <c r="L1269"/>
      <c r="M1269"/>
      <c r="N1269"/>
      <c r="O1269"/>
      <c r="P1269"/>
    </row>
    <row r="1270" spans="1:16" ht="15" customHeight="1" x14ac:dyDescent="0.25">
      <c r="B1270" s="854" t="s">
        <v>1141</v>
      </c>
      <c r="C1270" s="855"/>
      <c r="D1270" s="856"/>
      <c r="E1270" s="347">
        <v>91.77</v>
      </c>
      <c r="F1270" s="347">
        <v>3.34</v>
      </c>
      <c r="G1270" s="347">
        <v>57.12</v>
      </c>
      <c r="H1270" s="864">
        <v>249.39179999999999</v>
      </c>
      <c r="I1270" s="865"/>
      <c r="J1270" s="828" t="s">
        <v>310</v>
      </c>
      <c r="L1270"/>
      <c r="M1270"/>
      <c r="N1270"/>
      <c r="O1270"/>
      <c r="P1270"/>
    </row>
    <row r="1271" spans="1:16" ht="15" customHeight="1" x14ac:dyDescent="0.25">
      <c r="A1271" s="466" t="s">
        <v>1042</v>
      </c>
      <c r="B1271" s="854" t="s">
        <v>1143</v>
      </c>
      <c r="C1271" s="855"/>
      <c r="D1271" s="856"/>
      <c r="E1271" s="347">
        <v>94.21</v>
      </c>
      <c r="F1271" s="347">
        <v>3.34</v>
      </c>
      <c r="G1271" s="347">
        <v>51.120000000000005</v>
      </c>
      <c r="H1271" s="864">
        <v>263.54139999999995</v>
      </c>
      <c r="I1271" s="865"/>
      <c r="J1271" s="829"/>
      <c r="L1271"/>
      <c r="M1271"/>
      <c r="N1271"/>
      <c r="O1271"/>
      <c r="P1271"/>
    </row>
    <row r="1272" spans="1:16" ht="15" customHeight="1" x14ac:dyDescent="0.25">
      <c r="A1272" s="466"/>
      <c r="B1272" s="854" t="s">
        <v>1149</v>
      </c>
      <c r="C1272" s="855"/>
      <c r="D1272" s="856"/>
      <c r="E1272" s="347">
        <v>7.6099999999999994</v>
      </c>
      <c r="F1272" s="347">
        <v>3.34</v>
      </c>
      <c r="G1272" s="347">
        <v>0</v>
      </c>
      <c r="H1272" s="864">
        <v>25.417399999999997</v>
      </c>
      <c r="I1272" s="865"/>
      <c r="J1272" s="829"/>
      <c r="L1272"/>
      <c r="M1272"/>
      <c r="N1272"/>
      <c r="O1272"/>
      <c r="P1272"/>
    </row>
    <row r="1273" spans="1:16" ht="15" customHeight="1" x14ac:dyDescent="0.25">
      <c r="A1273" s="466"/>
      <c r="B1273" s="854" t="s">
        <v>1145</v>
      </c>
      <c r="C1273" s="855"/>
      <c r="D1273" s="856"/>
      <c r="E1273" s="347">
        <v>63.42</v>
      </c>
      <c r="F1273" s="347">
        <v>3.34</v>
      </c>
      <c r="G1273" s="347">
        <v>21.36</v>
      </c>
      <c r="H1273" s="864">
        <v>190.46280000000002</v>
      </c>
      <c r="I1273" s="865"/>
      <c r="J1273" s="829"/>
      <c r="L1273"/>
      <c r="M1273"/>
      <c r="N1273"/>
      <c r="O1273"/>
      <c r="P1273"/>
    </row>
    <row r="1274" spans="1:16" ht="15" customHeight="1" x14ac:dyDescent="0.25">
      <c r="A1274" s="466"/>
      <c r="B1274" s="854" t="s">
        <v>1147</v>
      </c>
      <c r="C1274" s="855"/>
      <c r="D1274" s="856"/>
      <c r="E1274" s="347">
        <v>68.099999999999994</v>
      </c>
      <c r="F1274" s="347">
        <v>3.34</v>
      </c>
      <c r="G1274" s="347">
        <v>24.84</v>
      </c>
      <c r="H1274" s="864">
        <v>202.61399999999998</v>
      </c>
      <c r="I1274" s="865"/>
      <c r="J1274" s="829"/>
      <c r="L1274"/>
      <c r="M1274"/>
      <c r="N1274"/>
      <c r="O1274"/>
      <c r="P1274"/>
    </row>
    <row r="1275" spans="1:16" ht="15" customHeight="1" x14ac:dyDescent="0.25">
      <c r="A1275" s="466"/>
      <c r="B1275" s="854" t="s">
        <v>1301</v>
      </c>
      <c r="C1275" s="855"/>
      <c r="D1275" s="856"/>
      <c r="E1275" s="347">
        <v>11.35</v>
      </c>
      <c r="F1275" s="347">
        <v>3.34</v>
      </c>
      <c r="G1275" s="347">
        <v>0</v>
      </c>
      <c r="H1275" s="864">
        <v>37.908999999999999</v>
      </c>
      <c r="I1275" s="865"/>
      <c r="J1275" s="829"/>
      <c r="L1275"/>
      <c r="M1275"/>
      <c r="N1275"/>
      <c r="O1275"/>
      <c r="P1275"/>
    </row>
    <row r="1276" spans="1:16" ht="15" customHeight="1" x14ac:dyDescent="0.25">
      <c r="A1276" s="466"/>
      <c r="B1276" s="854" t="s">
        <v>863</v>
      </c>
      <c r="C1276" s="855"/>
      <c r="D1276" s="856"/>
      <c r="E1276" s="347">
        <v>5.9</v>
      </c>
      <c r="F1276" s="347">
        <v>3.34</v>
      </c>
      <c r="G1276" s="347">
        <v>2.52</v>
      </c>
      <c r="H1276" s="864">
        <v>17.186</v>
      </c>
      <c r="I1276" s="865"/>
      <c r="J1276" s="829"/>
      <c r="L1276"/>
      <c r="M1276"/>
      <c r="N1276"/>
      <c r="O1276"/>
      <c r="P1276"/>
    </row>
    <row r="1277" spans="1:16" ht="15" customHeight="1" x14ac:dyDescent="0.25">
      <c r="A1277" s="466"/>
      <c r="B1277" s="854" t="s">
        <v>883</v>
      </c>
      <c r="C1277" s="855"/>
      <c r="D1277" s="856"/>
      <c r="E1277" s="347">
        <v>3.7</v>
      </c>
      <c r="F1277" s="347">
        <v>3.34</v>
      </c>
      <c r="G1277" s="347">
        <v>2.52</v>
      </c>
      <c r="H1277" s="864">
        <v>9.838000000000001</v>
      </c>
      <c r="I1277" s="865"/>
      <c r="J1277" s="829"/>
      <c r="L1277"/>
      <c r="M1277"/>
      <c r="N1277"/>
      <c r="O1277"/>
      <c r="P1277"/>
    </row>
    <row r="1278" spans="1:16" ht="15" customHeight="1" x14ac:dyDescent="0.25">
      <c r="A1278" s="466"/>
      <c r="B1278" s="854" t="s">
        <v>1156</v>
      </c>
      <c r="C1278" s="855"/>
      <c r="D1278" s="856"/>
      <c r="E1278" s="347">
        <v>5.9</v>
      </c>
      <c r="F1278" s="347">
        <v>3.34</v>
      </c>
      <c r="G1278" s="347">
        <v>3.3600000000000003</v>
      </c>
      <c r="H1278" s="864">
        <v>16.346</v>
      </c>
      <c r="I1278" s="865"/>
      <c r="J1278" s="829"/>
      <c r="L1278"/>
      <c r="M1278"/>
      <c r="N1278"/>
      <c r="O1278"/>
      <c r="P1278"/>
    </row>
    <row r="1279" spans="1:16" ht="15" customHeight="1" x14ac:dyDescent="0.25">
      <c r="A1279" s="466"/>
      <c r="B1279" s="854" t="s">
        <v>1150</v>
      </c>
      <c r="C1279" s="855"/>
      <c r="D1279" s="856"/>
      <c r="E1279" s="347">
        <v>4.4000000000000004</v>
      </c>
      <c r="F1279" s="347">
        <v>3.34</v>
      </c>
      <c r="G1279" s="347">
        <v>0</v>
      </c>
      <c r="H1279" s="864">
        <v>14.696</v>
      </c>
      <c r="I1279" s="865"/>
      <c r="J1279" s="829"/>
      <c r="L1279"/>
      <c r="M1279"/>
      <c r="N1279"/>
      <c r="O1279"/>
      <c r="P1279"/>
    </row>
    <row r="1280" spans="1:16" ht="15" customHeight="1" x14ac:dyDescent="0.25">
      <c r="A1280" s="466"/>
      <c r="B1280" s="854" t="s">
        <v>1047</v>
      </c>
      <c r="C1280" s="855"/>
      <c r="D1280" s="856"/>
      <c r="E1280" s="347">
        <v>185</v>
      </c>
      <c r="F1280" s="347">
        <v>1.34</v>
      </c>
      <c r="G1280" s="347">
        <v>0</v>
      </c>
      <c r="H1280" s="864">
        <v>495.8</v>
      </c>
      <c r="I1280" s="865"/>
      <c r="J1280" s="828" t="s">
        <v>1221</v>
      </c>
      <c r="L1280"/>
      <c r="M1280"/>
      <c r="N1280"/>
      <c r="O1280"/>
      <c r="P1280"/>
    </row>
    <row r="1281" spans="1:16" ht="15" customHeight="1" x14ac:dyDescent="0.25">
      <c r="A1281" s="466"/>
      <c r="B1281" s="854" t="s">
        <v>1151</v>
      </c>
      <c r="C1281" s="855"/>
      <c r="D1281" s="856"/>
      <c r="E1281" s="347">
        <v>14.6</v>
      </c>
      <c r="F1281" s="347">
        <v>4.2</v>
      </c>
      <c r="G1281" s="347">
        <v>0</v>
      </c>
      <c r="H1281" s="864">
        <v>122.64</v>
      </c>
      <c r="I1281" s="865"/>
      <c r="J1281" s="829"/>
      <c r="L1281"/>
      <c r="M1281"/>
      <c r="N1281"/>
      <c r="O1281"/>
      <c r="P1281"/>
    </row>
    <row r="1282" spans="1:16" ht="15" customHeight="1" x14ac:dyDescent="0.25">
      <c r="A1282" s="466"/>
      <c r="B1282" s="854" t="s">
        <v>1222</v>
      </c>
      <c r="C1282" s="855"/>
      <c r="D1282" s="856"/>
      <c r="E1282" s="347">
        <v>60</v>
      </c>
      <c r="F1282" s="347">
        <v>4.2</v>
      </c>
      <c r="G1282" s="347">
        <v>0</v>
      </c>
      <c r="H1282" s="864">
        <v>504</v>
      </c>
      <c r="I1282" s="865"/>
      <c r="J1282" s="829"/>
      <c r="L1282"/>
      <c r="M1282"/>
      <c r="N1282"/>
      <c r="O1282"/>
      <c r="P1282"/>
    </row>
    <row r="1283" spans="1:16" ht="15" customHeight="1" x14ac:dyDescent="0.25">
      <c r="A1283" s="466"/>
      <c r="B1283" s="854" t="s">
        <v>1302</v>
      </c>
      <c r="C1283" s="855"/>
      <c r="D1283" s="856"/>
      <c r="E1283" s="347">
        <v>2.9</v>
      </c>
      <c r="F1283" s="347">
        <v>5.18</v>
      </c>
      <c r="G1283" s="347">
        <v>0</v>
      </c>
      <c r="H1283" s="864">
        <v>30.043999999999997</v>
      </c>
      <c r="I1283" s="865"/>
      <c r="J1283" s="829"/>
      <c r="L1283"/>
      <c r="M1283"/>
      <c r="N1283"/>
      <c r="O1283"/>
      <c r="P1283"/>
    </row>
    <row r="1284" spans="1:16" ht="15" customHeight="1" x14ac:dyDescent="0.25">
      <c r="B1284" s="958" t="s">
        <v>265</v>
      </c>
      <c r="C1284" s="959"/>
      <c r="D1284" s="959"/>
      <c r="E1284" s="959"/>
      <c r="F1284" s="959"/>
      <c r="G1284" s="959"/>
      <c r="H1284" s="960">
        <v>2179.8863999999999</v>
      </c>
      <c r="I1284" s="960"/>
      <c r="J1284" s="830"/>
      <c r="L1284"/>
      <c r="M1284" s="233"/>
      <c r="N1284"/>
      <c r="O1284"/>
      <c r="P1284"/>
    </row>
    <row r="1285" spans="1:16" x14ac:dyDescent="0.2">
      <c r="B1285" s="172" t="s">
        <v>1782</v>
      </c>
      <c r="C1285" s="188"/>
      <c r="D1285" s="175" t="s">
        <v>178</v>
      </c>
      <c r="E1285" s="175"/>
      <c r="F1285" s="175"/>
      <c r="G1285" s="175"/>
      <c r="H1285" s="175"/>
      <c r="I1285" s="175"/>
      <c r="J1285" s="189"/>
    </row>
    <row r="1286" spans="1:16" x14ac:dyDescent="0.2">
      <c r="B1286" s="125" t="s">
        <v>1783</v>
      </c>
      <c r="C1286" s="230">
        <v>88484</v>
      </c>
      <c r="D1286" s="801" t="s">
        <v>2516</v>
      </c>
      <c r="E1286" s="795"/>
      <c r="F1286" s="795"/>
      <c r="G1286" s="795"/>
      <c r="H1286" s="795"/>
      <c r="I1286" s="796"/>
      <c r="J1286" s="230" t="s">
        <v>48</v>
      </c>
      <c r="L1286" s="210"/>
    </row>
    <row r="1287" spans="1:16" x14ac:dyDescent="0.2">
      <c r="B1287" s="777" t="s">
        <v>260</v>
      </c>
      <c r="C1287" s="778"/>
      <c r="D1287" s="778"/>
      <c r="E1287" s="778"/>
      <c r="F1287" s="778"/>
      <c r="G1287" s="779"/>
      <c r="H1287" s="783" t="s">
        <v>263</v>
      </c>
      <c r="I1287" s="783"/>
      <c r="J1287" s="313" t="s">
        <v>264</v>
      </c>
    </row>
    <row r="1288" spans="1:16" x14ac:dyDescent="0.2">
      <c r="B1288" s="784"/>
      <c r="C1288" s="785"/>
      <c r="D1288" s="785"/>
      <c r="E1288" s="785"/>
      <c r="F1288" s="785"/>
      <c r="G1288" s="786"/>
      <c r="H1288" s="818">
        <v>1288.7600000000002</v>
      </c>
      <c r="I1288" s="819"/>
      <c r="J1288" s="823" t="s">
        <v>263</v>
      </c>
    </row>
    <row r="1289" spans="1:16" x14ac:dyDescent="0.2">
      <c r="A1289" s="466" t="s">
        <v>1783</v>
      </c>
      <c r="B1289" s="797" t="s">
        <v>265</v>
      </c>
      <c r="C1289" s="798"/>
      <c r="D1289" s="798"/>
      <c r="E1289" s="798"/>
      <c r="F1289" s="798"/>
      <c r="G1289" s="799"/>
      <c r="H1289" s="805">
        <v>1288.7600000000002</v>
      </c>
      <c r="I1289" s="806"/>
      <c r="J1289" s="824"/>
    </row>
    <row r="1290" spans="1:16" x14ac:dyDescent="0.2">
      <c r="B1290" s="125" t="s">
        <v>1784</v>
      </c>
      <c r="C1290" s="230">
        <v>88496</v>
      </c>
      <c r="D1290" s="801" t="s">
        <v>2518</v>
      </c>
      <c r="E1290" s="795"/>
      <c r="F1290" s="795"/>
      <c r="G1290" s="795"/>
      <c r="H1290" s="795"/>
      <c r="I1290" s="796"/>
      <c r="J1290" s="230" t="s">
        <v>48</v>
      </c>
    </row>
    <row r="1291" spans="1:16" x14ac:dyDescent="0.2">
      <c r="B1291" s="777" t="s">
        <v>260</v>
      </c>
      <c r="C1291" s="778"/>
      <c r="D1291" s="778"/>
      <c r="E1291" s="778"/>
      <c r="F1291" s="778"/>
      <c r="G1291" s="779"/>
      <c r="H1291" s="783" t="s">
        <v>263</v>
      </c>
      <c r="I1291" s="783"/>
      <c r="J1291" s="313" t="s">
        <v>264</v>
      </c>
    </row>
    <row r="1292" spans="1:16" x14ac:dyDescent="0.2">
      <c r="B1292" s="784"/>
      <c r="C1292" s="785"/>
      <c r="D1292" s="785"/>
      <c r="E1292" s="785"/>
      <c r="F1292" s="785"/>
      <c r="G1292" s="786"/>
      <c r="H1292" s="818">
        <v>1288.7600000000002</v>
      </c>
      <c r="I1292" s="819"/>
      <c r="J1292" s="823" t="s">
        <v>263</v>
      </c>
    </row>
    <row r="1293" spans="1:16" x14ac:dyDescent="0.2">
      <c r="A1293" s="466" t="s">
        <v>1784</v>
      </c>
      <c r="B1293" s="797" t="s">
        <v>265</v>
      </c>
      <c r="C1293" s="798"/>
      <c r="D1293" s="798"/>
      <c r="E1293" s="798"/>
      <c r="F1293" s="798"/>
      <c r="G1293" s="799"/>
      <c r="H1293" s="805">
        <v>1288.7600000000002</v>
      </c>
      <c r="I1293" s="806"/>
      <c r="J1293" s="824"/>
    </row>
    <row r="1294" spans="1:16" x14ac:dyDescent="0.2">
      <c r="B1294" s="125" t="s">
        <v>1785</v>
      </c>
      <c r="C1294" s="230">
        <v>88488</v>
      </c>
      <c r="D1294" s="801" t="s">
        <v>2520</v>
      </c>
      <c r="E1294" s="795"/>
      <c r="F1294" s="795"/>
      <c r="G1294" s="795"/>
      <c r="H1294" s="795"/>
      <c r="I1294" s="796"/>
      <c r="J1294" s="230" t="s">
        <v>48</v>
      </c>
    </row>
    <row r="1295" spans="1:16" x14ac:dyDescent="0.2">
      <c r="B1295" s="777" t="s">
        <v>260</v>
      </c>
      <c r="C1295" s="778"/>
      <c r="D1295" s="778"/>
      <c r="E1295" s="937" t="s">
        <v>235</v>
      </c>
      <c r="F1295" s="938"/>
      <c r="G1295" s="939"/>
      <c r="H1295" s="926" t="s">
        <v>263</v>
      </c>
      <c r="I1295" s="927"/>
      <c r="J1295" s="350" t="s">
        <v>305</v>
      </c>
    </row>
    <row r="1296" spans="1:16" x14ac:dyDescent="0.2">
      <c r="B1296" s="228"/>
      <c r="C1296" s="159"/>
      <c r="D1296" s="160"/>
      <c r="E1296" s="844" t="s">
        <v>863</v>
      </c>
      <c r="F1296" s="845"/>
      <c r="G1296" s="846"/>
      <c r="H1296" s="843">
        <v>3.45</v>
      </c>
      <c r="I1296" s="843"/>
      <c r="J1296" s="851" t="s">
        <v>311</v>
      </c>
    </row>
    <row r="1297" spans="2:10" x14ac:dyDescent="0.2">
      <c r="B1297" s="150"/>
      <c r="C1297" s="173"/>
      <c r="D1297" s="151"/>
      <c r="E1297" s="844" t="s">
        <v>864</v>
      </c>
      <c r="F1297" s="845"/>
      <c r="G1297" s="846"/>
      <c r="H1297" s="843">
        <v>8.3000000000000007</v>
      </c>
      <c r="I1297" s="843"/>
      <c r="J1297" s="852"/>
    </row>
    <row r="1298" spans="2:10" x14ac:dyDescent="0.2">
      <c r="B1298" s="150"/>
      <c r="C1298" s="173"/>
      <c r="D1298" s="151"/>
      <c r="E1298" s="844" t="s">
        <v>865</v>
      </c>
      <c r="F1298" s="845"/>
      <c r="G1298" s="846"/>
      <c r="H1298" s="843">
        <v>8.48</v>
      </c>
      <c r="I1298" s="843"/>
      <c r="J1298" s="852"/>
    </row>
    <row r="1299" spans="2:10" x14ac:dyDescent="0.2">
      <c r="B1299" s="150"/>
      <c r="C1299" s="173"/>
      <c r="D1299" s="151"/>
      <c r="E1299" s="844" t="s">
        <v>866</v>
      </c>
      <c r="F1299" s="845"/>
      <c r="G1299" s="846"/>
      <c r="H1299" s="843">
        <v>11.9</v>
      </c>
      <c r="I1299" s="843"/>
      <c r="J1299" s="852"/>
    </row>
    <row r="1300" spans="2:10" x14ac:dyDescent="0.2">
      <c r="B1300" s="146"/>
      <c r="D1300" s="152"/>
      <c r="E1300" s="844" t="s">
        <v>867</v>
      </c>
      <c r="F1300" s="845"/>
      <c r="G1300" s="846"/>
      <c r="H1300" s="843">
        <v>18.309999999999999</v>
      </c>
      <c r="I1300" s="843"/>
      <c r="J1300" s="852"/>
    </row>
    <row r="1301" spans="2:10" x14ac:dyDescent="0.2">
      <c r="B1301" s="150"/>
      <c r="C1301" s="173"/>
      <c r="D1301" s="151"/>
      <c r="E1301" s="844" t="s">
        <v>868</v>
      </c>
      <c r="F1301" s="845"/>
      <c r="G1301" s="846"/>
      <c r="H1301" s="843">
        <v>3.07</v>
      </c>
      <c r="I1301" s="843"/>
      <c r="J1301" s="852"/>
    </row>
    <row r="1302" spans="2:10" x14ac:dyDescent="0.2">
      <c r="B1302" s="150"/>
      <c r="C1302" s="173"/>
      <c r="D1302" s="151"/>
      <c r="E1302" s="844" t="s">
        <v>869</v>
      </c>
      <c r="F1302" s="845"/>
      <c r="G1302" s="846"/>
      <c r="H1302" s="843">
        <v>17.829999999999998</v>
      </c>
      <c r="I1302" s="843"/>
      <c r="J1302" s="852"/>
    </row>
    <row r="1303" spans="2:10" x14ac:dyDescent="0.2">
      <c r="B1303" s="150"/>
      <c r="C1303" s="173"/>
      <c r="D1303" s="151"/>
      <c r="E1303" s="844" t="s">
        <v>870</v>
      </c>
      <c r="F1303" s="845"/>
      <c r="G1303" s="846"/>
      <c r="H1303" s="843">
        <v>29.64</v>
      </c>
      <c r="I1303" s="843"/>
      <c r="J1303" s="852"/>
    </row>
    <row r="1304" spans="2:10" x14ac:dyDescent="0.2">
      <c r="B1304" s="150"/>
      <c r="C1304" s="173"/>
      <c r="D1304" s="151"/>
      <c r="E1304" s="844" t="s">
        <v>871</v>
      </c>
      <c r="F1304" s="845"/>
      <c r="G1304" s="846"/>
      <c r="H1304" s="843">
        <v>39.44</v>
      </c>
      <c r="I1304" s="843"/>
      <c r="J1304" s="852"/>
    </row>
    <row r="1305" spans="2:10" x14ac:dyDescent="0.2">
      <c r="B1305" s="150"/>
      <c r="C1305" s="173"/>
      <c r="D1305" s="151"/>
      <c r="E1305" s="844" t="s">
        <v>872</v>
      </c>
      <c r="F1305" s="845"/>
      <c r="G1305" s="846"/>
      <c r="H1305" s="843">
        <v>39.630000000000003</v>
      </c>
      <c r="I1305" s="843"/>
      <c r="J1305" s="852"/>
    </row>
    <row r="1306" spans="2:10" x14ac:dyDescent="0.2">
      <c r="B1306" s="150"/>
      <c r="C1306" s="173"/>
      <c r="D1306" s="151"/>
      <c r="E1306" s="844" t="s">
        <v>873</v>
      </c>
      <c r="F1306" s="845"/>
      <c r="G1306" s="846"/>
      <c r="H1306" s="843">
        <v>44.59</v>
      </c>
      <c r="I1306" s="843"/>
      <c r="J1306" s="852"/>
    </row>
    <row r="1307" spans="2:10" x14ac:dyDescent="0.2">
      <c r="B1307" s="150"/>
      <c r="C1307" s="173"/>
      <c r="D1307" s="151"/>
      <c r="E1307" s="844" t="s">
        <v>874</v>
      </c>
      <c r="F1307" s="845"/>
      <c r="G1307" s="846"/>
      <c r="H1307" s="843">
        <v>44.59</v>
      </c>
      <c r="I1307" s="843"/>
      <c r="J1307" s="852"/>
    </row>
    <row r="1308" spans="2:10" x14ac:dyDescent="0.2">
      <c r="B1308" s="150"/>
      <c r="C1308" s="173"/>
      <c r="D1308" s="151"/>
      <c r="E1308" s="844" t="s">
        <v>875</v>
      </c>
      <c r="F1308" s="845"/>
      <c r="G1308" s="846"/>
      <c r="H1308" s="843">
        <v>36.11</v>
      </c>
      <c r="I1308" s="843"/>
      <c r="J1308" s="852"/>
    </row>
    <row r="1309" spans="2:10" x14ac:dyDescent="0.2">
      <c r="B1309" s="150"/>
      <c r="C1309" s="173"/>
      <c r="D1309" s="151"/>
      <c r="E1309" s="844" t="s">
        <v>876</v>
      </c>
      <c r="F1309" s="845"/>
      <c r="G1309" s="846"/>
      <c r="H1309" s="843">
        <v>36.11</v>
      </c>
      <c r="I1309" s="843"/>
      <c r="J1309" s="852"/>
    </row>
    <row r="1310" spans="2:10" x14ac:dyDescent="0.2">
      <c r="B1310" s="150"/>
      <c r="C1310" s="173"/>
      <c r="D1310" s="151"/>
      <c r="E1310" s="844" t="s">
        <v>877</v>
      </c>
      <c r="F1310" s="845"/>
      <c r="G1310" s="846"/>
      <c r="H1310" s="843">
        <v>4.46</v>
      </c>
      <c r="I1310" s="843"/>
      <c r="J1310" s="852"/>
    </row>
    <row r="1311" spans="2:10" x14ac:dyDescent="0.2">
      <c r="B1311" s="150"/>
      <c r="C1311" s="173"/>
      <c r="D1311" s="151"/>
      <c r="E1311" s="844" t="s">
        <v>878</v>
      </c>
      <c r="F1311" s="845"/>
      <c r="G1311" s="846"/>
      <c r="H1311" s="843">
        <v>4.95</v>
      </c>
      <c r="I1311" s="843"/>
      <c r="J1311" s="852"/>
    </row>
    <row r="1312" spans="2:10" x14ac:dyDescent="0.2">
      <c r="B1312" s="150"/>
      <c r="C1312" s="173"/>
      <c r="D1312" s="151"/>
      <c r="E1312" s="844" t="s">
        <v>879</v>
      </c>
      <c r="F1312" s="845"/>
      <c r="G1312" s="846"/>
      <c r="H1312" s="843">
        <v>11.9</v>
      </c>
      <c r="I1312" s="843"/>
      <c r="J1312" s="852"/>
    </row>
    <row r="1313" spans="2:10" x14ac:dyDescent="0.2">
      <c r="B1313" s="150"/>
      <c r="C1313" s="173"/>
      <c r="D1313" s="151"/>
      <c r="E1313" s="844" t="s">
        <v>459</v>
      </c>
      <c r="F1313" s="845"/>
      <c r="G1313" s="846"/>
      <c r="H1313" s="843">
        <v>2.61</v>
      </c>
      <c r="I1313" s="843"/>
      <c r="J1313" s="852"/>
    </row>
    <row r="1314" spans="2:10" x14ac:dyDescent="0.2">
      <c r="B1314" s="150"/>
      <c r="C1314" s="173"/>
      <c r="D1314" s="151"/>
      <c r="E1314" s="844" t="s">
        <v>880</v>
      </c>
      <c r="F1314" s="845"/>
      <c r="G1314" s="846"/>
      <c r="H1314" s="843">
        <v>1.9</v>
      </c>
      <c r="I1314" s="843"/>
      <c r="J1314" s="852"/>
    </row>
    <row r="1315" spans="2:10" x14ac:dyDescent="0.2">
      <c r="B1315" s="150"/>
      <c r="C1315" s="173"/>
      <c r="D1315" s="151"/>
      <c r="E1315" s="844" t="s">
        <v>881</v>
      </c>
      <c r="F1315" s="845"/>
      <c r="G1315" s="846"/>
      <c r="H1315" s="843">
        <v>8.1199999999999992</v>
      </c>
      <c r="I1315" s="843"/>
      <c r="J1315" s="852"/>
    </row>
    <row r="1316" spans="2:10" x14ac:dyDescent="0.2">
      <c r="B1316" s="150"/>
      <c r="C1316" s="173"/>
      <c r="D1316" s="173"/>
      <c r="E1316" s="844" t="s">
        <v>882</v>
      </c>
      <c r="F1316" s="845"/>
      <c r="G1316" s="846"/>
      <c r="H1316" s="843">
        <v>8.1199999999999992</v>
      </c>
      <c r="I1316" s="843"/>
      <c r="J1316" s="852"/>
    </row>
    <row r="1317" spans="2:10" x14ac:dyDescent="0.2">
      <c r="B1317" s="150"/>
      <c r="C1317" s="173"/>
      <c r="D1317" s="173"/>
      <c r="E1317" s="844" t="s">
        <v>883</v>
      </c>
      <c r="F1317" s="845"/>
      <c r="G1317" s="846"/>
      <c r="H1317" s="843">
        <v>1.2</v>
      </c>
      <c r="I1317" s="843"/>
      <c r="J1317" s="852"/>
    </row>
    <row r="1318" spans="2:10" x14ac:dyDescent="0.2">
      <c r="B1318" s="150"/>
      <c r="C1318" s="173"/>
      <c r="D1318" s="173"/>
      <c r="E1318" s="844" t="s">
        <v>884</v>
      </c>
      <c r="F1318" s="845"/>
      <c r="G1318" s="846"/>
      <c r="H1318" s="843">
        <v>5.24</v>
      </c>
      <c r="I1318" s="843"/>
      <c r="J1318" s="852"/>
    </row>
    <row r="1319" spans="2:10" x14ac:dyDescent="0.2">
      <c r="B1319" s="150"/>
      <c r="C1319" s="173"/>
      <c r="D1319" s="173"/>
      <c r="E1319" s="844" t="s">
        <v>885</v>
      </c>
      <c r="F1319" s="845"/>
      <c r="G1319" s="846"/>
      <c r="H1319" s="843">
        <v>8.8000000000000007</v>
      </c>
      <c r="I1319" s="843"/>
      <c r="J1319" s="852"/>
    </row>
    <row r="1320" spans="2:10" x14ac:dyDescent="0.2">
      <c r="B1320" s="150"/>
      <c r="C1320" s="173"/>
      <c r="D1320" s="173"/>
      <c r="E1320" s="844" t="s">
        <v>886</v>
      </c>
      <c r="F1320" s="845"/>
      <c r="G1320" s="846"/>
      <c r="H1320" s="843">
        <v>47.72</v>
      </c>
      <c r="I1320" s="843"/>
      <c r="J1320" s="852"/>
    </row>
    <row r="1321" spans="2:10" x14ac:dyDescent="0.2">
      <c r="B1321" s="150"/>
      <c r="C1321" s="173"/>
      <c r="D1321" s="173"/>
      <c r="E1321" s="844" t="s">
        <v>887</v>
      </c>
      <c r="F1321" s="845"/>
      <c r="G1321" s="846"/>
      <c r="H1321" s="843">
        <v>36.200000000000003</v>
      </c>
      <c r="I1321" s="843"/>
      <c r="J1321" s="852"/>
    </row>
    <row r="1322" spans="2:10" x14ac:dyDescent="0.2">
      <c r="B1322" s="150"/>
      <c r="C1322" s="173"/>
      <c r="D1322" s="173"/>
      <c r="E1322" s="844" t="s">
        <v>888</v>
      </c>
      <c r="F1322" s="845"/>
      <c r="G1322" s="846"/>
      <c r="H1322" s="843">
        <v>35.92</v>
      </c>
      <c r="I1322" s="843"/>
      <c r="J1322" s="852"/>
    </row>
    <row r="1323" spans="2:10" x14ac:dyDescent="0.2">
      <c r="B1323" s="150"/>
      <c r="C1323" s="173"/>
      <c r="D1323" s="173"/>
      <c r="E1323" s="844" t="s">
        <v>889</v>
      </c>
      <c r="F1323" s="845"/>
      <c r="G1323" s="846"/>
      <c r="H1323" s="843">
        <v>296.27999999999997</v>
      </c>
      <c r="I1323" s="843"/>
      <c r="J1323" s="852"/>
    </row>
    <row r="1324" spans="2:10" x14ac:dyDescent="0.2">
      <c r="B1324" s="150"/>
      <c r="C1324" s="173"/>
      <c r="D1324" s="173"/>
      <c r="E1324" s="844" t="s">
        <v>890</v>
      </c>
      <c r="F1324" s="845"/>
      <c r="G1324" s="846"/>
      <c r="H1324" s="843">
        <v>32.25</v>
      </c>
      <c r="I1324" s="843"/>
      <c r="J1324" s="852"/>
    </row>
    <row r="1325" spans="2:10" x14ac:dyDescent="0.2">
      <c r="B1325" s="150"/>
      <c r="C1325" s="173"/>
      <c r="D1325" s="173"/>
      <c r="E1325" s="844" t="s">
        <v>1129</v>
      </c>
      <c r="F1325" s="845"/>
      <c r="G1325" s="846"/>
      <c r="H1325" s="843">
        <v>1.8</v>
      </c>
      <c r="I1325" s="843"/>
      <c r="J1325" s="852"/>
    </row>
    <row r="1326" spans="2:10" x14ac:dyDescent="0.2">
      <c r="B1326" s="150"/>
      <c r="C1326" s="173"/>
      <c r="D1326" s="173"/>
      <c r="E1326" s="844" t="s">
        <v>891</v>
      </c>
      <c r="F1326" s="845"/>
      <c r="G1326" s="846"/>
      <c r="H1326" s="843">
        <v>1.8</v>
      </c>
      <c r="I1326" s="843"/>
      <c r="J1326" s="852"/>
    </row>
    <row r="1327" spans="2:10" x14ac:dyDescent="0.2">
      <c r="B1327" s="150"/>
      <c r="C1327" s="173"/>
      <c r="D1327" s="173"/>
      <c r="E1327" s="844" t="s">
        <v>892</v>
      </c>
      <c r="F1327" s="845"/>
      <c r="G1327" s="846"/>
      <c r="H1327" s="843">
        <v>4.66</v>
      </c>
      <c r="I1327" s="843"/>
      <c r="J1327" s="852"/>
    </row>
    <row r="1328" spans="2:10" x14ac:dyDescent="0.2">
      <c r="B1328" s="150"/>
      <c r="C1328" s="173"/>
      <c r="D1328" s="173"/>
      <c r="E1328" s="844" t="s">
        <v>893</v>
      </c>
      <c r="F1328" s="845"/>
      <c r="G1328" s="846"/>
      <c r="H1328" s="843">
        <v>2.94</v>
      </c>
      <c r="I1328" s="843"/>
      <c r="J1328" s="852"/>
    </row>
    <row r="1329" spans="1:10" x14ac:dyDescent="0.2">
      <c r="B1329" s="150"/>
      <c r="C1329" s="173"/>
      <c r="D1329" s="173"/>
      <c r="E1329" s="844" t="s">
        <v>894</v>
      </c>
      <c r="F1329" s="845"/>
      <c r="G1329" s="846"/>
      <c r="H1329" s="843">
        <v>18.11</v>
      </c>
      <c r="I1329" s="843"/>
      <c r="J1329" s="852"/>
    </row>
    <row r="1330" spans="1:10" x14ac:dyDescent="0.2">
      <c r="B1330" s="150"/>
      <c r="C1330" s="173"/>
      <c r="D1330" s="173"/>
      <c r="E1330" s="844" t="s">
        <v>895</v>
      </c>
      <c r="F1330" s="845"/>
      <c r="G1330" s="846"/>
      <c r="H1330" s="843">
        <v>3.83</v>
      </c>
      <c r="I1330" s="843"/>
      <c r="J1330" s="852"/>
    </row>
    <row r="1331" spans="1:10" x14ac:dyDescent="0.2">
      <c r="B1331" s="150"/>
      <c r="C1331" s="173"/>
      <c r="D1331" s="173"/>
      <c r="E1331" s="844" t="s">
        <v>896</v>
      </c>
      <c r="F1331" s="845"/>
      <c r="G1331" s="846"/>
      <c r="H1331" s="843">
        <v>3.83</v>
      </c>
      <c r="I1331" s="843"/>
      <c r="J1331" s="852"/>
    </row>
    <row r="1332" spans="1:10" x14ac:dyDescent="0.2">
      <c r="B1332" s="150"/>
      <c r="C1332" s="173"/>
      <c r="D1332" s="173"/>
      <c r="E1332" s="844" t="s">
        <v>897</v>
      </c>
      <c r="F1332" s="845"/>
      <c r="G1332" s="846"/>
      <c r="H1332" s="843">
        <v>5.69</v>
      </c>
      <c r="I1332" s="843"/>
      <c r="J1332" s="852"/>
    </row>
    <row r="1333" spans="1:10" x14ac:dyDescent="0.2">
      <c r="B1333" s="150"/>
      <c r="C1333" s="173"/>
      <c r="D1333" s="173"/>
      <c r="E1333" s="844" t="s">
        <v>898</v>
      </c>
      <c r="F1333" s="845"/>
      <c r="G1333" s="846"/>
      <c r="H1333" s="843">
        <v>5.69</v>
      </c>
      <c r="I1333" s="843"/>
      <c r="J1333" s="852"/>
    </row>
    <row r="1334" spans="1:10" x14ac:dyDescent="0.2">
      <c r="B1334" s="150"/>
      <c r="C1334" s="173"/>
      <c r="D1334" s="173"/>
      <c r="E1334" s="844" t="s">
        <v>899</v>
      </c>
      <c r="F1334" s="845"/>
      <c r="G1334" s="846"/>
      <c r="H1334" s="843">
        <v>9.3800000000000008</v>
      </c>
      <c r="I1334" s="843"/>
      <c r="J1334" s="852"/>
    </row>
    <row r="1335" spans="1:10" x14ac:dyDescent="0.2">
      <c r="B1335" s="150"/>
      <c r="C1335" s="173"/>
      <c r="D1335" s="173"/>
      <c r="E1335" s="844" t="s">
        <v>899</v>
      </c>
      <c r="F1335" s="845"/>
      <c r="G1335" s="846"/>
      <c r="H1335" s="843">
        <v>9.3800000000000008</v>
      </c>
      <c r="I1335" s="843"/>
      <c r="J1335" s="852"/>
    </row>
    <row r="1336" spans="1:10" x14ac:dyDescent="0.2">
      <c r="B1336" s="150"/>
      <c r="C1336" s="173"/>
      <c r="D1336" s="173"/>
      <c r="E1336" s="844" t="s">
        <v>900</v>
      </c>
      <c r="F1336" s="845"/>
      <c r="G1336" s="846"/>
      <c r="H1336" s="843">
        <v>18.850000000000001</v>
      </c>
      <c r="I1336" s="843"/>
      <c r="J1336" s="852"/>
    </row>
    <row r="1337" spans="1:10" x14ac:dyDescent="0.2">
      <c r="B1337" s="150"/>
      <c r="C1337" s="173"/>
      <c r="D1337" s="173"/>
      <c r="E1337" s="844" t="s">
        <v>901</v>
      </c>
      <c r="F1337" s="845"/>
      <c r="G1337" s="846"/>
      <c r="H1337" s="843">
        <v>18.850000000000001</v>
      </c>
      <c r="I1337" s="843"/>
      <c r="J1337" s="852"/>
    </row>
    <row r="1338" spans="1:10" x14ac:dyDescent="0.2">
      <c r="B1338" s="150"/>
      <c r="C1338" s="173"/>
      <c r="D1338" s="173"/>
      <c r="E1338" s="844" t="s">
        <v>902</v>
      </c>
      <c r="F1338" s="845"/>
      <c r="G1338" s="846"/>
      <c r="H1338" s="843">
        <v>24.23</v>
      </c>
      <c r="I1338" s="843"/>
      <c r="J1338" s="852"/>
    </row>
    <row r="1339" spans="1:10" x14ac:dyDescent="0.2">
      <c r="B1339" s="150"/>
      <c r="C1339" s="173"/>
      <c r="D1339" s="173"/>
      <c r="E1339" s="844" t="s">
        <v>907</v>
      </c>
      <c r="F1339" s="845"/>
      <c r="G1339" s="846"/>
      <c r="H1339" s="843">
        <v>1.72</v>
      </c>
      <c r="I1339" s="843"/>
      <c r="J1339" s="852"/>
    </row>
    <row r="1340" spans="1:10" x14ac:dyDescent="0.2">
      <c r="B1340" s="150"/>
      <c r="C1340" s="173"/>
      <c r="D1340" s="173"/>
      <c r="E1340" s="844" t="s">
        <v>908</v>
      </c>
      <c r="F1340" s="845"/>
      <c r="G1340" s="846"/>
      <c r="H1340" s="843">
        <v>8.35</v>
      </c>
      <c r="I1340" s="843"/>
      <c r="J1340" s="852"/>
    </row>
    <row r="1341" spans="1:10" x14ac:dyDescent="0.2">
      <c r="B1341" s="150"/>
      <c r="C1341" s="173"/>
      <c r="D1341" s="173"/>
      <c r="E1341" s="844" t="s">
        <v>909</v>
      </c>
      <c r="F1341" s="845"/>
      <c r="G1341" s="846"/>
      <c r="H1341" s="843">
        <v>6.25</v>
      </c>
      <c r="I1341" s="843"/>
      <c r="J1341" s="852"/>
    </row>
    <row r="1342" spans="1:10" x14ac:dyDescent="0.2">
      <c r="B1342" s="150"/>
      <c r="C1342" s="173"/>
      <c r="D1342" s="173"/>
      <c r="E1342" s="844" t="s">
        <v>889</v>
      </c>
      <c r="F1342" s="845"/>
      <c r="G1342" s="846"/>
      <c r="H1342" s="843">
        <v>296.27999999999997</v>
      </c>
      <c r="I1342" s="843"/>
      <c r="J1342" s="852"/>
    </row>
    <row r="1343" spans="1:10" x14ac:dyDescent="0.2">
      <c r="A1343" s="466" t="s">
        <v>993</v>
      </c>
      <c r="B1343" s="901" t="s">
        <v>265</v>
      </c>
      <c r="C1343" s="902"/>
      <c r="D1343" s="902"/>
      <c r="E1343" s="902"/>
      <c r="F1343" s="902"/>
      <c r="G1343" s="902"/>
      <c r="H1343" s="874">
        <v>1288.7600000000002</v>
      </c>
      <c r="I1343" s="874"/>
      <c r="J1343" s="853"/>
    </row>
    <row r="1344" spans="1:10" x14ac:dyDescent="0.2">
      <c r="B1344" s="195" t="s">
        <v>218</v>
      </c>
      <c r="C1344" s="196"/>
      <c r="D1344" s="848" t="s">
        <v>350</v>
      </c>
      <c r="E1344" s="848"/>
      <c r="F1344" s="848"/>
      <c r="G1344" s="848"/>
      <c r="H1344" s="848"/>
      <c r="I1344" s="848"/>
      <c r="J1344" s="197"/>
    </row>
    <row r="1345" spans="1:10" x14ac:dyDescent="0.2">
      <c r="B1345" s="192" t="s">
        <v>219</v>
      </c>
      <c r="C1345" s="193"/>
      <c r="D1345" s="898" t="s">
        <v>141</v>
      </c>
      <c r="E1345" s="898"/>
      <c r="F1345" s="898"/>
      <c r="G1345" s="898"/>
      <c r="H1345" s="898"/>
      <c r="I1345" s="898"/>
      <c r="J1345" s="194"/>
    </row>
    <row r="1346" spans="1:10" x14ac:dyDescent="0.2">
      <c r="B1346" s="142" t="s">
        <v>1786</v>
      </c>
      <c r="C1346" s="180">
        <v>98689</v>
      </c>
      <c r="D1346" s="913" t="s">
        <v>2522</v>
      </c>
      <c r="E1346" s="914"/>
      <c r="F1346" s="914"/>
      <c r="G1346" s="914"/>
      <c r="H1346" s="914"/>
      <c r="I1346" s="915"/>
      <c r="J1346" s="180" t="s">
        <v>160</v>
      </c>
    </row>
    <row r="1347" spans="1:10" ht="25.5" x14ac:dyDescent="0.2">
      <c r="B1347" s="895" t="s">
        <v>260</v>
      </c>
      <c r="C1347" s="896"/>
      <c r="D1347" s="897"/>
      <c r="E1347" s="899" t="s">
        <v>282</v>
      </c>
      <c r="F1347" s="900"/>
      <c r="G1347" s="231" t="s">
        <v>261</v>
      </c>
      <c r="H1347" s="231" t="s">
        <v>43</v>
      </c>
      <c r="I1347" s="312" t="s">
        <v>312</v>
      </c>
      <c r="J1347" s="372" t="s">
        <v>264</v>
      </c>
    </row>
    <row r="1348" spans="1:10" ht="19.5" customHeight="1" x14ac:dyDescent="0.2">
      <c r="B1348" s="182"/>
      <c r="C1348" s="183"/>
      <c r="D1348" s="184"/>
      <c r="E1348" s="860" t="s">
        <v>916</v>
      </c>
      <c r="F1348" s="861"/>
      <c r="G1348" s="347">
        <v>0.7</v>
      </c>
      <c r="H1348" s="347">
        <v>3</v>
      </c>
      <c r="I1348" s="185">
        <v>2.1</v>
      </c>
      <c r="J1348" s="828" t="s">
        <v>313</v>
      </c>
    </row>
    <row r="1349" spans="1:10" ht="19.5" customHeight="1" x14ac:dyDescent="0.2">
      <c r="B1349" s="186"/>
      <c r="C1349" s="380"/>
      <c r="D1349" s="187"/>
      <c r="E1349" s="860" t="s">
        <v>320</v>
      </c>
      <c r="F1349" s="861"/>
      <c r="G1349" s="347">
        <v>0.8</v>
      </c>
      <c r="H1349" s="347">
        <v>4</v>
      </c>
      <c r="I1349" s="185">
        <v>3.2</v>
      </c>
      <c r="J1349" s="829"/>
    </row>
    <row r="1350" spans="1:10" ht="19.5" customHeight="1" x14ac:dyDescent="0.2">
      <c r="B1350" s="186"/>
      <c r="C1350" s="380"/>
      <c r="D1350" s="187"/>
      <c r="E1350" s="860" t="s">
        <v>321</v>
      </c>
      <c r="F1350" s="861"/>
      <c r="G1350" s="347">
        <v>0.8</v>
      </c>
      <c r="H1350" s="347">
        <v>15</v>
      </c>
      <c r="I1350" s="185">
        <v>12</v>
      </c>
      <c r="J1350" s="829"/>
    </row>
    <row r="1351" spans="1:10" ht="19.5" customHeight="1" x14ac:dyDescent="0.2">
      <c r="B1351" s="186"/>
      <c r="C1351" s="380"/>
      <c r="D1351" s="187"/>
      <c r="E1351" s="860" t="s">
        <v>332</v>
      </c>
      <c r="F1351" s="861"/>
      <c r="G1351" s="347">
        <v>0.9</v>
      </c>
      <c r="H1351" s="347">
        <v>16</v>
      </c>
      <c r="I1351" s="185">
        <v>14.4</v>
      </c>
      <c r="J1351" s="829"/>
    </row>
    <row r="1352" spans="1:10" ht="19.5" customHeight="1" x14ac:dyDescent="0.2">
      <c r="B1352" s="186"/>
      <c r="C1352" s="380"/>
      <c r="D1352" s="187"/>
      <c r="E1352" s="860" t="s">
        <v>710</v>
      </c>
      <c r="F1352" s="861"/>
      <c r="G1352" s="347">
        <v>0.9</v>
      </c>
      <c r="H1352" s="347">
        <v>4</v>
      </c>
      <c r="I1352" s="185">
        <v>3.6</v>
      </c>
      <c r="J1352" s="829"/>
    </row>
    <row r="1353" spans="1:10" ht="19.5" customHeight="1" x14ac:dyDescent="0.2">
      <c r="B1353" s="186"/>
      <c r="C1353" s="380"/>
      <c r="D1353" s="187"/>
      <c r="E1353" s="860" t="s">
        <v>711</v>
      </c>
      <c r="F1353" s="861"/>
      <c r="G1353" s="347">
        <v>0.9</v>
      </c>
      <c r="H1353" s="347">
        <v>6</v>
      </c>
      <c r="I1353" s="185">
        <v>5.4</v>
      </c>
      <c r="J1353" s="829"/>
    </row>
    <row r="1354" spans="1:10" ht="19.5" customHeight="1" x14ac:dyDescent="0.2">
      <c r="B1354" s="186"/>
      <c r="C1354" s="380"/>
      <c r="D1354" s="468"/>
      <c r="E1354" s="860" t="s">
        <v>926</v>
      </c>
      <c r="F1354" s="861"/>
      <c r="G1354" s="347">
        <v>0.9</v>
      </c>
      <c r="H1354" s="347">
        <v>2</v>
      </c>
      <c r="I1354" s="185">
        <v>1.8</v>
      </c>
      <c r="J1354" s="829"/>
    </row>
    <row r="1355" spans="1:10" ht="19.5" customHeight="1" x14ac:dyDescent="0.2">
      <c r="B1355" s="186"/>
      <c r="C1355" s="380"/>
      <c r="D1355" s="468"/>
      <c r="E1355" s="860" t="s">
        <v>919</v>
      </c>
      <c r="F1355" s="861"/>
      <c r="G1355" s="347">
        <v>1.5</v>
      </c>
      <c r="H1355" s="347">
        <v>1</v>
      </c>
      <c r="I1355" s="185">
        <v>1.5</v>
      </c>
      <c r="J1355" s="829"/>
    </row>
    <row r="1356" spans="1:10" ht="19.5" customHeight="1" x14ac:dyDescent="0.2">
      <c r="B1356" s="186"/>
      <c r="C1356" s="380"/>
      <c r="D1356" s="468"/>
      <c r="E1356" s="860" t="s">
        <v>1153</v>
      </c>
      <c r="F1356" s="861"/>
      <c r="G1356" s="347">
        <v>1.8</v>
      </c>
      <c r="H1356" s="347">
        <v>2</v>
      </c>
      <c r="I1356" s="185">
        <v>3.6</v>
      </c>
      <c r="J1356" s="829"/>
    </row>
    <row r="1357" spans="1:10" x14ac:dyDescent="0.2">
      <c r="A1357" s="466" t="s">
        <v>1044</v>
      </c>
      <c r="B1357" s="857" t="s">
        <v>265</v>
      </c>
      <c r="C1357" s="858"/>
      <c r="D1357" s="858"/>
      <c r="E1357" s="858"/>
      <c r="F1357" s="858"/>
      <c r="G1357" s="858"/>
      <c r="H1357" s="859"/>
      <c r="I1357" s="371">
        <v>47.6</v>
      </c>
      <c r="J1357" s="830"/>
    </row>
    <row r="1358" spans="1:10" ht="28.5" customHeight="1" x14ac:dyDescent="0.2">
      <c r="B1358" s="125" t="s">
        <v>1791</v>
      </c>
      <c r="C1358" s="230">
        <v>101965</v>
      </c>
      <c r="D1358" s="801" t="s">
        <v>2524</v>
      </c>
      <c r="E1358" s="795"/>
      <c r="F1358" s="795"/>
      <c r="G1358" s="795"/>
      <c r="H1358" s="795"/>
      <c r="I1358" s="796"/>
      <c r="J1358" s="230" t="s">
        <v>160</v>
      </c>
    </row>
    <row r="1359" spans="1:10" x14ac:dyDescent="0.2">
      <c r="B1359" s="777" t="s">
        <v>260</v>
      </c>
      <c r="C1359" s="778"/>
      <c r="D1359" s="779"/>
      <c r="E1359" s="168" t="s">
        <v>1135</v>
      </c>
      <c r="F1359" s="168" t="s">
        <v>43</v>
      </c>
      <c r="G1359" s="168" t="s">
        <v>261</v>
      </c>
      <c r="H1359" s="783" t="s">
        <v>268</v>
      </c>
      <c r="I1359" s="783"/>
      <c r="J1359" s="313" t="s">
        <v>264</v>
      </c>
    </row>
    <row r="1360" spans="1:10" ht="24.75" customHeight="1" x14ac:dyDescent="0.2">
      <c r="B1360" s="907"/>
      <c r="C1360" s="908"/>
      <c r="D1360" s="909"/>
      <c r="E1360" s="147" t="s">
        <v>931</v>
      </c>
      <c r="F1360" s="147">
        <v>6</v>
      </c>
      <c r="G1360" s="147">
        <v>0.6</v>
      </c>
      <c r="H1360" s="849">
        <v>3.5999999999999996</v>
      </c>
      <c r="I1360" s="850"/>
      <c r="J1360" s="787" t="s">
        <v>290</v>
      </c>
    </row>
    <row r="1361" spans="1:10" ht="24.75" customHeight="1" x14ac:dyDescent="0.2">
      <c r="B1361" s="910"/>
      <c r="C1361" s="911"/>
      <c r="D1361" s="912"/>
      <c r="E1361" s="147" t="s">
        <v>932</v>
      </c>
      <c r="F1361" s="147">
        <v>4</v>
      </c>
      <c r="G1361" s="147">
        <v>1.2</v>
      </c>
      <c r="H1361" s="849">
        <v>4.8</v>
      </c>
      <c r="I1361" s="850"/>
      <c r="J1361" s="788"/>
    </row>
    <row r="1362" spans="1:10" ht="24.75" customHeight="1" x14ac:dyDescent="0.2">
      <c r="B1362" s="910"/>
      <c r="C1362" s="911"/>
      <c r="D1362" s="912"/>
      <c r="E1362" s="147" t="s">
        <v>933</v>
      </c>
      <c r="F1362" s="147">
        <v>1</v>
      </c>
      <c r="G1362" s="147">
        <v>1.2</v>
      </c>
      <c r="H1362" s="849">
        <v>1.2</v>
      </c>
      <c r="I1362" s="850"/>
      <c r="J1362" s="788"/>
    </row>
    <row r="1363" spans="1:10" ht="24.75" customHeight="1" x14ac:dyDescent="0.2">
      <c r="B1363" s="910"/>
      <c r="C1363" s="911"/>
      <c r="D1363" s="912"/>
      <c r="E1363" s="147" t="s">
        <v>938</v>
      </c>
      <c r="F1363" s="147">
        <v>3</v>
      </c>
      <c r="G1363" s="147">
        <v>1.2</v>
      </c>
      <c r="H1363" s="849">
        <v>3.5999999999999996</v>
      </c>
      <c r="I1363" s="850"/>
      <c r="J1363" s="788"/>
    </row>
    <row r="1364" spans="1:10" ht="24.75" customHeight="1" x14ac:dyDescent="0.2">
      <c r="B1364" s="910"/>
      <c r="C1364" s="911"/>
      <c r="D1364" s="912"/>
      <c r="E1364" s="147" t="s">
        <v>939</v>
      </c>
      <c r="F1364" s="147">
        <v>8</v>
      </c>
      <c r="G1364" s="147">
        <v>1.8</v>
      </c>
      <c r="H1364" s="849">
        <v>14.4</v>
      </c>
      <c r="I1364" s="850"/>
      <c r="J1364" s="788"/>
    </row>
    <row r="1365" spans="1:10" ht="24.75" customHeight="1" x14ac:dyDescent="0.2">
      <c r="B1365" s="146"/>
      <c r="E1365" s="147" t="s">
        <v>940</v>
      </c>
      <c r="F1365" s="147">
        <v>21</v>
      </c>
      <c r="G1365" s="147">
        <v>1.8</v>
      </c>
      <c r="H1365" s="849">
        <v>37.800000000000004</v>
      </c>
      <c r="I1365" s="850"/>
      <c r="J1365" s="788"/>
    </row>
    <row r="1366" spans="1:10" ht="24.75" customHeight="1" x14ac:dyDescent="0.2">
      <c r="B1366" s="146"/>
      <c r="E1366" s="147" t="s">
        <v>941</v>
      </c>
      <c r="F1366" s="147">
        <v>1</v>
      </c>
      <c r="G1366" s="147">
        <v>1.8</v>
      </c>
      <c r="H1366" s="849">
        <v>1.8</v>
      </c>
      <c r="I1366" s="850"/>
      <c r="J1366" s="788"/>
    </row>
    <row r="1367" spans="1:10" ht="24.75" customHeight="1" x14ac:dyDescent="0.2">
      <c r="B1367" s="146"/>
      <c r="E1367" s="147" t="s">
        <v>942</v>
      </c>
      <c r="F1367" s="147">
        <v>1</v>
      </c>
      <c r="G1367" s="147">
        <v>1.8</v>
      </c>
      <c r="H1367" s="849">
        <v>1.8</v>
      </c>
      <c r="I1367" s="850"/>
      <c r="J1367" s="788"/>
    </row>
    <row r="1368" spans="1:10" ht="24.75" customHeight="1" x14ac:dyDescent="0.2">
      <c r="B1368" s="146"/>
      <c r="E1368" s="147" t="s">
        <v>943</v>
      </c>
      <c r="F1368" s="147">
        <v>3</v>
      </c>
      <c r="G1368" s="147">
        <v>2.4</v>
      </c>
      <c r="H1368" s="849">
        <v>7.1999999999999993</v>
      </c>
      <c r="I1368" s="850"/>
      <c r="J1368" s="788"/>
    </row>
    <row r="1369" spans="1:10" ht="24.75" customHeight="1" x14ac:dyDescent="0.2">
      <c r="B1369" s="146"/>
      <c r="E1369" s="147" t="s">
        <v>944</v>
      </c>
      <c r="F1369" s="147">
        <v>2</v>
      </c>
      <c r="G1369" s="147">
        <v>2.4</v>
      </c>
      <c r="H1369" s="849">
        <v>4.8</v>
      </c>
      <c r="I1369" s="850"/>
      <c r="J1369" s="788"/>
    </row>
    <row r="1370" spans="1:10" ht="24.75" customHeight="1" x14ac:dyDescent="0.2">
      <c r="B1370" s="146"/>
      <c r="E1370" s="147" t="s">
        <v>945</v>
      </c>
      <c r="F1370" s="147">
        <v>4</v>
      </c>
      <c r="G1370" s="147">
        <v>2.4</v>
      </c>
      <c r="H1370" s="849">
        <v>9.6</v>
      </c>
      <c r="I1370" s="850"/>
      <c r="J1370" s="788"/>
    </row>
    <row r="1371" spans="1:10" ht="24.75" customHeight="1" x14ac:dyDescent="0.2">
      <c r="B1371" s="146"/>
      <c r="E1371" s="147" t="s">
        <v>946</v>
      </c>
      <c r="F1371" s="147">
        <v>2</v>
      </c>
      <c r="G1371" s="147">
        <v>3</v>
      </c>
      <c r="H1371" s="849">
        <v>6</v>
      </c>
      <c r="I1371" s="850"/>
      <c r="J1371" s="788"/>
    </row>
    <row r="1372" spans="1:10" ht="24.75" customHeight="1" x14ac:dyDescent="0.2">
      <c r="B1372" s="146"/>
      <c r="E1372" s="147" t="s">
        <v>1067</v>
      </c>
      <c r="F1372" s="147">
        <v>5</v>
      </c>
      <c r="G1372" s="147">
        <v>3.6</v>
      </c>
      <c r="H1372" s="849">
        <v>18</v>
      </c>
      <c r="I1372" s="850"/>
      <c r="J1372" s="788"/>
    </row>
    <row r="1373" spans="1:10" x14ac:dyDescent="0.2">
      <c r="A1373" s="466" t="s">
        <v>1043</v>
      </c>
      <c r="B1373" s="884" t="s">
        <v>265</v>
      </c>
      <c r="C1373" s="885"/>
      <c r="D1373" s="885"/>
      <c r="E1373" s="885"/>
      <c r="F1373" s="885"/>
      <c r="G1373" s="886"/>
      <c r="H1373" s="862">
        <v>114.6</v>
      </c>
      <c r="I1373" s="863"/>
      <c r="J1373" s="789"/>
    </row>
    <row r="1374" spans="1:10" x14ac:dyDescent="0.2">
      <c r="B1374" s="172" t="s">
        <v>220</v>
      </c>
      <c r="C1374" s="188"/>
      <c r="D1374" s="175" t="s">
        <v>181</v>
      </c>
      <c r="E1374" s="175"/>
      <c r="F1374" s="175"/>
      <c r="G1374" s="175"/>
      <c r="H1374" s="175"/>
      <c r="I1374" s="175"/>
      <c r="J1374" s="189"/>
    </row>
    <row r="1375" spans="1:10" x14ac:dyDescent="0.2">
      <c r="B1375" s="955" t="s">
        <v>721</v>
      </c>
      <c r="C1375" s="956"/>
      <c r="D1375" s="956"/>
      <c r="E1375" s="956"/>
      <c r="F1375" s="956"/>
      <c r="G1375" s="956"/>
      <c r="H1375" s="956"/>
      <c r="I1375" s="956"/>
      <c r="J1375" s="957"/>
    </row>
    <row r="1376" spans="1:10" ht="15" customHeight="1" x14ac:dyDescent="0.2">
      <c r="B1376" s="621" t="s">
        <v>260</v>
      </c>
      <c r="C1376" s="622"/>
      <c r="D1376" s="345" t="s">
        <v>314</v>
      </c>
      <c r="E1376" s="345" t="s">
        <v>43</v>
      </c>
      <c r="F1376" s="231" t="s">
        <v>268</v>
      </c>
      <c r="G1376" s="231" t="s">
        <v>261</v>
      </c>
      <c r="H1376" s="370" t="s">
        <v>292</v>
      </c>
      <c r="I1376" s="457" t="s">
        <v>718</v>
      </c>
      <c r="J1376" s="372" t="s">
        <v>264</v>
      </c>
    </row>
    <row r="1377" spans="2:10" x14ac:dyDescent="0.2">
      <c r="B1377" s="831"/>
      <c r="C1377" s="832"/>
      <c r="D1377" s="835" t="s">
        <v>1223</v>
      </c>
      <c r="E1377" s="191">
        <v>4</v>
      </c>
      <c r="F1377" s="190">
        <v>5.25</v>
      </c>
      <c r="G1377" s="190">
        <v>0.6</v>
      </c>
      <c r="H1377" s="456">
        <v>12.6</v>
      </c>
      <c r="I1377" s="190">
        <v>25.8</v>
      </c>
      <c r="J1377" s="828" t="s">
        <v>1233</v>
      </c>
    </row>
    <row r="1378" spans="2:10" x14ac:dyDescent="0.2">
      <c r="B1378" s="833"/>
      <c r="C1378" s="834"/>
      <c r="D1378" s="836"/>
      <c r="E1378" s="191">
        <v>16</v>
      </c>
      <c r="F1378" s="190">
        <v>1.65</v>
      </c>
      <c r="G1378" s="190">
        <v>0.4</v>
      </c>
      <c r="H1378" s="456">
        <v>10.56</v>
      </c>
      <c r="I1378" s="190">
        <v>0</v>
      </c>
      <c r="J1378" s="829"/>
    </row>
    <row r="1379" spans="2:10" x14ac:dyDescent="0.2">
      <c r="B1379" s="833"/>
      <c r="C1379" s="834"/>
      <c r="D1379" s="191" t="s">
        <v>1224</v>
      </c>
      <c r="E1379" s="191">
        <v>2</v>
      </c>
      <c r="F1379" s="190">
        <v>5.7</v>
      </c>
      <c r="G1379" s="190">
        <v>0.65</v>
      </c>
      <c r="H1379" s="456">
        <v>7.41</v>
      </c>
      <c r="I1379" s="190">
        <v>14</v>
      </c>
      <c r="J1379" s="829"/>
    </row>
    <row r="1380" spans="2:10" x14ac:dyDescent="0.2">
      <c r="B1380" s="833"/>
      <c r="C1380" s="834"/>
      <c r="D1380" s="191" t="s">
        <v>899</v>
      </c>
      <c r="E1380" s="191">
        <v>2</v>
      </c>
      <c r="F1380" s="190">
        <v>1.5</v>
      </c>
      <c r="G1380" s="190">
        <v>0.6</v>
      </c>
      <c r="H1380" s="456">
        <v>1.7999999999999998</v>
      </c>
      <c r="I1380" s="190">
        <v>4.2</v>
      </c>
      <c r="J1380" s="829"/>
    </row>
    <row r="1381" spans="2:10" ht="15" customHeight="1" x14ac:dyDescent="0.2">
      <c r="B1381" s="833"/>
      <c r="C1381" s="834"/>
      <c r="D1381" s="835" t="s">
        <v>1226</v>
      </c>
      <c r="E1381" s="191">
        <v>6</v>
      </c>
      <c r="F1381" s="190">
        <v>2.25</v>
      </c>
      <c r="G1381" s="190">
        <v>0.4</v>
      </c>
      <c r="H1381" s="456">
        <v>5.4</v>
      </c>
      <c r="I1381" s="190">
        <v>0</v>
      </c>
      <c r="J1381" s="829"/>
    </row>
    <row r="1382" spans="2:10" x14ac:dyDescent="0.2">
      <c r="B1382" s="833"/>
      <c r="C1382" s="834"/>
      <c r="D1382" s="836"/>
      <c r="E1382" s="191">
        <v>2</v>
      </c>
      <c r="F1382" s="190">
        <v>3.4</v>
      </c>
      <c r="G1382" s="190">
        <v>0.6</v>
      </c>
      <c r="H1382" s="456">
        <v>4.08</v>
      </c>
      <c r="I1382" s="190">
        <v>4</v>
      </c>
      <c r="J1382" s="829"/>
    </row>
    <row r="1383" spans="2:10" x14ac:dyDescent="0.2">
      <c r="B1383" s="833"/>
      <c r="C1383" s="834"/>
      <c r="D1383" s="191" t="s">
        <v>1227</v>
      </c>
      <c r="E1383" s="191">
        <v>2</v>
      </c>
      <c r="F1383" s="190">
        <v>2.35</v>
      </c>
      <c r="G1383" s="190">
        <v>0.6</v>
      </c>
      <c r="H1383" s="456">
        <v>2.82</v>
      </c>
      <c r="I1383" s="190">
        <v>2.35</v>
      </c>
      <c r="J1383" s="829"/>
    </row>
    <row r="1384" spans="2:10" x14ac:dyDescent="0.2">
      <c r="B1384" s="833"/>
      <c r="C1384" s="834"/>
      <c r="D1384" s="835" t="s">
        <v>886</v>
      </c>
      <c r="E1384" s="191">
        <v>8</v>
      </c>
      <c r="F1384" s="190">
        <v>1.7</v>
      </c>
      <c r="G1384" s="190">
        <v>0.4</v>
      </c>
      <c r="H1384" s="456">
        <v>5.44</v>
      </c>
      <c r="I1384" s="190">
        <v>0</v>
      </c>
      <c r="J1384" s="829"/>
    </row>
    <row r="1385" spans="2:10" x14ac:dyDescent="0.2">
      <c r="B1385" s="833"/>
      <c r="C1385" s="834"/>
      <c r="D1385" s="836"/>
      <c r="E1385" s="191">
        <v>2</v>
      </c>
      <c r="F1385" s="190">
        <v>2.5</v>
      </c>
      <c r="G1385" s="190">
        <v>0.5</v>
      </c>
      <c r="H1385" s="456">
        <v>2.5</v>
      </c>
      <c r="I1385" s="190">
        <v>0</v>
      </c>
      <c r="J1385" s="829"/>
    </row>
    <row r="1386" spans="2:10" x14ac:dyDescent="0.2">
      <c r="B1386" s="833"/>
      <c r="C1386" s="834"/>
      <c r="D1386" s="191" t="s">
        <v>1232</v>
      </c>
      <c r="E1386" s="191">
        <v>2</v>
      </c>
      <c r="F1386" s="190">
        <v>1.1499999999999999</v>
      </c>
      <c r="G1386" s="190">
        <v>0.55000000000000004</v>
      </c>
      <c r="H1386" s="456">
        <v>1.2649999999999999</v>
      </c>
      <c r="I1386" s="190">
        <v>3.4</v>
      </c>
      <c r="J1386" s="829"/>
    </row>
    <row r="1387" spans="2:10" x14ac:dyDescent="0.2">
      <c r="B1387" s="833"/>
      <c r="C1387" s="834"/>
      <c r="D1387" s="191" t="s">
        <v>889</v>
      </c>
      <c r="E1387" s="191">
        <v>1</v>
      </c>
      <c r="F1387" s="191">
        <v>1.3</v>
      </c>
      <c r="G1387" s="190">
        <v>0.55000000000000004</v>
      </c>
      <c r="H1387" s="456">
        <v>0.71500000000000008</v>
      </c>
      <c r="I1387" s="190">
        <v>2.1500000000000004</v>
      </c>
      <c r="J1387" s="829"/>
    </row>
    <row r="1388" spans="2:10" x14ac:dyDescent="0.2">
      <c r="B1388" s="833"/>
      <c r="C1388" s="834"/>
      <c r="D1388" s="191" t="s">
        <v>868</v>
      </c>
      <c r="E1388" s="191">
        <v>1</v>
      </c>
      <c r="F1388" s="191">
        <v>1.9</v>
      </c>
      <c r="G1388" s="190">
        <v>0.4</v>
      </c>
      <c r="H1388" s="456">
        <v>0.76</v>
      </c>
      <c r="I1388" s="190">
        <v>0</v>
      </c>
      <c r="J1388" s="829"/>
    </row>
    <row r="1389" spans="2:10" x14ac:dyDescent="0.2">
      <c r="B1389" s="833"/>
      <c r="C1389" s="834"/>
      <c r="D1389" s="835" t="s">
        <v>870</v>
      </c>
      <c r="E1389" s="191">
        <v>1</v>
      </c>
      <c r="F1389" s="190">
        <v>0.95</v>
      </c>
      <c r="G1389" s="190">
        <v>0.3</v>
      </c>
      <c r="H1389" s="456">
        <v>0.28499999999999998</v>
      </c>
      <c r="I1389" s="190">
        <v>1.25</v>
      </c>
      <c r="J1389" s="829"/>
    </row>
    <row r="1390" spans="2:10" x14ac:dyDescent="0.2">
      <c r="B1390" s="833"/>
      <c r="C1390" s="834"/>
      <c r="D1390" s="847"/>
      <c r="E1390" s="191">
        <v>1</v>
      </c>
      <c r="F1390" s="190">
        <v>3.45</v>
      </c>
      <c r="G1390" s="190">
        <v>0.6</v>
      </c>
      <c r="H1390" s="456">
        <v>2.0699999999999998</v>
      </c>
      <c r="I1390" s="190">
        <v>4.05</v>
      </c>
      <c r="J1390" s="829"/>
    </row>
    <row r="1391" spans="2:10" x14ac:dyDescent="0.2">
      <c r="B1391" s="833"/>
      <c r="C1391" s="834"/>
      <c r="D1391" s="847"/>
      <c r="E1391" s="191">
        <v>1</v>
      </c>
      <c r="F1391" s="190">
        <v>2.85</v>
      </c>
      <c r="G1391" s="190">
        <v>0.6</v>
      </c>
      <c r="H1391" s="456">
        <v>1.71</v>
      </c>
      <c r="I1391" s="190">
        <v>4.05</v>
      </c>
      <c r="J1391" s="829"/>
    </row>
    <row r="1392" spans="2:10" x14ac:dyDescent="0.2">
      <c r="B1392" s="833"/>
      <c r="C1392" s="834"/>
      <c r="D1392" s="847"/>
      <c r="E1392" s="191">
        <v>1</v>
      </c>
      <c r="F1392" s="190">
        <v>2.6</v>
      </c>
      <c r="G1392" s="190">
        <v>0.6</v>
      </c>
      <c r="H1392" s="456">
        <v>1.56</v>
      </c>
      <c r="I1392" s="190">
        <v>2.6</v>
      </c>
      <c r="J1392" s="829"/>
    </row>
    <row r="1393" spans="1:14" x14ac:dyDescent="0.2">
      <c r="B1393" s="833"/>
      <c r="C1393" s="834"/>
      <c r="D1393" s="847"/>
      <c r="E1393" s="191">
        <v>1</v>
      </c>
      <c r="F1393" s="190">
        <v>2.6</v>
      </c>
      <c r="G1393" s="190">
        <v>0.6</v>
      </c>
      <c r="H1393" s="456">
        <v>1.56</v>
      </c>
      <c r="I1393" s="190">
        <v>3.2</v>
      </c>
      <c r="J1393" s="829"/>
    </row>
    <row r="1394" spans="1:14" x14ac:dyDescent="0.2">
      <c r="B1394" s="833"/>
      <c r="C1394" s="834"/>
      <c r="D1394" s="836"/>
      <c r="E1394" s="191">
        <v>1</v>
      </c>
      <c r="F1394" s="190">
        <v>2.25</v>
      </c>
      <c r="G1394" s="190">
        <v>0.6</v>
      </c>
      <c r="H1394" s="456">
        <v>1.3499999999999999</v>
      </c>
      <c r="I1394" s="190">
        <v>3.45</v>
      </c>
      <c r="J1394" s="829"/>
    </row>
    <row r="1395" spans="1:14" x14ac:dyDescent="0.2">
      <c r="B1395" s="833"/>
      <c r="C1395" s="834"/>
      <c r="D1395" s="191" t="s">
        <v>1234</v>
      </c>
      <c r="E1395" s="191">
        <v>2</v>
      </c>
      <c r="F1395" s="190">
        <v>1</v>
      </c>
      <c r="G1395" s="190">
        <v>0.5</v>
      </c>
      <c r="H1395" s="456">
        <v>1</v>
      </c>
      <c r="I1395" s="190">
        <v>4</v>
      </c>
      <c r="J1395" s="829"/>
    </row>
    <row r="1396" spans="1:14" x14ac:dyDescent="0.2">
      <c r="B1396" s="833"/>
      <c r="C1396" s="834"/>
      <c r="D1396" s="191" t="s">
        <v>885</v>
      </c>
      <c r="E1396" s="191">
        <v>1</v>
      </c>
      <c r="F1396" s="190">
        <v>3.45</v>
      </c>
      <c r="G1396" s="190">
        <v>0.6</v>
      </c>
      <c r="H1396" s="456">
        <v>2.0699999999999998</v>
      </c>
      <c r="I1396" s="190">
        <v>4.6500000000000004</v>
      </c>
      <c r="J1396" s="829"/>
    </row>
    <row r="1397" spans="1:14" ht="15" customHeight="1" x14ac:dyDescent="0.2">
      <c r="A1397" s="466"/>
      <c r="B1397" s="904" t="s">
        <v>265</v>
      </c>
      <c r="C1397" s="904"/>
      <c r="D1397" s="904"/>
      <c r="E1397" s="904"/>
      <c r="F1397" s="904"/>
      <c r="G1397" s="904"/>
      <c r="H1397" s="469">
        <v>66.954999999999984</v>
      </c>
      <c r="I1397" s="469">
        <v>83.15</v>
      </c>
      <c r="J1397" s="830"/>
      <c r="M1397" s="903"/>
      <c r="N1397" s="903"/>
    </row>
    <row r="1398" spans="1:14" x14ac:dyDescent="0.2">
      <c r="B1398" s="125" t="s">
        <v>1787</v>
      </c>
      <c r="C1398" s="230">
        <v>2001003023</v>
      </c>
      <c r="D1398" s="801" t="s">
        <v>2526</v>
      </c>
      <c r="E1398" s="795"/>
      <c r="F1398" s="795"/>
      <c r="G1398" s="795"/>
      <c r="H1398" s="795"/>
      <c r="I1398" s="796"/>
      <c r="J1398" s="230" t="s">
        <v>48</v>
      </c>
    </row>
    <row r="1399" spans="1:14" ht="15" customHeight="1" x14ac:dyDescent="0.2">
      <c r="A1399" s="466"/>
      <c r="B1399" s="777" t="s">
        <v>260</v>
      </c>
      <c r="C1399" s="778"/>
      <c r="D1399" s="778"/>
      <c r="E1399" s="778"/>
      <c r="F1399" s="778"/>
      <c r="G1399" s="779"/>
      <c r="H1399" s="887" t="s">
        <v>43</v>
      </c>
      <c r="I1399" s="888"/>
      <c r="J1399" s="313" t="s">
        <v>264</v>
      </c>
    </row>
    <row r="1400" spans="1:14" ht="15" customHeight="1" x14ac:dyDescent="0.2">
      <c r="A1400" s="466"/>
      <c r="B1400" s="784" t="s">
        <v>719</v>
      </c>
      <c r="C1400" s="785"/>
      <c r="D1400" s="785"/>
      <c r="E1400" s="785"/>
      <c r="F1400" s="785"/>
      <c r="G1400" s="786"/>
      <c r="H1400" s="807">
        <v>66.954999999999984</v>
      </c>
      <c r="I1400" s="808"/>
      <c r="J1400" s="126" t="s">
        <v>43</v>
      </c>
    </row>
    <row r="1401" spans="1:14" ht="15" customHeight="1" x14ac:dyDescent="0.2">
      <c r="A1401" s="466" t="s">
        <v>1045</v>
      </c>
      <c r="B1401" s="797" t="s">
        <v>265</v>
      </c>
      <c r="C1401" s="798"/>
      <c r="D1401" s="798"/>
      <c r="E1401" s="798"/>
      <c r="F1401" s="798"/>
      <c r="G1401" s="799"/>
      <c r="H1401" s="805">
        <v>66.954999999999984</v>
      </c>
      <c r="I1401" s="806"/>
      <c r="J1401" s="127"/>
    </row>
    <row r="1402" spans="1:14" ht="33" customHeight="1" x14ac:dyDescent="0.2">
      <c r="A1402" s="466"/>
      <c r="B1402" s="125" t="s">
        <v>1789</v>
      </c>
      <c r="C1402" s="230">
        <v>100862</v>
      </c>
      <c r="D1402" s="801" t="s">
        <v>2527</v>
      </c>
      <c r="E1402" s="795"/>
      <c r="F1402" s="795"/>
      <c r="G1402" s="795"/>
      <c r="H1402" s="795"/>
      <c r="I1402" s="796"/>
      <c r="J1402" s="230" t="s">
        <v>121</v>
      </c>
    </row>
    <row r="1403" spans="1:14" ht="15" customHeight="1" x14ac:dyDescent="0.2">
      <c r="A1403" s="466"/>
      <c r="B1403" s="777" t="s">
        <v>260</v>
      </c>
      <c r="C1403" s="778"/>
      <c r="D1403" s="778"/>
      <c r="E1403" s="778"/>
      <c r="F1403" s="778"/>
      <c r="G1403" s="779"/>
      <c r="H1403" s="887" t="s">
        <v>43</v>
      </c>
      <c r="I1403" s="888"/>
      <c r="J1403" s="313" t="s">
        <v>264</v>
      </c>
    </row>
    <row r="1404" spans="1:14" ht="15" customHeight="1" x14ac:dyDescent="0.2">
      <c r="A1404" s="466"/>
      <c r="B1404" s="784" t="s">
        <v>720</v>
      </c>
      <c r="C1404" s="785"/>
      <c r="D1404" s="785"/>
      <c r="E1404" s="785"/>
      <c r="F1404" s="785"/>
      <c r="G1404" s="786"/>
      <c r="H1404" s="807">
        <v>132</v>
      </c>
      <c r="I1404" s="808"/>
      <c r="J1404" s="126" t="s">
        <v>43</v>
      </c>
    </row>
    <row r="1405" spans="1:14" ht="15" customHeight="1" x14ac:dyDescent="0.2">
      <c r="A1405" s="466" t="s">
        <v>1789</v>
      </c>
      <c r="B1405" s="797" t="s">
        <v>265</v>
      </c>
      <c r="C1405" s="798"/>
      <c r="D1405" s="798"/>
      <c r="E1405" s="798"/>
      <c r="F1405" s="798"/>
      <c r="G1405" s="799"/>
      <c r="H1405" s="805">
        <v>132</v>
      </c>
      <c r="I1405" s="806"/>
      <c r="J1405" s="127"/>
    </row>
    <row r="1406" spans="1:14" x14ac:dyDescent="0.2">
      <c r="B1406" s="125" t="s">
        <v>1790</v>
      </c>
      <c r="C1406" s="230">
        <v>2001003026</v>
      </c>
      <c r="D1406" s="801" t="s">
        <v>2529</v>
      </c>
      <c r="E1406" s="795"/>
      <c r="F1406" s="795"/>
      <c r="G1406" s="795"/>
      <c r="H1406" s="795"/>
      <c r="I1406" s="796"/>
      <c r="J1406" s="230" t="s">
        <v>160</v>
      </c>
    </row>
    <row r="1407" spans="1:14" x14ac:dyDescent="0.2">
      <c r="B1407" s="777" t="s">
        <v>260</v>
      </c>
      <c r="C1407" s="778"/>
      <c r="D1407" s="778"/>
      <c r="E1407" s="778"/>
      <c r="F1407" s="778"/>
      <c r="G1407" s="779"/>
      <c r="H1407" s="783" t="s">
        <v>268</v>
      </c>
      <c r="I1407" s="783"/>
      <c r="J1407" s="313" t="s">
        <v>264</v>
      </c>
    </row>
    <row r="1408" spans="1:14" x14ac:dyDescent="0.2">
      <c r="B1408" s="784" t="s">
        <v>719</v>
      </c>
      <c r="C1408" s="785"/>
      <c r="D1408" s="785"/>
      <c r="E1408" s="785"/>
      <c r="F1408" s="785"/>
      <c r="G1408" s="786"/>
      <c r="H1408" s="818">
        <v>83.15</v>
      </c>
      <c r="I1408" s="819"/>
      <c r="J1408" s="126" t="s">
        <v>268</v>
      </c>
    </row>
    <row r="1409" spans="1:20" x14ac:dyDescent="0.2">
      <c r="A1409" s="466" t="s">
        <v>1046</v>
      </c>
      <c r="B1409" s="797" t="s">
        <v>265</v>
      </c>
      <c r="C1409" s="798"/>
      <c r="D1409" s="798"/>
      <c r="E1409" s="798"/>
      <c r="F1409" s="798"/>
      <c r="G1409" s="799"/>
      <c r="H1409" s="805">
        <v>83.15</v>
      </c>
      <c r="I1409" s="806"/>
      <c r="J1409" s="127"/>
    </row>
    <row r="1410" spans="1:20" x14ac:dyDescent="0.2">
      <c r="B1410" s="172" t="s">
        <v>859</v>
      </c>
      <c r="C1410" s="188"/>
      <c r="D1410" s="175" t="s">
        <v>349</v>
      </c>
      <c r="E1410" s="175"/>
      <c r="F1410" s="175"/>
      <c r="G1410" s="175"/>
      <c r="H1410" s="175"/>
      <c r="I1410" s="175"/>
      <c r="J1410" s="189"/>
    </row>
    <row r="1411" spans="1:20" ht="30.75" customHeight="1" x14ac:dyDescent="0.2">
      <c r="B1411" s="125" t="s">
        <v>1788</v>
      </c>
      <c r="C1411" s="230">
        <v>102253</v>
      </c>
      <c r="D1411" s="801" t="s">
        <v>2530</v>
      </c>
      <c r="E1411" s="795"/>
      <c r="F1411" s="795"/>
      <c r="G1411" s="795"/>
      <c r="H1411" s="795"/>
      <c r="I1411" s="796"/>
      <c r="J1411" s="230" t="s">
        <v>48</v>
      </c>
    </row>
    <row r="1412" spans="1:20" ht="15" customHeight="1" x14ac:dyDescent="0.2">
      <c r="B1412" s="777" t="s">
        <v>260</v>
      </c>
      <c r="C1412" s="778"/>
      <c r="D1412" s="779"/>
      <c r="E1412" s="313" t="s">
        <v>268</v>
      </c>
      <c r="F1412" s="842" t="s">
        <v>262</v>
      </c>
      <c r="G1412" s="842"/>
      <c r="H1412" s="777" t="s">
        <v>279</v>
      </c>
      <c r="I1412" s="779"/>
      <c r="J1412" s="313" t="s">
        <v>264</v>
      </c>
      <c r="L1412" s="777" t="s">
        <v>260</v>
      </c>
      <c r="M1412" s="778"/>
      <c r="N1412" s="779"/>
      <c r="O1412" s="313" t="s">
        <v>268</v>
      </c>
      <c r="P1412" s="842" t="s">
        <v>262</v>
      </c>
      <c r="Q1412" s="842"/>
      <c r="R1412" s="777" t="s">
        <v>279</v>
      </c>
      <c r="S1412" s="779"/>
      <c r="T1412" s="313" t="s">
        <v>264</v>
      </c>
    </row>
    <row r="1413" spans="1:20" ht="15" customHeight="1" x14ac:dyDescent="0.2">
      <c r="B1413" s="784" t="s">
        <v>1223</v>
      </c>
      <c r="C1413" s="785"/>
      <c r="D1413" s="786"/>
      <c r="E1413" s="346">
        <v>3.04</v>
      </c>
      <c r="F1413" s="817">
        <v>1.25</v>
      </c>
      <c r="G1413" s="817"/>
      <c r="H1413" s="807">
        <v>3.8</v>
      </c>
      <c r="I1413" s="808"/>
      <c r="J1413" s="787" t="s">
        <v>996</v>
      </c>
      <c r="L1413" s="784" t="s">
        <v>1223</v>
      </c>
      <c r="M1413" s="785"/>
      <c r="N1413" s="786"/>
      <c r="O1413" s="346">
        <v>3.04</v>
      </c>
      <c r="P1413" s="817">
        <v>1.25</v>
      </c>
      <c r="Q1413" s="817"/>
      <c r="R1413" s="807">
        <v>3.8</v>
      </c>
      <c r="S1413" s="808"/>
      <c r="T1413" s="787" t="s">
        <v>996</v>
      </c>
    </row>
    <row r="1414" spans="1:20" ht="15" customHeight="1" x14ac:dyDescent="0.2">
      <c r="B1414" s="784" t="s">
        <v>1225</v>
      </c>
      <c r="C1414" s="785"/>
      <c r="D1414" s="786"/>
      <c r="E1414" s="346">
        <v>1.2</v>
      </c>
      <c r="F1414" s="817">
        <v>1.8</v>
      </c>
      <c r="G1414" s="817"/>
      <c r="H1414" s="807">
        <v>2.16</v>
      </c>
      <c r="I1414" s="808"/>
      <c r="J1414" s="788"/>
      <c r="L1414" s="784" t="s">
        <v>1225</v>
      </c>
      <c r="M1414" s="785"/>
      <c r="N1414" s="786"/>
      <c r="O1414" s="346">
        <v>1.2</v>
      </c>
      <c r="P1414" s="817">
        <v>1.8</v>
      </c>
      <c r="Q1414" s="817"/>
      <c r="R1414" s="807">
        <v>2.16</v>
      </c>
      <c r="S1414" s="808"/>
      <c r="T1414" s="788"/>
    </row>
    <row r="1415" spans="1:20" ht="15" customHeight="1" x14ac:dyDescent="0.2">
      <c r="B1415" s="784" t="s">
        <v>1228</v>
      </c>
      <c r="C1415" s="785"/>
      <c r="D1415" s="786"/>
      <c r="E1415" s="346">
        <v>7.74</v>
      </c>
      <c r="F1415" s="817">
        <v>1.8</v>
      </c>
      <c r="G1415" s="817"/>
      <c r="H1415" s="807">
        <v>13.93</v>
      </c>
      <c r="I1415" s="808"/>
      <c r="J1415" s="788"/>
      <c r="L1415" s="784" t="s">
        <v>1228</v>
      </c>
      <c r="M1415" s="785"/>
      <c r="N1415" s="786"/>
      <c r="O1415" s="346">
        <v>9.1300000000000026</v>
      </c>
      <c r="P1415" s="817">
        <v>1.8</v>
      </c>
      <c r="Q1415" s="817"/>
      <c r="R1415" s="807">
        <v>16.43</v>
      </c>
      <c r="S1415" s="808"/>
      <c r="T1415" s="788"/>
    </row>
    <row r="1416" spans="1:20" ht="15" customHeight="1" x14ac:dyDescent="0.2">
      <c r="B1416" s="784" t="s">
        <v>1229</v>
      </c>
      <c r="C1416" s="785"/>
      <c r="D1416" s="786"/>
      <c r="E1416" s="346">
        <v>7.74</v>
      </c>
      <c r="F1416" s="817">
        <v>1.8</v>
      </c>
      <c r="G1416" s="817"/>
      <c r="H1416" s="807">
        <v>13.93</v>
      </c>
      <c r="I1416" s="808"/>
      <c r="J1416" s="788"/>
      <c r="L1416" s="784" t="s">
        <v>1229</v>
      </c>
      <c r="M1416" s="785"/>
      <c r="N1416" s="786"/>
      <c r="O1416" s="346">
        <v>9.1300000000000026</v>
      </c>
      <c r="P1416" s="817">
        <v>1.8</v>
      </c>
      <c r="Q1416" s="817"/>
      <c r="R1416" s="807">
        <v>16.43</v>
      </c>
      <c r="S1416" s="808"/>
      <c r="T1416" s="788"/>
    </row>
    <row r="1417" spans="1:20" ht="15" customHeight="1" x14ac:dyDescent="0.2">
      <c r="B1417" s="784" t="s">
        <v>886</v>
      </c>
      <c r="C1417" s="785"/>
      <c r="D1417" s="786"/>
      <c r="E1417" s="346">
        <v>2.4000000000000004</v>
      </c>
      <c r="F1417" s="817">
        <v>1.1399999999999999</v>
      </c>
      <c r="G1417" s="817"/>
      <c r="H1417" s="807">
        <v>2.74</v>
      </c>
      <c r="I1417" s="808"/>
      <c r="J1417" s="788"/>
      <c r="L1417" s="784" t="s">
        <v>886</v>
      </c>
      <c r="M1417" s="785"/>
      <c r="N1417" s="786"/>
      <c r="O1417" s="346">
        <v>2.4000000000000004</v>
      </c>
      <c r="P1417" s="817">
        <v>1.1399999999999999</v>
      </c>
      <c r="Q1417" s="817"/>
      <c r="R1417" s="807">
        <v>2.74</v>
      </c>
      <c r="S1417" s="808"/>
      <c r="T1417" s="788"/>
    </row>
    <row r="1418" spans="1:20" ht="15" customHeight="1" x14ac:dyDescent="0.2">
      <c r="B1418" s="784" t="s">
        <v>886</v>
      </c>
      <c r="C1418" s="785"/>
      <c r="D1418" s="786"/>
      <c r="E1418" s="346">
        <v>0.5</v>
      </c>
      <c r="F1418" s="817">
        <v>0.35</v>
      </c>
      <c r="G1418" s="817"/>
      <c r="H1418" s="807">
        <v>0.18</v>
      </c>
      <c r="I1418" s="808"/>
      <c r="J1418" s="788"/>
      <c r="L1418" s="784" t="s">
        <v>886</v>
      </c>
      <c r="M1418" s="785"/>
      <c r="N1418" s="786"/>
      <c r="O1418" s="346">
        <v>0.5</v>
      </c>
      <c r="P1418" s="817">
        <v>0.35</v>
      </c>
      <c r="Q1418" s="817"/>
      <c r="R1418" s="807">
        <v>0.18</v>
      </c>
      <c r="S1418" s="808"/>
      <c r="T1418" s="788"/>
    </row>
    <row r="1419" spans="1:20" ht="15" customHeight="1" x14ac:dyDescent="0.2">
      <c r="B1419" s="784" t="s">
        <v>1230</v>
      </c>
      <c r="C1419" s="785"/>
      <c r="D1419" s="786"/>
      <c r="E1419" s="346">
        <v>2.0999999999999996</v>
      </c>
      <c r="F1419" s="817">
        <v>1.8</v>
      </c>
      <c r="G1419" s="817"/>
      <c r="H1419" s="807">
        <v>3.78</v>
      </c>
      <c r="I1419" s="808"/>
      <c r="J1419" s="788"/>
      <c r="L1419" s="784" t="s">
        <v>1230</v>
      </c>
      <c r="M1419" s="785"/>
      <c r="N1419" s="786"/>
      <c r="O1419" s="346">
        <v>2.0999999999999996</v>
      </c>
      <c r="P1419" s="817">
        <v>1.8</v>
      </c>
      <c r="Q1419" s="817"/>
      <c r="R1419" s="807">
        <v>3.78</v>
      </c>
      <c r="S1419" s="808"/>
      <c r="T1419" s="788"/>
    </row>
    <row r="1420" spans="1:20" ht="15" customHeight="1" x14ac:dyDescent="0.2">
      <c r="B1420" s="784" t="s">
        <v>1231</v>
      </c>
      <c r="C1420" s="785"/>
      <c r="D1420" s="786"/>
      <c r="E1420" s="346">
        <v>2.0999999999999996</v>
      </c>
      <c r="F1420" s="817">
        <v>1.8</v>
      </c>
      <c r="G1420" s="817"/>
      <c r="H1420" s="807">
        <v>3.78</v>
      </c>
      <c r="I1420" s="808"/>
      <c r="J1420" s="788"/>
      <c r="L1420" s="784" t="s">
        <v>1231</v>
      </c>
      <c r="M1420" s="785"/>
      <c r="N1420" s="786"/>
      <c r="O1420" s="346">
        <v>2.0999999999999996</v>
      </c>
      <c r="P1420" s="817">
        <v>1.8</v>
      </c>
      <c r="Q1420" s="817"/>
      <c r="R1420" s="807">
        <v>3.78</v>
      </c>
      <c r="S1420" s="808"/>
      <c r="T1420" s="788"/>
    </row>
    <row r="1421" spans="1:20" ht="15" customHeight="1" x14ac:dyDescent="0.2">
      <c r="B1421" s="784" t="s">
        <v>1235</v>
      </c>
      <c r="C1421" s="785"/>
      <c r="D1421" s="786"/>
      <c r="E1421" s="346">
        <v>3.8</v>
      </c>
      <c r="F1421" s="817">
        <v>1.8</v>
      </c>
      <c r="G1421" s="817"/>
      <c r="H1421" s="807">
        <v>6.84</v>
      </c>
      <c r="I1421" s="808"/>
      <c r="J1421" s="788"/>
      <c r="L1421" s="784" t="s">
        <v>1235</v>
      </c>
      <c r="M1421" s="785"/>
      <c r="N1421" s="786"/>
      <c r="O1421" s="346">
        <v>3.8</v>
      </c>
      <c r="P1421" s="817">
        <v>1.8</v>
      </c>
      <c r="Q1421" s="817"/>
      <c r="R1421" s="807">
        <v>6.84</v>
      </c>
      <c r="S1421" s="808"/>
      <c r="T1421" s="788"/>
    </row>
    <row r="1422" spans="1:20" ht="15" customHeight="1" x14ac:dyDescent="0.2">
      <c r="B1422" s="784" t="s">
        <v>1236</v>
      </c>
      <c r="C1422" s="785"/>
      <c r="D1422" s="786"/>
      <c r="E1422" s="346">
        <v>2.0000000000000004</v>
      </c>
      <c r="F1422" s="817">
        <v>1.8</v>
      </c>
      <c r="G1422" s="817"/>
      <c r="H1422" s="807">
        <v>3.6</v>
      </c>
      <c r="I1422" s="808"/>
      <c r="J1422" s="788"/>
      <c r="L1422" s="784" t="s">
        <v>1236</v>
      </c>
      <c r="M1422" s="785"/>
      <c r="N1422" s="786"/>
      <c r="O1422" s="346">
        <v>2.0000000000000004</v>
      </c>
      <c r="P1422" s="817">
        <v>1.8</v>
      </c>
      <c r="Q1422" s="817"/>
      <c r="R1422" s="807">
        <v>3.6</v>
      </c>
      <c r="S1422" s="808"/>
      <c r="T1422" s="788"/>
    </row>
    <row r="1423" spans="1:20" x14ac:dyDescent="0.2">
      <c r="A1423" s="466" t="s">
        <v>1788</v>
      </c>
      <c r="B1423" s="802" t="s">
        <v>265</v>
      </c>
      <c r="C1423" s="803"/>
      <c r="D1423" s="803"/>
      <c r="E1423" s="803"/>
      <c r="F1423" s="803"/>
      <c r="G1423" s="804"/>
      <c r="H1423" s="805">
        <v>54.74</v>
      </c>
      <c r="I1423" s="806"/>
      <c r="J1423" s="789"/>
      <c r="L1423" s="802" t="s">
        <v>265</v>
      </c>
      <c r="M1423" s="803"/>
      <c r="N1423" s="803"/>
      <c r="O1423" s="803"/>
      <c r="P1423" s="803"/>
      <c r="Q1423" s="804"/>
      <c r="R1423" s="805">
        <v>59.74</v>
      </c>
      <c r="S1423" s="806"/>
      <c r="T1423" s="789"/>
    </row>
    <row r="1424" spans="1:20" ht="15" customHeight="1" x14ac:dyDescent="0.2">
      <c r="A1424" s="466"/>
      <c r="B1424" s="195" t="s">
        <v>355</v>
      </c>
      <c r="C1424" s="196"/>
      <c r="D1424" s="848" t="s">
        <v>605</v>
      </c>
      <c r="E1424" s="848"/>
      <c r="F1424" s="848"/>
      <c r="G1424" s="848"/>
      <c r="H1424" s="848"/>
      <c r="I1424" s="848"/>
      <c r="J1424" s="197"/>
    </row>
    <row r="1425" spans="1:10" ht="15" customHeight="1" x14ac:dyDescent="0.2">
      <c r="A1425" s="466"/>
      <c r="B1425" s="153"/>
      <c r="C1425" s="154"/>
      <c r="D1425" s="894" t="s">
        <v>609</v>
      </c>
      <c r="E1425" s="894"/>
      <c r="F1425" s="894"/>
      <c r="G1425" s="894"/>
      <c r="H1425" s="894"/>
      <c r="I1425" s="894"/>
      <c r="J1425" s="155"/>
    </row>
    <row r="1426" spans="1:10" x14ac:dyDescent="0.2">
      <c r="B1426" s="195" t="s">
        <v>221</v>
      </c>
      <c r="C1426" s="196"/>
      <c r="D1426" s="848" t="s">
        <v>168</v>
      </c>
      <c r="E1426" s="848"/>
      <c r="F1426" s="848"/>
      <c r="G1426" s="848"/>
      <c r="H1426" s="848"/>
      <c r="I1426" s="848"/>
      <c r="J1426" s="197"/>
    </row>
    <row r="1427" spans="1:10" ht="34.5" customHeight="1" x14ac:dyDescent="0.2">
      <c r="B1427" s="125" t="s">
        <v>222</v>
      </c>
      <c r="C1427" s="230">
        <v>1801000120</v>
      </c>
      <c r="D1427" s="801" t="s">
        <v>2554</v>
      </c>
      <c r="E1427" s="795"/>
      <c r="F1427" s="795"/>
      <c r="G1427" s="795"/>
      <c r="H1427" s="795"/>
      <c r="I1427" s="796"/>
      <c r="J1427" s="230" t="s">
        <v>48</v>
      </c>
    </row>
    <row r="1428" spans="1:10" x14ac:dyDescent="0.2">
      <c r="B1428" s="839" t="s">
        <v>317</v>
      </c>
      <c r="C1428" s="840"/>
      <c r="D1428" s="840"/>
      <c r="E1428" s="841"/>
      <c r="F1428" s="313" t="s">
        <v>315</v>
      </c>
      <c r="G1428" s="313" t="s">
        <v>308</v>
      </c>
      <c r="H1428" s="777" t="s">
        <v>263</v>
      </c>
      <c r="I1428" s="779"/>
      <c r="J1428" s="313" t="s">
        <v>264</v>
      </c>
    </row>
    <row r="1429" spans="1:10" x14ac:dyDescent="0.2">
      <c r="B1429" s="790" t="s">
        <v>1225</v>
      </c>
      <c r="C1429" s="785"/>
      <c r="D1429" s="785"/>
      <c r="E1429" s="786"/>
      <c r="F1429" s="346">
        <v>0.8</v>
      </c>
      <c r="G1429" s="346">
        <v>1</v>
      </c>
      <c r="H1429" s="807">
        <v>0.8</v>
      </c>
      <c r="I1429" s="808"/>
      <c r="J1429" s="825" t="s">
        <v>316</v>
      </c>
    </row>
    <row r="1430" spans="1:10" x14ac:dyDescent="0.2">
      <c r="B1430" s="784" t="s">
        <v>1225</v>
      </c>
      <c r="C1430" s="785"/>
      <c r="D1430" s="785"/>
      <c r="E1430" s="786"/>
      <c r="F1430" s="346">
        <v>0.8</v>
      </c>
      <c r="G1430" s="346">
        <v>1</v>
      </c>
      <c r="H1430" s="807">
        <v>0.8</v>
      </c>
      <c r="I1430" s="808"/>
      <c r="J1430" s="826"/>
    </row>
    <row r="1431" spans="1:10" x14ac:dyDescent="0.2">
      <c r="B1431" s="784" t="s">
        <v>901</v>
      </c>
      <c r="C1431" s="785"/>
      <c r="D1431" s="785"/>
      <c r="E1431" s="786"/>
      <c r="F1431" s="346">
        <v>2.35</v>
      </c>
      <c r="G1431" s="346">
        <v>1</v>
      </c>
      <c r="H1431" s="807">
        <v>2.35</v>
      </c>
      <c r="I1431" s="808"/>
      <c r="J1431" s="826"/>
    </row>
    <row r="1432" spans="1:10" x14ac:dyDescent="0.2">
      <c r="B1432" s="784" t="s">
        <v>900</v>
      </c>
      <c r="C1432" s="785"/>
      <c r="D1432" s="785"/>
      <c r="E1432" s="786"/>
      <c r="F1432" s="346">
        <v>2.35</v>
      </c>
      <c r="G1432" s="346">
        <v>1</v>
      </c>
      <c r="H1432" s="807">
        <v>2.35</v>
      </c>
      <c r="I1432" s="808"/>
      <c r="J1432" s="826"/>
    </row>
    <row r="1433" spans="1:10" x14ac:dyDescent="0.2">
      <c r="B1433" s="784" t="s">
        <v>1237</v>
      </c>
      <c r="C1433" s="785"/>
      <c r="D1433" s="785"/>
      <c r="E1433" s="786"/>
      <c r="F1433" s="346">
        <v>0.8</v>
      </c>
      <c r="G1433" s="346">
        <v>1</v>
      </c>
      <c r="H1433" s="807">
        <v>0.8</v>
      </c>
      <c r="I1433" s="808"/>
      <c r="J1433" s="826"/>
    </row>
    <row r="1434" spans="1:10" x14ac:dyDescent="0.2">
      <c r="B1434" s="784" t="s">
        <v>896</v>
      </c>
      <c r="C1434" s="785"/>
      <c r="D1434" s="785"/>
      <c r="E1434" s="786"/>
      <c r="F1434" s="346">
        <v>0.8</v>
      </c>
      <c r="G1434" s="346">
        <v>1</v>
      </c>
      <c r="H1434" s="807">
        <v>0.8</v>
      </c>
      <c r="I1434" s="808"/>
      <c r="J1434" s="826"/>
    </row>
    <row r="1435" spans="1:10" x14ac:dyDescent="0.2">
      <c r="B1435" s="784" t="s">
        <v>1238</v>
      </c>
      <c r="C1435" s="785"/>
      <c r="D1435" s="785"/>
      <c r="E1435" s="786"/>
      <c r="F1435" s="346">
        <v>1.1499999999999999</v>
      </c>
      <c r="G1435" s="346">
        <v>1</v>
      </c>
      <c r="H1435" s="807">
        <v>1.1499999999999999</v>
      </c>
      <c r="I1435" s="808"/>
      <c r="J1435" s="826"/>
    </row>
    <row r="1436" spans="1:10" x14ac:dyDescent="0.2">
      <c r="B1436" s="784" t="s">
        <v>1239</v>
      </c>
      <c r="C1436" s="785"/>
      <c r="D1436" s="785"/>
      <c r="E1436" s="786"/>
      <c r="F1436" s="346">
        <v>1.1499999999999999</v>
      </c>
      <c r="G1436" s="346">
        <v>1</v>
      </c>
      <c r="H1436" s="807">
        <v>1.1499999999999999</v>
      </c>
      <c r="I1436" s="808"/>
      <c r="J1436" s="826"/>
    </row>
    <row r="1437" spans="1:10" x14ac:dyDescent="0.2">
      <c r="B1437" s="784" t="s">
        <v>1240</v>
      </c>
      <c r="C1437" s="785"/>
      <c r="D1437" s="785"/>
      <c r="E1437" s="786"/>
      <c r="F1437" s="346">
        <v>1</v>
      </c>
      <c r="G1437" s="346">
        <v>2</v>
      </c>
      <c r="H1437" s="807">
        <v>2</v>
      </c>
      <c r="I1437" s="808"/>
      <c r="J1437" s="826"/>
    </row>
    <row r="1438" spans="1:10" x14ac:dyDescent="0.2">
      <c r="B1438" s="784" t="s">
        <v>1241</v>
      </c>
      <c r="C1438" s="785"/>
      <c r="D1438" s="785"/>
      <c r="E1438" s="786"/>
      <c r="F1438" s="346">
        <v>1</v>
      </c>
      <c r="G1438" s="346">
        <v>3</v>
      </c>
      <c r="H1438" s="807">
        <v>3</v>
      </c>
      <c r="I1438" s="808"/>
      <c r="J1438" s="826"/>
    </row>
    <row r="1439" spans="1:10" x14ac:dyDescent="0.2">
      <c r="A1439" s="466" t="s">
        <v>222</v>
      </c>
      <c r="B1439" s="802" t="s">
        <v>265</v>
      </c>
      <c r="C1439" s="803"/>
      <c r="D1439" s="803"/>
      <c r="E1439" s="803"/>
      <c r="F1439" s="803"/>
      <c r="G1439" s="804"/>
      <c r="H1439" s="805">
        <v>15.200000000000001</v>
      </c>
      <c r="I1439" s="806"/>
      <c r="J1439" s="827"/>
    </row>
    <row r="1440" spans="1:10" x14ac:dyDescent="0.2">
      <c r="A1440" s="466"/>
      <c r="B1440" s="125" t="s">
        <v>223</v>
      </c>
      <c r="C1440" s="230">
        <v>190402</v>
      </c>
      <c r="D1440" s="801" t="s">
        <v>1304</v>
      </c>
      <c r="E1440" s="795"/>
      <c r="F1440" s="795"/>
      <c r="G1440" s="795"/>
      <c r="H1440" s="795"/>
      <c r="I1440" s="796"/>
      <c r="J1440" s="230" t="s">
        <v>121</v>
      </c>
    </row>
    <row r="1441" spans="1:10" ht="12" customHeight="1" x14ac:dyDescent="0.2">
      <c r="B1441" s="777" t="s">
        <v>260</v>
      </c>
      <c r="C1441" s="778"/>
      <c r="D1441" s="778"/>
      <c r="E1441" s="778"/>
      <c r="F1441" s="778"/>
      <c r="G1441" s="779"/>
      <c r="H1441" s="783" t="s">
        <v>43</v>
      </c>
      <c r="I1441" s="783"/>
      <c r="J1441" s="313" t="s">
        <v>264</v>
      </c>
    </row>
    <row r="1442" spans="1:10" x14ac:dyDescent="0.2">
      <c r="B1442" s="784"/>
      <c r="C1442" s="785"/>
      <c r="D1442" s="785"/>
      <c r="E1442" s="785"/>
      <c r="F1442" s="785"/>
      <c r="G1442" s="786"/>
      <c r="H1442" s="818">
        <v>2</v>
      </c>
      <c r="I1442" s="819"/>
      <c r="J1442" s="823" t="s">
        <v>42</v>
      </c>
    </row>
    <row r="1443" spans="1:10" x14ac:dyDescent="0.2">
      <c r="A1443" s="466" t="s">
        <v>223</v>
      </c>
      <c r="B1443" s="797" t="s">
        <v>265</v>
      </c>
      <c r="C1443" s="798"/>
      <c r="D1443" s="798"/>
      <c r="E1443" s="798"/>
      <c r="F1443" s="798"/>
      <c r="G1443" s="799"/>
      <c r="H1443" s="805">
        <v>2</v>
      </c>
      <c r="I1443" s="806"/>
      <c r="J1443" s="824"/>
    </row>
    <row r="1444" spans="1:10" x14ac:dyDescent="0.2">
      <c r="A1444" s="466"/>
      <c r="B1444" s="125" t="s">
        <v>606</v>
      </c>
      <c r="C1444" s="230" t="s">
        <v>1406</v>
      </c>
      <c r="D1444" s="801" t="s">
        <v>1409</v>
      </c>
      <c r="E1444" s="795"/>
      <c r="F1444" s="795"/>
      <c r="G1444" s="795"/>
      <c r="H1444" s="795"/>
      <c r="I1444" s="796"/>
      <c r="J1444" s="230" t="s">
        <v>121</v>
      </c>
    </row>
    <row r="1445" spans="1:10" ht="12" customHeight="1" x14ac:dyDescent="0.2">
      <c r="B1445" s="777" t="s">
        <v>260</v>
      </c>
      <c r="C1445" s="778"/>
      <c r="D1445" s="778"/>
      <c r="E1445" s="778"/>
      <c r="F1445" s="778"/>
      <c r="G1445" s="779"/>
      <c r="H1445" s="783" t="s">
        <v>43</v>
      </c>
      <c r="I1445" s="783"/>
      <c r="J1445" s="313" t="s">
        <v>264</v>
      </c>
    </row>
    <row r="1446" spans="1:10" x14ac:dyDescent="0.2">
      <c r="B1446" s="784"/>
      <c r="C1446" s="785"/>
      <c r="D1446" s="785"/>
      <c r="E1446" s="785"/>
      <c r="F1446" s="785"/>
      <c r="G1446" s="786"/>
      <c r="H1446" s="818">
        <v>1</v>
      </c>
      <c r="I1446" s="819"/>
      <c r="J1446" s="823" t="s">
        <v>42</v>
      </c>
    </row>
    <row r="1447" spans="1:10" x14ac:dyDescent="0.2">
      <c r="A1447" s="466" t="s">
        <v>606</v>
      </c>
      <c r="B1447" s="797" t="s">
        <v>265</v>
      </c>
      <c r="C1447" s="798"/>
      <c r="D1447" s="798"/>
      <c r="E1447" s="798"/>
      <c r="F1447" s="798"/>
      <c r="G1447" s="799"/>
      <c r="H1447" s="805">
        <v>1</v>
      </c>
      <c r="I1447" s="806"/>
      <c r="J1447" s="824"/>
    </row>
    <row r="1448" spans="1:10" x14ac:dyDescent="0.2">
      <c r="B1448" s="125" t="s">
        <v>1805</v>
      </c>
      <c r="C1448" s="230">
        <v>2001003044</v>
      </c>
      <c r="D1448" s="801" t="s">
        <v>2555</v>
      </c>
      <c r="E1448" s="795"/>
      <c r="F1448" s="795"/>
      <c r="G1448" s="795"/>
      <c r="H1448" s="795"/>
      <c r="I1448" s="796"/>
      <c r="J1448" s="230" t="s">
        <v>121</v>
      </c>
    </row>
    <row r="1449" spans="1:10" ht="12" customHeight="1" x14ac:dyDescent="0.2">
      <c r="B1449" s="777" t="s">
        <v>260</v>
      </c>
      <c r="C1449" s="778"/>
      <c r="D1449" s="778"/>
      <c r="E1449" s="778"/>
      <c r="F1449" s="778"/>
      <c r="G1449" s="779"/>
      <c r="H1449" s="783" t="s">
        <v>43</v>
      </c>
      <c r="I1449" s="783"/>
      <c r="J1449" s="313" t="s">
        <v>264</v>
      </c>
    </row>
    <row r="1450" spans="1:10" x14ac:dyDescent="0.2">
      <c r="B1450" s="784" t="s">
        <v>1242</v>
      </c>
      <c r="C1450" s="785"/>
      <c r="D1450" s="785"/>
      <c r="E1450" s="785"/>
      <c r="F1450" s="785"/>
      <c r="G1450" s="786"/>
      <c r="H1450" s="818">
        <v>48</v>
      </c>
      <c r="I1450" s="819"/>
      <c r="J1450" s="823" t="s">
        <v>42</v>
      </c>
    </row>
    <row r="1451" spans="1:10" x14ac:dyDescent="0.2">
      <c r="A1451" s="466" t="s">
        <v>1805</v>
      </c>
      <c r="B1451" s="797" t="s">
        <v>265</v>
      </c>
      <c r="C1451" s="798"/>
      <c r="D1451" s="798"/>
      <c r="E1451" s="798"/>
      <c r="F1451" s="798"/>
      <c r="G1451" s="799"/>
      <c r="H1451" s="805">
        <v>48</v>
      </c>
      <c r="I1451" s="806"/>
      <c r="J1451" s="824"/>
    </row>
    <row r="1452" spans="1:10" x14ac:dyDescent="0.2">
      <c r="A1452" s="466"/>
      <c r="B1452" s="125" t="s">
        <v>1806</v>
      </c>
      <c r="C1452" s="230">
        <v>901000142</v>
      </c>
      <c r="D1452" s="801" t="s">
        <v>2556</v>
      </c>
      <c r="E1452" s="795"/>
      <c r="F1452" s="795"/>
      <c r="G1452" s="795"/>
      <c r="H1452" s="795"/>
      <c r="I1452" s="796"/>
      <c r="J1452" s="230" t="s">
        <v>48</v>
      </c>
    </row>
    <row r="1453" spans="1:10" x14ac:dyDescent="0.2">
      <c r="A1453" s="466"/>
      <c r="B1453" s="777" t="s">
        <v>260</v>
      </c>
      <c r="C1453" s="778"/>
      <c r="D1453" s="778"/>
      <c r="E1453" s="778"/>
      <c r="F1453" s="778"/>
      <c r="G1453" s="779"/>
      <c r="H1453" s="783" t="s">
        <v>263</v>
      </c>
      <c r="I1453" s="783"/>
      <c r="J1453" s="313" t="s">
        <v>264</v>
      </c>
    </row>
    <row r="1454" spans="1:10" x14ac:dyDescent="0.2">
      <c r="A1454" s="466"/>
      <c r="B1454" s="784" t="s">
        <v>1425</v>
      </c>
      <c r="C1454" s="785"/>
      <c r="D1454" s="785"/>
      <c r="E1454" s="785"/>
      <c r="F1454" s="785"/>
      <c r="G1454" s="786"/>
      <c r="H1454" s="818">
        <v>28.22</v>
      </c>
      <c r="I1454" s="819"/>
      <c r="J1454" s="823" t="s">
        <v>263</v>
      </c>
    </row>
    <row r="1455" spans="1:10" x14ac:dyDescent="0.2">
      <c r="A1455" s="466" t="s">
        <v>1806</v>
      </c>
      <c r="B1455" s="797" t="s">
        <v>265</v>
      </c>
      <c r="C1455" s="798"/>
      <c r="D1455" s="798"/>
      <c r="E1455" s="798"/>
      <c r="F1455" s="798"/>
      <c r="G1455" s="799"/>
      <c r="H1455" s="805">
        <v>28.22</v>
      </c>
      <c r="I1455" s="806"/>
      <c r="J1455" s="824"/>
    </row>
    <row r="1456" spans="1:10" x14ac:dyDescent="0.2">
      <c r="A1456" s="466"/>
      <c r="B1456" s="125" t="s">
        <v>1807</v>
      </c>
      <c r="C1456" s="230" t="s">
        <v>749</v>
      </c>
      <c r="D1456" s="801" t="s">
        <v>1268</v>
      </c>
      <c r="E1456" s="795"/>
      <c r="F1456" s="795"/>
      <c r="G1456" s="795"/>
      <c r="H1456" s="795"/>
      <c r="I1456" s="796"/>
      <c r="J1456" s="230" t="s">
        <v>48</v>
      </c>
    </row>
    <row r="1457" spans="1:10" x14ac:dyDescent="0.2">
      <c r="A1457" s="466"/>
      <c r="B1457" s="777" t="s">
        <v>260</v>
      </c>
      <c r="C1457" s="778"/>
      <c r="D1457" s="778"/>
      <c r="E1457" s="778"/>
      <c r="F1457" s="778"/>
      <c r="G1457" s="779"/>
      <c r="H1457" s="783" t="s">
        <v>263</v>
      </c>
      <c r="I1457" s="783"/>
      <c r="J1457" s="313" t="s">
        <v>264</v>
      </c>
    </row>
    <row r="1458" spans="1:10" x14ac:dyDescent="0.2">
      <c r="A1458" s="466"/>
      <c r="B1458" s="784" t="s">
        <v>1270</v>
      </c>
      <c r="C1458" s="785"/>
      <c r="D1458" s="785"/>
      <c r="E1458" s="785"/>
      <c r="F1458" s="785"/>
      <c r="G1458" s="786"/>
      <c r="H1458" s="818">
        <v>21.1</v>
      </c>
      <c r="I1458" s="819"/>
      <c r="J1458" s="823" t="s">
        <v>263</v>
      </c>
    </row>
    <row r="1459" spans="1:10" x14ac:dyDescent="0.2">
      <c r="A1459" s="466"/>
      <c r="B1459" s="784" t="s">
        <v>1271</v>
      </c>
      <c r="C1459" s="785"/>
      <c r="D1459" s="785"/>
      <c r="E1459" s="785"/>
      <c r="F1459" s="785"/>
      <c r="G1459" s="786"/>
      <c r="H1459" s="818">
        <v>3.4</v>
      </c>
      <c r="I1459" s="819"/>
      <c r="J1459" s="837"/>
    </row>
    <row r="1460" spans="1:10" x14ac:dyDescent="0.2">
      <c r="A1460" s="466"/>
      <c r="B1460" s="784" t="s">
        <v>1272</v>
      </c>
      <c r="C1460" s="785"/>
      <c r="D1460" s="785"/>
      <c r="E1460" s="785"/>
      <c r="F1460" s="785"/>
      <c r="G1460" s="786"/>
      <c r="H1460" s="818">
        <v>9.4</v>
      </c>
      <c r="I1460" s="819"/>
      <c r="J1460" s="837"/>
    </row>
    <row r="1461" spans="1:10" x14ac:dyDescent="0.2">
      <c r="A1461" s="466"/>
      <c r="B1461" s="784" t="s">
        <v>1273</v>
      </c>
      <c r="C1461" s="785"/>
      <c r="D1461" s="785"/>
      <c r="E1461" s="785"/>
      <c r="F1461" s="785"/>
      <c r="G1461" s="786"/>
      <c r="H1461" s="818">
        <v>13.312000000000001</v>
      </c>
      <c r="I1461" s="819"/>
      <c r="J1461" s="837"/>
    </row>
    <row r="1462" spans="1:10" x14ac:dyDescent="0.2">
      <c r="A1462" s="466"/>
      <c r="B1462" s="784" t="s">
        <v>1274</v>
      </c>
      <c r="C1462" s="785"/>
      <c r="D1462" s="785"/>
      <c r="E1462" s="785"/>
      <c r="F1462" s="785"/>
      <c r="G1462" s="786"/>
      <c r="H1462" s="818">
        <v>3.33</v>
      </c>
      <c r="I1462" s="819"/>
      <c r="J1462" s="837"/>
    </row>
    <row r="1463" spans="1:10" x14ac:dyDescent="0.2">
      <c r="A1463" s="466" t="s">
        <v>1807</v>
      </c>
      <c r="B1463" s="797" t="s">
        <v>265</v>
      </c>
      <c r="C1463" s="798"/>
      <c r="D1463" s="798"/>
      <c r="E1463" s="798"/>
      <c r="F1463" s="798"/>
      <c r="G1463" s="799"/>
      <c r="H1463" s="805">
        <v>50.542000000000002</v>
      </c>
      <c r="I1463" s="806"/>
      <c r="J1463" s="824"/>
    </row>
    <row r="1464" spans="1:10" x14ac:dyDescent="0.2">
      <c r="A1464" s="466"/>
      <c r="B1464" s="125" t="s">
        <v>1808</v>
      </c>
      <c r="C1464" s="230" t="s">
        <v>750</v>
      </c>
      <c r="D1464" s="801" t="s">
        <v>1267</v>
      </c>
      <c r="E1464" s="795"/>
      <c r="F1464" s="795"/>
      <c r="G1464" s="795"/>
      <c r="H1464" s="795"/>
      <c r="I1464" s="796"/>
      <c r="J1464" s="230" t="s">
        <v>121</v>
      </c>
    </row>
    <row r="1465" spans="1:10" x14ac:dyDescent="0.2">
      <c r="A1465" s="466"/>
      <c r="B1465" s="777" t="s">
        <v>260</v>
      </c>
      <c r="C1465" s="778"/>
      <c r="D1465" s="778"/>
      <c r="E1465" s="778"/>
      <c r="F1465" s="778"/>
      <c r="G1465" s="779"/>
      <c r="H1465" s="783" t="s">
        <v>43</v>
      </c>
      <c r="I1465" s="783"/>
      <c r="J1465" s="313" t="s">
        <v>264</v>
      </c>
    </row>
    <row r="1466" spans="1:10" x14ac:dyDescent="0.2">
      <c r="A1466" s="466"/>
      <c r="B1466" s="784" t="s">
        <v>1275</v>
      </c>
      <c r="C1466" s="785"/>
      <c r="D1466" s="785"/>
      <c r="E1466" s="785"/>
      <c r="F1466" s="785"/>
      <c r="G1466" s="786"/>
      <c r="H1466" s="818">
        <v>1</v>
      </c>
      <c r="I1466" s="819"/>
      <c r="J1466" s="823" t="s">
        <v>42</v>
      </c>
    </row>
    <row r="1467" spans="1:10" x14ac:dyDescent="0.2">
      <c r="A1467" s="466" t="s">
        <v>1808</v>
      </c>
      <c r="B1467" s="797" t="s">
        <v>265</v>
      </c>
      <c r="C1467" s="798"/>
      <c r="D1467" s="798"/>
      <c r="E1467" s="798"/>
      <c r="F1467" s="798"/>
      <c r="G1467" s="799"/>
      <c r="H1467" s="805">
        <v>1</v>
      </c>
      <c r="I1467" s="806"/>
      <c r="J1467" s="824"/>
    </row>
    <row r="1468" spans="1:10" x14ac:dyDescent="0.2">
      <c r="A1468" s="466"/>
      <c r="B1468" s="125" t="s">
        <v>1809</v>
      </c>
      <c r="C1468" s="230" t="s">
        <v>751</v>
      </c>
      <c r="D1468" s="801" t="s">
        <v>1266</v>
      </c>
      <c r="E1468" s="795"/>
      <c r="F1468" s="795"/>
      <c r="G1468" s="795"/>
      <c r="H1468" s="795"/>
      <c r="I1468" s="796"/>
      <c r="J1468" s="230" t="s">
        <v>121</v>
      </c>
    </row>
    <row r="1469" spans="1:10" ht="12" customHeight="1" x14ac:dyDescent="0.2">
      <c r="B1469" s="777" t="s">
        <v>260</v>
      </c>
      <c r="C1469" s="778"/>
      <c r="D1469" s="778"/>
      <c r="E1469" s="778"/>
      <c r="F1469" s="778"/>
      <c r="G1469" s="779"/>
      <c r="H1469" s="783" t="s">
        <v>43</v>
      </c>
      <c r="I1469" s="783"/>
      <c r="J1469" s="313" t="s">
        <v>264</v>
      </c>
    </row>
    <row r="1470" spans="1:10" x14ac:dyDescent="0.2">
      <c r="B1470" s="784" t="s">
        <v>1276</v>
      </c>
      <c r="C1470" s="785"/>
      <c r="D1470" s="785"/>
      <c r="E1470" s="785"/>
      <c r="F1470" s="785"/>
      <c r="G1470" s="786"/>
      <c r="H1470" s="818">
        <v>1</v>
      </c>
      <c r="I1470" s="819"/>
      <c r="J1470" s="823" t="s">
        <v>42</v>
      </c>
    </row>
    <row r="1471" spans="1:10" x14ac:dyDescent="0.2">
      <c r="A1471" s="466" t="s">
        <v>1809</v>
      </c>
      <c r="B1471" s="797" t="s">
        <v>265</v>
      </c>
      <c r="C1471" s="798"/>
      <c r="D1471" s="798"/>
      <c r="E1471" s="798"/>
      <c r="F1471" s="798"/>
      <c r="G1471" s="799"/>
      <c r="H1471" s="805">
        <v>1</v>
      </c>
      <c r="I1471" s="806"/>
      <c r="J1471" s="824"/>
    </row>
    <row r="1472" spans="1:10" x14ac:dyDescent="0.2">
      <c r="B1472" s="125" t="s">
        <v>1901</v>
      </c>
      <c r="C1472" s="230" t="s">
        <v>773</v>
      </c>
      <c r="D1472" s="801" t="s">
        <v>182</v>
      </c>
      <c r="E1472" s="795"/>
      <c r="F1472" s="795"/>
      <c r="G1472" s="795"/>
      <c r="H1472" s="795"/>
      <c r="I1472" s="796"/>
      <c r="J1472" s="230" t="s">
        <v>121</v>
      </c>
    </row>
    <row r="1473" spans="1:12" x14ac:dyDescent="0.2">
      <c r="B1473" s="777" t="s">
        <v>260</v>
      </c>
      <c r="C1473" s="778"/>
      <c r="D1473" s="778"/>
      <c r="E1473" s="778"/>
      <c r="F1473" s="778"/>
      <c r="G1473" s="779"/>
      <c r="H1473" s="783" t="s">
        <v>43</v>
      </c>
      <c r="I1473" s="783"/>
      <c r="J1473" s="313" t="s">
        <v>264</v>
      </c>
    </row>
    <row r="1474" spans="1:12" x14ac:dyDescent="0.2">
      <c r="B1474" s="784"/>
      <c r="C1474" s="785"/>
      <c r="D1474" s="785"/>
      <c r="E1474" s="785"/>
      <c r="F1474" s="785"/>
      <c r="G1474" s="786"/>
      <c r="H1474" s="818">
        <v>1</v>
      </c>
      <c r="I1474" s="819"/>
      <c r="J1474" s="823" t="s">
        <v>42</v>
      </c>
    </row>
    <row r="1475" spans="1:12" x14ac:dyDescent="0.2">
      <c r="A1475" s="466" t="s">
        <v>1901</v>
      </c>
      <c r="B1475" s="797" t="s">
        <v>265</v>
      </c>
      <c r="C1475" s="798"/>
      <c r="D1475" s="798"/>
      <c r="E1475" s="798"/>
      <c r="F1475" s="798"/>
      <c r="G1475" s="799"/>
      <c r="H1475" s="805">
        <v>1</v>
      </c>
      <c r="I1475" s="806"/>
      <c r="J1475" s="824"/>
    </row>
    <row r="1476" spans="1:12" ht="12.75" customHeight="1" x14ac:dyDescent="0.2">
      <c r="B1476" s="195" t="s">
        <v>224</v>
      </c>
      <c r="C1476" s="196"/>
      <c r="D1476" s="848" t="s">
        <v>184</v>
      </c>
      <c r="E1476" s="848"/>
      <c r="F1476" s="848"/>
      <c r="G1476" s="848"/>
      <c r="H1476" s="848"/>
      <c r="I1476" s="848"/>
      <c r="J1476" s="197"/>
      <c r="L1476" s="499">
        <v>4.0975464434727139E-2</v>
      </c>
    </row>
    <row r="1477" spans="1:12" x14ac:dyDescent="0.2">
      <c r="B1477" s="125" t="s">
        <v>225</v>
      </c>
      <c r="C1477" s="230">
        <v>90777</v>
      </c>
      <c r="D1477" s="801" t="s">
        <v>2557</v>
      </c>
      <c r="E1477" s="795"/>
      <c r="F1477" s="795"/>
      <c r="G1477" s="795"/>
      <c r="H1477" s="795"/>
      <c r="I1477" s="796"/>
      <c r="J1477" s="230" t="s">
        <v>2558</v>
      </c>
      <c r="K1477" s="499"/>
    </row>
    <row r="1478" spans="1:12" x14ac:dyDescent="0.2">
      <c r="B1478" s="372" t="s">
        <v>260</v>
      </c>
      <c r="C1478" s="333"/>
      <c r="D1478" s="334" t="s">
        <v>294</v>
      </c>
      <c r="E1478" s="335" t="s">
        <v>295</v>
      </c>
      <c r="F1478" s="370" t="s">
        <v>296</v>
      </c>
      <c r="G1478" s="372" t="s">
        <v>297</v>
      </c>
      <c r="H1478" s="953" t="s">
        <v>263</v>
      </c>
      <c r="I1478" s="954"/>
      <c r="J1478" s="372" t="s">
        <v>264</v>
      </c>
    </row>
    <row r="1479" spans="1:12" x14ac:dyDescent="0.2">
      <c r="B1479" s="946" t="s">
        <v>265</v>
      </c>
      <c r="C1479" s="947"/>
      <c r="D1479" s="198">
        <v>18</v>
      </c>
      <c r="E1479" s="198">
        <v>3</v>
      </c>
      <c r="F1479" s="198">
        <v>4</v>
      </c>
      <c r="G1479" s="198">
        <v>4</v>
      </c>
      <c r="H1479" s="864">
        <v>864</v>
      </c>
      <c r="I1479" s="865"/>
      <c r="J1479" s="181" t="s">
        <v>298</v>
      </c>
    </row>
    <row r="1480" spans="1:12" x14ac:dyDescent="0.2">
      <c r="A1480" s="466" t="s">
        <v>225</v>
      </c>
      <c r="B1480" s="948" t="s">
        <v>265</v>
      </c>
      <c r="C1480" s="949"/>
      <c r="D1480" s="949"/>
      <c r="E1480" s="949"/>
      <c r="F1480" s="949"/>
      <c r="G1480" s="950"/>
      <c r="H1480" s="951">
        <v>864</v>
      </c>
      <c r="I1480" s="952"/>
      <c r="J1480" s="336"/>
    </row>
    <row r="1481" spans="1:12" x14ac:dyDescent="0.2">
      <c r="B1481" s="125" t="s">
        <v>226</v>
      </c>
      <c r="C1481" s="230">
        <v>90780</v>
      </c>
      <c r="D1481" s="801" t="s">
        <v>2560</v>
      </c>
      <c r="E1481" s="795"/>
      <c r="F1481" s="795"/>
      <c r="G1481" s="795"/>
      <c r="H1481" s="795"/>
      <c r="I1481" s="796"/>
      <c r="J1481" s="230" t="s">
        <v>2558</v>
      </c>
    </row>
    <row r="1482" spans="1:12" x14ac:dyDescent="0.2">
      <c r="B1482" s="372" t="s">
        <v>260</v>
      </c>
      <c r="C1482" s="333"/>
      <c r="D1482" s="334" t="s">
        <v>294</v>
      </c>
      <c r="E1482" s="335" t="s">
        <v>295</v>
      </c>
      <c r="F1482" s="370" t="s">
        <v>296</v>
      </c>
      <c r="G1482" s="372" t="s">
        <v>297</v>
      </c>
      <c r="H1482" s="953" t="s">
        <v>263</v>
      </c>
      <c r="I1482" s="954"/>
      <c r="J1482" s="372" t="s">
        <v>264</v>
      </c>
    </row>
    <row r="1483" spans="1:12" x14ac:dyDescent="0.2">
      <c r="B1483" s="946" t="s">
        <v>265</v>
      </c>
      <c r="C1483" s="947"/>
      <c r="D1483" s="198">
        <v>18</v>
      </c>
      <c r="E1483" s="198">
        <v>4</v>
      </c>
      <c r="F1483" s="198">
        <v>5</v>
      </c>
      <c r="G1483" s="198">
        <v>4</v>
      </c>
      <c r="H1483" s="864">
        <v>1440</v>
      </c>
      <c r="I1483" s="865"/>
      <c r="J1483" s="181" t="s">
        <v>298</v>
      </c>
    </row>
    <row r="1484" spans="1:12" x14ac:dyDescent="0.2">
      <c r="A1484" s="466" t="s">
        <v>226</v>
      </c>
      <c r="B1484" s="948" t="s">
        <v>265</v>
      </c>
      <c r="C1484" s="949"/>
      <c r="D1484" s="949"/>
      <c r="E1484" s="949"/>
      <c r="F1484" s="949"/>
      <c r="G1484" s="950"/>
      <c r="H1484" s="951">
        <v>1440</v>
      </c>
      <c r="I1484" s="952"/>
      <c r="J1484" s="336"/>
    </row>
    <row r="1485" spans="1:12" x14ac:dyDescent="0.2">
      <c r="B1485" s="125" t="s">
        <v>1811</v>
      </c>
      <c r="C1485" s="230">
        <v>88326</v>
      </c>
      <c r="D1485" s="801" t="s">
        <v>2562</v>
      </c>
      <c r="E1485" s="795"/>
      <c r="F1485" s="795"/>
      <c r="G1485" s="795"/>
      <c r="H1485" s="795"/>
      <c r="I1485" s="796"/>
      <c r="J1485" s="230" t="s">
        <v>2558</v>
      </c>
    </row>
    <row r="1486" spans="1:12" x14ac:dyDescent="0.2">
      <c r="B1486" s="372" t="s">
        <v>260</v>
      </c>
      <c r="C1486" s="333"/>
      <c r="D1486" s="334" t="s">
        <v>294</v>
      </c>
      <c r="E1486" s="335" t="s">
        <v>295</v>
      </c>
      <c r="F1486" s="370" t="s">
        <v>296</v>
      </c>
      <c r="G1486" s="372" t="s">
        <v>297</v>
      </c>
      <c r="H1486" s="953" t="s">
        <v>263</v>
      </c>
      <c r="I1486" s="954"/>
      <c r="J1486" s="372" t="s">
        <v>264</v>
      </c>
    </row>
    <row r="1487" spans="1:12" x14ac:dyDescent="0.2">
      <c r="B1487" s="946" t="s">
        <v>265</v>
      </c>
      <c r="C1487" s="947"/>
      <c r="D1487" s="198">
        <v>18</v>
      </c>
      <c r="E1487" s="198">
        <v>8</v>
      </c>
      <c r="F1487" s="198">
        <v>5</v>
      </c>
      <c r="G1487" s="198">
        <v>4</v>
      </c>
      <c r="H1487" s="864">
        <v>2880</v>
      </c>
      <c r="I1487" s="865"/>
      <c r="J1487" s="181" t="s">
        <v>298</v>
      </c>
    </row>
    <row r="1488" spans="1:12" x14ac:dyDescent="0.2">
      <c r="A1488" s="466" t="s">
        <v>1811</v>
      </c>
      <c r="B1488" s="948" t="s">
        <v>265</v>
      </c>
      <c r="C1488" s="949"/>
      <c r="D1488" s="949"/>
      <c r="E1488" s="949"/>
      <c r="F1488" s="949"/>
      <c r="G1488" s="950"/>
      <c r="H1488" s="951">
        <v>2880</v>
      </c>
      <c r="I1488" s="952"/>
      <c r="J1488" s="336"/>
    </row>
    <row r="1489" spans="1:10" x14ac:dyDescent="0.2">
      <c r="B1489" s="207" t="s">
        <v>481</v>
      </c>
      <c r="C1489" s="196"/>
      <c r="D1489" s="848" t="s">
        <v>183</v>
      </c>
      <c r="E1489" s="848"/>
      <c r="F1489" s="848"/>
      <c r="G1489" s="848"/>
      <c r="H1489" s="848"/>
      <c r="I1489" s="848"/>
      <c r="J1489" s="197"/>
    </row>
    <row r="1490" spans="1:10" x14ac:dyDescent="0.2">
      <c r="B1490" s="230" t="s">
        <v>1812</v>
      </c>
      <c r="C1490" s="230">
        <v>99814</v>
      </c>
      <c r="D1490" s="800" t="s">
        <v>2564</v>
      </c>
      <c r="E1490" s="800"/>
      <c r="F1490" s="800"/>
      <c r="G1490" s="800"/>
      <c r="H1490" s="800"/>
      <c r="I1490" s="800"/>
      <c r="J1490" s="230" t="s">
        <v>48</v>
      </c>
    </row>
    <row r="1491" spans="1:10" x14ac:dyDescent="0.2">
      <c r="B1491" s="777" t="s">
        <v>260</v>
      </c>
      <c r="C1491" s="778"/>
      <c r="D1491" s="778"/>
      <c r="E1491" s="778"/>
      <c r="F1491" s="778"/>
      <c r="G1491" s="779"/>
      <c r="H1491" s="783" t="s">
        <v>263</v>
      </c>
      <c r="I1491" s="783"/>
      <c r="J1491" s="313" t="s">
        <v>264</v>
      </c>
    </row>
    <row r="1492" spans="1:10" x14ac:dyDescent="0.2">
      <c r="B1492" s="784"/>
      <c r="C1492" s="785"/>
      <c r="D1492" s="785"/>
      <c r="E1492" s="785"/>
      <c r="F1492" s="785"/>
      <c r="G1492" s="786"/>
      <c r="H1492" s="818">
        <v>1288.7600000000002</v>
      </c>
      <c r="I1492" s="819"/>
      <c r="J1492" s="126" t="s">
        <v>330</v>
      </c>
    </row>
    <row r="1493" spans="1:10" x14ac:dyDescent="0.2">
      <c r="A1493" s="466" t="s">
        <v>1812</v>
      </c>
      <c r="B1493" s="797" t="s">
        <v>265</v>
      </c>
      <c r="C1493" s="798"/>
      <c r="D1493" s="798"/>
      <c r="E1493" s="798"/>
      <c r="F1493" s="798"/>
      <c r="G1493" s="799"/>
      <c r="H1493" s="805">
        <v>1288.7600000000002</v>
      </c>
      <c r="I1493" s="806"/>
      <c r="J1493" s="127"/>
    </row>
    <row r="1494" spans="1:10" x14ac:dyDescent="0.2">
      <c r="B1494" s="230" t="s">
        <v>1813</v>
      </c>
      <c r="C1494" s="230">
        <v>201002161</v>
      </c>
      <c r="D1494" s="800" t="s">
        <v>2566</v>
      </c>
      <c r="E1494" s="800"/>
      <c r="F1494" s="800"/>
      <c r="G1494" s="800"/>
      <c r="H1494" s="800"/>
      <c r="I1494" s="800"/>
      <c r="J1494" s="230" t="s">
        <v>121</v>
      </c>
    </row>
    <row r="1495" spans="1:10" x14ac:dyDescent="0.2">
      <c r="B1495" s="777" t="s">
        <v>260</v>
      </c>
      <c r="C1495" s="778"/>
      <c r="D1495" s="778"/>
      <c r="E1495" s="778"/>
      <c r="F1495" s="778"/>
      <c r="G1495" s="779"/>
      <c r="H1495" s="783" t="s">
        <v>43</v>
      </c>
      <c r="I1495" s="783"/>
      <c r="J1495" s="313" t="s">
        <v>264</v>
      </c>
    </row>
    <row r="1496" spans="1:10" x14ac:dyDescent="0.2">
      <c r="B1496" s="784"/>
      <c r="C1496" s="785"/>
      <c r="D1496" s="785"/>
      <c r="E1496" s="785"/>
      <c r="F1496" s="785"/>
      <c r="G1496" s="786"/>
      <c r="H1496" s="818">
        <v>15</v>
      </c>
      <c r="I1496" s="819"/>
      <c r="J1496" s="126" t="s">
        <v>42</v>
      </c>
    </row>
    <row r="1497" spans="1:10" x14ac:dyDescent="0.2">
      <c r="A1497" s="466" t="s">
        <v>1813</v>
      </c>
      <c r="B1497" s="797" t="s">
        <v>265</v>
      </c>
      <c r="C1497" s="798"/>
      <c r="D1497" s="798"/>
      <c r="E1497" s="798"/>
      <c r="F1497" s="798"/>
      <c r="G1497" s="799"/>
      <c r="H1497" s="805">
        <v>15</v>
      </c>
      <c r="I1497" s="806"/>
      <c r="J1497" s="127"/>
    </row>
    <row r="1498" spans="1:10" x14ac:dyDescent="0.2">
      <c r="B1498" s="107"/>
      <c r="C1498" s="107"/>
      <c r="D1498" s="107"/>
      <c r="E1498" s="107"/>
      <c r="F1498" s="107"/>
      <c r="G1498" s="107"/>
      <c r="H1498" s="107"/>
      <c r="I1498" s="107"/>
      <c r="J1498" s="107"/>
    </row>
    <row r="1499" spans="1:10" x14ac:dyDescent="0.2">
      <c r="B1499" s="107"/>
      <c r="C1499" s="107"/>
      <c r="D1499" s="107"/>
      <c r="E1499" s="107"/>
      <c r="F1499" s="107"/>
      <c r="G1499" s="107"/>
      <c r="H1499" s="107"/>
      <c r="I1499" s="107"/>
      <c r="J1499" s="107"/>
    </row>
    <row r="1500" spans="1:10" x14ac:dyDescent="0.2">
      <c r="B1500" s="107"/>
      <c r="C1500" s="107"/>
      <c r="D1500" s="107"/>
      <c r="E1500" s="107"/>
      <c r="F1500" s="107"/>
      <c r="G1500" s="107"/>
      <c r="H1500" s="107"/>
      <c r="I1500" s="107"/>
      <c r="J1500" s="107"/>
    </row>
    <row r="1501" spans="1:10" ht="33.75" customHeight="1" x14ac:dyDescent="0.2">
      <c r="B1501" s="107"/>
      <c r="C1501" s="107"/>
      <c r="D1501" s="107"/>
      <c r="E1501" s="107"/>
      <c r="F1501" s="107"/>
      <c r="G1501" s="107"/>
      <c r="H1501" s="107"/>
      <c r="I1501" s="107"/>
      <c r="J1501" s="107"/>
    </row>
    <row r="1502" spans="1:10" x14ac:dyDescent="0.2">
      <c r="B1502" s="107"/>
      <c r="C1502" s="107"/>
      <c r="D1502" s="107"/>
      <c r="E1502" s="107"/>
      <c r="F1502" s="107"/>
      <c r="G1502" s="107"/>
      <c r="H1502" s="107"/>
      <c r="I1502" s="107"/>
      <c r="J1502" s="107"/>
    </row>
    <row r="1503" spans="1:10" x14ac:dyDescent="0.2">
      <c r="B1503" s="107"/>
      <c r="C1503" s="107"/>
      <c r="D1503" s="107"/>
      <c r="E1503" s="107"/>
      <c r="F1503" s="107"/>
      <c r="G1503" s="107"/>
      <c r="H1503" s="107"/>
      <c r="I1503" s="107"/>
      <c r="J1503" s="107"/>
    </row>
    <row r="1504" spans="1:10" x14ac:dyDescent="0.2">
      <c r="B1504" s="107"/>
      <c r="C1504" s="107"/>
      <c r="D1504" s="107"/>
      <c r="E1504" s="107"/>
      <c r="F1504" s="107"/>
      <c r="G1504" s="107"/>
      <c r="H1504" s="107"/>
      <c r="I1504" s="107"/>
      <c r="J1504" s="107"/>
    </row>
    <row r="1505" s="107" customFormat="1" x14ac:dyDescent="0.2"/>
  </sheetData>
  <mergeCells count="2221">
    <mergeCell ref="D494:I494"/>
    <mergeCell ref="B491:H491"/>
    <mergeCell ref="B492:H492"/>
    <mergeCell ref="G482:H482"/>
    <mergeCell ref="B509:H509"/>
    <mergeCell ref="B511:H511"/>
    <mergeCell ref="B377:H377"/>
    <mergeCell ref="B493:H493"/>
    <mergeCell ref="B364:H364"/>
    <mergeCell ref="B384:H384"/>
    <mergeCell ref="B385:H385"/>
    <mergeCell ref="B305:H305"/>
    <mergeCell ref="B376:H376"/>
    <mergeCell ref="B363:H363"/>
    <mergeCell ref="B325:H325"/>
    <mergeCell ref="B338:H338"/>
    <mergeCell ref="J482:J489"/>
    <mergeCell ref="G483:H483"/>
    <mergeCell ref="G484:H484"/>
    <mergeCell ref="G485:H485"/>
    <mergeCell ref="G486:H486"/>
    <mergeCell ref="D480:I480"/>
    <mergeCell ref="B481:D481"/>
    <mergeCell ref="B348:H348"/>
    <mergeCell ref="D337:I337"/>
    <mergeCell ref="B469:H469"/>
    <mergeCell ref="B409:H409"/>
    <mergeCell ref="E410:H410"/>
    <mergeCell ref="B411:H411"/>
    <mergeCell ref="B413:H413"/>
    <mergeCell ref="B414:H414"/>
    <mergeCell ref="B415:H415"/>
    <mergeCell ref="B168:H168"/>
    <mergeCell ref="D291:I291"/>
    <mergeCell ref="B268:H268"/>
    <mergeCell ref="B270:H270"/>
    <mergeCell ref="D224:I224"/>
    <mergeCell ref="B398:H398"/>
    <mergeCell ref="B211:H211"/>
    <mergeCell ref="J149:J153"/>
    <mergeCell ref="B344:H344"/>
    <mergeCell ref="B176:F176"/>
    <mergeCell ref="B177:F177"/>
    <mergeCell ref="B178:H178"/>
    <mergeCell ref="D166:I166"/>
    <mergeCell ref="B167:H167"/>
    <mergeCell ref="B169:H169"/>
    <mergeCell ref="D175:I175"/>
    <mergeCell ref="D179:I179"/>
    <mergeCell ref="B227:H227"/>
    <mergeCell ref="B331:H331"/>
    <mergeCell ref="B330:H330"/>
    <mergeCell ref="B173:H173"/>
    <mergeCell ref="B290:H290"/>
    <mergeCell ref="B267:H267"/>
    <mergeCell ref="B188:D188"/>
    <mergeCell ref="G188:H188"/>
    <mergeCell ref="B243:H243"/>
    <mergeCell ref="B248:H248"/>
    <mergeCell ref="B218:H218"/>
    <mergeCell ref="B219:H219"/>
    <mergeCell ref="B190:D190"/>
    <mergeCell ref="E210:H210"/>
    <mergeCell ref="G186:H186"/>
    <mergeCell ref="B280:H280"/>
    <mergeCell ref="D233:I233"/>
    <mergeCell ref="B292:H292"/>
    <mergeCell ref="D196:I196"/>
    <mergeCell ref="B182:D182"/>
    <mergeCell ref="D265:I265"/>
    <mergeCell ref="D273:I273"/>
    <mergeCell ref="D277:I277"/>
    <mergeCell ref="B326:H326"/>
    <mergeCell ref="B266:H266"/>
    <mergeCell ref="D257:I257"/>
    <mergeCell ref="B254:H254"/>
    <mergeCell ref="D253:I253"/>
    <mergeCell ref="B276:H276"/>
    <mergeCell ref="D261:I261"/>
    <mergeCell ref="D170:I170"/>
    <mergeCell ref="B171:H171"/>
    <mergeCell ref="B172:H172"/>
    <mergeCell ref="E912:G912"/>
    <mergeCell ref="E913:G913"/>
    <mergeCell ref="E914:G914"/>
    <mergeCell ref="E915:G915"/>
    <mergeCell ref="E916:G916"/>
    <mergeCell ref="E921:G921"/>
    <mergeCell ref="E911:G911"/>
    <mergeCell ref="E907:G907"/>
    <mergeCell ref="E908:G908"/>
    <mergeCell ref="E902:G902"/>
    <mergeCell ref="B495:H495"/>
    <mergeCell ref="B496:H496"/>
    <mergeCell ref="B497:H497"/>
    <mergeCell ref="B499:H499"/>
    <mergeCell ref="B500:H500"/>
    <mergeCell ref="B501:H501"/>
    <mergeCell ref="B503:H503"/>
    <mergeCell ref="B513:H513"/>
    <mergeCell ref="B515:H515"/>
    <mergeCell ref="B516:H516"/>
    <mergeCell ref="D506:I506"/>
    <mergeCell ref="D510:I510"/>
    <mergeCell ref="D522:I522"/>
    <mergeCell ref="B512:H512"/>
    <mergeCell ref="H916:I916"/>
    <mergeCell ref="H908:I908"/>
    <mergeCell ref="H657:I657"/>
    <mergeCell ref="B702:G702"/>
    <mergeCell ref="H902:I902"/>
    <mergeCell ref="E903:G903"/>
    <mergeCell ref="H903:I903"/>
    <mergeCell ref="E904:G904"/>
    <mergeCell ref="H904:I904"/>
    <mergeCell ref="J884:J932"/>
    <mergeCell ref="D1131:I1131"/>
    <mergeCell ref="D1135:I1135"/>
    <mergeCell ref="C1096:E1096"/>
    <mergeCell ref="H1096:I1096"/>
    <mergeCell ref="E893:G893"/>
    <mergeCell ref="H893:I893"/>
    <mergeCell ref="E894:G894"/>
    <mergeCell ref="H894:I894"/>
    <mergeCell ref="E895:G895"/>
    <mergeCell ref="H895:I895"/>
    <mergeCell ref="E896:G896"/>
    <mergeCell ref="H896:I896"/>
    <mergeCell ref="E897:G897"/>
    <mergeCell ref="H897:I897"/>
    <mergeCell ref="E898:G898"/>
    <mergeCell ref="H898:I898"/>
    <mergeCell ref="E899:G899"/>
    <mergeCell ref="H899:I899"/>
    <mergeCell ref="B1128:G1128"/>
    <mergeCell ref="H1128:I1128"/>
    <mergeCell ref="B1129:G1129"/>
    <mergeCell ref="H1129:I1129"/>
    <mergeCell ref="B1130:G1130"/>
    <mergeCell ref="H1130:I1130"/>
    <mergeCell ref="E900:G900"/>
    <mergeCell ref="H900:I900"/>
    <mergeCell ref="E884:G884"/>
    <mergeCell ref="H884:I884"/>
    <mergeCell ref="E885:G885"/>
    <mergeCell ref="H885:I885"/>
    <mergeCell ref="E886:G886"/>
    <mergeCell ref="H886:I886"/>
    <mergeCell ref="E887:G887"/>
    <mergeCell ref="H887:I887"/>
    <mergeCell ref="E888:G888"/>
    <mergeCell ref="H888:I888"/>
    <mergeCell ref="E889:G889"/>
    <mergeCell ref="H889:I889"/>
    <mergeCell ref="E890:G890"/>
    <mergeCell ref="H890:I890"/>
    <mergeCell ref="E891:G891"/>
    <mergeCell ref="H891:I891"/>
    <mergeCell ref="E892:G892"/>
    <mergeCell ref="H892:I892"/>
    <mergeCell ref="J1454:J1455"/>
    <mergeCell ref="B1455:G1455"/>
    <mergeCell ref="H1455:I1455"/>
    <mergeCell ref="E1342:G1342"/>
    <mergeCell ref="H1342:I1342"/>
    <mergeCell ref="B1136:G1136"/>
    <mergeCell ref="H1136:I1136"/>
    <mergeCell ref="B1137:G1137"/>
    <mergeCell ref="H1137:I1137"/>
    <mergeCell ref="B1138:G1138"/>
    <mergeCell ref="H1138:I1138"/>
    <mergeCell ref="D1139:I1139"/>
    <mergeCell ref="B1140:G1140"/>
    <mergeCell ref="H1140:I1140"/>
    <mergeCell ref="B1141:G1141"/>
    <mergeCell ref="H1141:I1141"/>
    <mergeCell ref="J1206:J1213"/>
    <mergeCell ref="B1443:G1443"/>
    <mergeCell ref="H1443:I1443"/>
    <mergeCell ref="H1365:I1365"/>
    <mergeCell ref="H1366:I1366"/>
    <mergeCell ref="H1367:I1367"/>
    <mergeCell ref="D1115:I1115"/>
    <mergeCell ref="D1119:I1119"/>
    <mergeCell ref="H1161:I1161"/>
    <mergeCell ref="L1412:N1412"/>
    <mergeCell ref="H1368:I1368"/>
    <mergeCell ref="H1369:I1369"/>
    <mergeCell ref="H1370:I1370"/>
    <mergeCell ref="H1371:I1371"/>
    <mergeCell ref="E1356:F1356"/>
    <mergeCell ref="E919:G919"/>
    <mergeCell ref="E920:G920"/>
    <mergeCell ref="H931:I931"/>
    <mergeCell ref="E932:G932"/>
    <mergeCell ref="H932:I932"/>
    <mergeCell ref="H920:I920"/>
    <mergeCell ref="H921:I921"/>
    <mergeCell ref="H922:I922"/>
    <mergeCell ref="H923:I923"/>
    <mergeCell ref="H924:I924"/>
    <mergeCell ref="H933:I933"/>
    <mergeCell ref="D1091:I1091"/>
    <mergeCell ref="D1095:I1095"/>
    <mergeCell ref="C1092:E1092"/>
    <mergeCell ref="H1092:I1092"/>
    <mergeCell ref="B1093:E1093"/>
    <mergeCell ref="L1413:N1413"/>
    <mergeCell ref="H1132:I1132"/>
    <mergeCell ref="B1133:G1133"/>
    <mergeCell ref="D1087:I1087"/>
    <mergeCell ref="J1171:J1184"/>
    <mergeCell ref="J1156:J1168"/>
    <mergeCell ref="H1116:I1116"/>
    <mergeCell ref="H917:I917"/>
    <mergeCell ref="H918:I918"/>
    <mergeCell ref="H919:I919"/>
    <mergeCell ref="E927:G927"/>
    <mergeCell ref="E928:G928"/>
    <mergeCell ref="H925:I925"/>
    <mergeCell ref="H926:I926"/>
    <mergeCell ref="H927:I927"/>
    <mergeCell ref="H928:I928"/>
    <mergeCell ref="H929:I929"/>
    <mergeCell ref="H930:I930"/>
    <mergeCell ref="E925:G925"/>
    <mergeCell ref="E926:G926"/>
    <mergeCell ref="E929:G929"/>
    <mergeCell ref="E917:G917"/>
    <mergeCell ref="E918:G918"/>
    <mergeCell ref="B1142:G1142"/>
    <mergeCell ref="H1142:I1142"/>
    <mergeCell ref="D935:I935"/>
    <mergeCell ref="B937:G937"/>
    <mergeCell ref="H937:I937"/>
    <mergeCell ref="B940:G940"/>
    <mergeCell ref="H982:I982"/>
    <mergeCell ref="H981:I981"/>
    <mergeCell ref="H988:I988"/>
    <mergeCell ref="B1132:G1132"/>
    <mergeCell ref="H1097:I1097"/>
    <mergeCell ref="T1413:T1423"/>
    <mergeCell ref="L1414:N1414"/>
    <mergeCell ref="P1414:Q1414"/>
    <mergeCell ref="R1414:S1414"/>
    <mergeCell ref="L1415:N1415"/>
    <mergeCell ref="P1415:Q1415"/>
    <mergeCell ref="R1415:S1415"/>
    <mergeCell ref="L1416:N1416"/>
    <mergeCell ref="P1416:Q1416"/>
    <mergeCell ref="R1416:S1416"/>
    <mergeCell ref="L1417:N1417"/>
    <mergeCell ref="P1417:Q1417"/>
    <mergeCell ref="R1417:S1417"/>
    <mergeCell ref="L1418:N1418"/>
    <mergeCell ref="P1418:Q1418"/>
    <mergeCell ref="R1418:S1418"/>
    <mergeCell ref="P1413:Q1413"/>
    <mergeCell ref="R1413:S1413"/>
    <mergeCell ref="B1149:G1149"/>
    <mergeCell ref="J1189:J1192"/>
    <mergeCell ref="H1133:I1133"/>
    <mergeCell ref="B1134:G1134"/>
    <mergeCell ref="H1134:I1134"/>
    <mergeCell ref="B1207:D1207"/>
    <mergeCell ref="B1208:D1208"/>
    <mergeCell ref="B1209:D1209"/>
    <mergeCell ref="B1210:D1210"/>
    <mergeCell ref="B1211:D1211"/>
    <mergeCell ref="B1212:D1212"/>
    <mergeCell ref="B1213:D1213"/>
    <mergeCell ref="B1238:H1238"/>
    <mergeCell ref="D1203:I1203"/>
    <mergeCell ref="H1162:I1162"/>
    <mergeCell ref="P1412:Q1412"/>
    <mergeCell ref="H1167:I1167"/>
    <mergeCell ref="D1077:I1077"/>
    <mergeCell ref="B1050:G1050"/>
    <mergeCell ref="L1419:N1419"/>
    <mergeCell ref="P1419:Q1419"/>
    <mergeCell ref="R1419:S1419"/>
    <mergeCell ref="L1420:N1420"/>
    <mergeCell ref="P1420:Q1420"/>
    <mergeCell ref="R1420:S1420"/>
    <mergeCell ref="L1421:N1421"/>
    <mergeCell ref="P1421:Q1421"/>
    <mergeCell ref="R1421:S1421"/>
    <mergeCell ref="L1422:N1422"/>
    <mergeCell ref="P1422:Q1422"/>
    <mergeCell ref="R1422:S1422"/>
    <mergeCell ref="L1423:Q1423"/>
    <mergeCell ref="R1423:S1423"/>
    <mergeCell ref="R1412:S1412"/>
    <mergeCell ref="H1074:I1074"/>
    <mergeCell ref="F1178:G1178"/>
    <mergeCell ref="F1179:G1179"/>
    <mergeCell ref="F1180:G1180"/>
    <mergeCell ref="D1147:I1147"/>
    <mergeCell ref="F1172:G1172"/>
    <mergeCell ref="F1173:G1173"/>
    <mergeCell ref="H1166:I1166"/>
    <mergeCell ref="D1103:I1103"/>
    <mergeCell ref="H1109:I1109"/>
    <mergeCell ref="B1110:G1110"/>
    <mergeCell ref="H1110:I1110"/>
    <mergeCell ref="B1198:G1198"/>
    <mergeCell ref="H1178:I1178"/>
    <mergeCell ref="H1148:I1148"/>
    <mergeCell ref="H1058:I1058"/>
    <mergeCell ref="H1093:I1093"/>
    <mergeCell ref="B1094:G1094"/>
    <mergeCell ref="H1094:I1094"/>
    <mergeCell ref="B969:G969"/>
    <mergeCell ref="H969:I969"/>
    <mergeCell ref="B970:G970"/>
    <mergeCell ref="H970:I970"/>
    <mergeCell ref="B971:G971"/>
    <mergeCell ref="H971:I971"/>
    <mergeCell ref="D1005:I1005"/>
    <mergeCell ref="D1018:I1018"/>
    <mergeCell ref="H1057:I1057"/>
    <mergeCell ref="B1058:G1058"/>
    <mergeCell ref="H1075:I1075"/>
    <mergeCell ref="H1085:I1085"/>
    <mergeCell ref="B1075:G1075"/>
    <mergeCell ref="B1074:G1074"/>
    <mergeCell ref="H1059:I1059"/>
    <mergeCell ref="B1065:G1065"/>
    <mergeCell ref="B1049:G1049"/>
    <mergeCell ref="B1088:G1088"/>
    <mergeCell ref="H1088:I1088"/>
    <mergeCell ref="B1069:G1069"/>
    <mergeCell ref="H1069:I1069"/>
    <mergeCell ref="B1086:G1086"/>
    <mergeCell ref="B1085:E1085"/>
    <mergeCell ref="C1084:E1084"/>
    <mergeCell ref="B1066:G1066"/>
    <mergeCell ref="H1049:I1049"/>
    <mergeCell ref="H1062:I1062"/>
    <mergeCell ref="H1073:I1073"/>
    <mergeCell ref="H912:I912"/>
    <mergeCell ref="H913:I913"/>
    <mergeCell ref="H914:I914"/>
    <mergeCell ref="H915:I915"/>
    <mergeCell ref="F1171:G1171"/>
    <mergeCell ref="H1163:I1163"/>
    <mergeCell ref="H1164:I1164"/>
    <mergeCell ref="B1117:G1117"/>
    <mergeCell ref="H1117:I1117"/>
    <mergeCell ref="E922:G922"/>
    <mergeCell ref="E923:G923"/>
    <mergeCell ref="E924:G924"/>
    <mergeCell ref="B998:G998"/>
    <mergeCell ref="H998:I998"/>
    <mergeCell ref="B999:G999"/>
    <mergeCell ref="H999:I999"/>
    <mergeCell ref="B1000:G1000"/>
    <mergeCell ref="H1000:I1000"/>
    <mergeCell ref="D1006:I1006"/>
    <mergeCell ref="B1029:G1029"/>
    <mergeCell ref="H1029:I1029"/>
    <mergeCell ref="D956:I956"/>
    <mergeCell ref="B1011:G1011"/>
    <mergeCell ref="B1017:G1017"/>
    <mergeCell ref="H1017:I1017"/>
    <mergeCell ref="D1027:I1027"/>
    <mergeCell ref="B1028:G1028"/>
    <mergeCell ref="H967:I967"/>
    <mergeCell ref="B1022:G1022"/>
    <mergeCell ref="H973:I973"/>
    <mergeCell ref="H1034:I1034"/>
    <mergeCell ref="B987:G987"/>
    <mergeCell ref="B1197:G1197"/>
    <mergeCell ref="H1197:I1197"/>
    <mergeCell ref="D1194:I1194"/>
    <mergeCell ref="B1240:D1240"/>
    <mergeCell ref="F1155:G1155"/>
    <mergeCell ref="D976:I976"/>
    <mergeCell ref="B977:G977"/>
    <mergeCell ref="H977:I977"/>
    <mergeCell ref="H1066:I1066"/>
    <mergeCell ref="D1060:I1060"/>
    <mergeCell ref="D1083:I1083"/>
    <mergeCell ref="H1149:I1149"/>
    <mergeCell ref="B1150:G1150"/>
    <mergeCell ref="H1168:I1168"/>
    <mergeCell ref="B1204:D1204"/>
    <mergeCell ref="B1206:D1206"/>
    <mergeCell ref="F1176:G1176"/>
    <mergeCell ref="B1071:G1071"/>
    <mergeCell ref="H1071:I1071"/>
    <mergeCell ref="H1084:I1084"/>
    <mergeCell ref="H1043:I1043"/>
    <mergeCell ref="H1053:I1053"/>
    <mergeCell ref="H1041:I1041"/>
    <mergeCell ref="H1146:I1146"/>
    <mergeCell ref="H1170:I1170"/>
    <mergeCell ref="H1065:I1065"/>
    <mergeCell ref="H1185:I1185"/>
    <mergeCell ref="H1191:I1191"/>
    <mergeCell ref="H1042:I1042"/>
    <mergeCell ref="B1013:G1013"/>
    <mergeCell ref="B1034:G1034"/>
    <mergeCell ref="H996:I996"/>
    <mergeCell ref="H1279:I1279"/>
    <mergeCell ref="H1280:I1280"/>
    <mergeCell ref="H1282:I1282"/>
    <mergeCell ref="B1266:G1266"/>
    <mergeCell ref="H1171:I1171"/>
    <mergeCell ref="H1172:I1172"/>
    <mergeCell ref="H1173:I1173"/>
    <mergeCell ref="H1174:I1174"/>
    <mergeCell ref="H1175:I1175"/>
    <mergeCell ref="H1176:I1176"/>
    <mergeCell ref="H1196:I1196"/>
    <mergeCell ref="B1219:D1219"/>
    <mergeCell ref="B1220:D1220"/>
    <mergeCell ref="B1221:D1221"/>
    <mergeCell ref="B1222:D1222"/>
    <mergeCell ref="B1201:G1201"/>
    <mergeCell ref="H1201:I1201"/>
    <mergeCell ref="B1205:I1205"/>
    <mergeCell ref="B1216:I1216"/>
    <mergeCell ref="B1202:G1202"/>
    <mergeCell ref="H1202:I1202"/>
    <mergeCell ref="D1199:I1199"/>
    <mergeCell ref="H1192:I1192"/>
    <mergeCell ref="H1274:I1274"/>
    <mergeCell ref="H1270:I1270"/>
    <mergeCell ref="B1271:D1271"/>
    <mergeCell ref="H1272:I1272"/>
    <mergeCell ref="H1193:I1193"/>
    <mergeCell ref="B1196:G1196"/>
    <mergeCell ref="B1272:D1272"/>
    <mergeCell ref="H1269:I1269"/>
    <mergeCell ref="B1270:D1270"/>
    <mergeCell ref="F1190:G1190"/>
    <mergeCell ref="H1190:I1190"/>
    <mergeCell ref="E909:G909"/>
    <mergeCell ref="E906:G906"/>
    <mergeCell ref="B882:J882"/>
    <mergeCell ref="H862:I862"/>
    <mergeCell ref="B863:G863"/>
    <mergeCell ref="D652:I652"/>
    <mergeCell ref="B653:G653"/>
    <mergeCell ref="D656:I656"/>
    <mergeCell ref="H744:I744"/>
    <mergeCell ref="B646:G646"/>
    <mergeCell ref="H646:I646"/>
    <mergeCell ref="D639:I639"/>
    <mergeCell ref="B640:G640"/>
    <mergeCell ref="H633:I633"/>
    <mergeCell ref="H634:I634"/>
    <mergeCell ref="B642:G642"/>
    <mergeCell ref="B802:G802"/>
    <mergeCell ref="H804:I804"/>
    <mergeCell ref="H806:I806"/>
    <mergeCell ref="H833:I833"/>
    <mergeCell ref="B833:G833"/>
    <mergeCell ref="E788:G788"/>
    <mergeCell ref="E789:G789"/>
    <mergeCell ref="B810:G810"/>
    <mergeCell ref="B636:G636"/>
    <mergeCell ref="H636:I636"/>
    <mergeCell ref="B637:G637"/>
    <mergeCell ref="H637:I637"/>
    <mergeCell ref="B680:E680"/>
    <mergeCell ref="H680:I680"/>
    <mergeCell ref="H1025:I1025"/>
    <mergeCell ref="B858:G858"/>
    <mergeCell ref="H858:I858"/>
    <mergeCell ref="B946:G946"/>
    <mergeCell ref="B857:G857"/>
    <mergeCell ref="H863:I863"/>
    <mergeCell ref="E880:G880"/>
    <mergeCell ref="B1003:G1003"/>
    <mergeCell ref="H1003:I1003"/>
    <mergeCell ref="B1004:G1004"/>
    <mergeCell ref="H942:I942"/>
    <mergeCell ref="D989:I989"/>
    <mergeCell ref="D1001:I1001"/>
    <mergeCell ref="D954:I954"/>
    <mergeCell ref="B973:G973"/>
    <mergeCell ref="B974:G974"/>
    <mergeCell ref="H958:I958"/>
    <mergeCell ref="B881:F881"/>
    <mergeCell ref="H1002:I1002"/>
    <mergeCell ref="E930:G930"/>
    <mergeCell ref="E931:G931"/>
    <mergeCell ref="E901:G901"/>
    <mergeCell ref="H901:I901"/>
    <mergeCell ref="H990:I990"/>
    <mergeCell ref="B959:G959"/>
    <mergeCell ref="H959:I959"/>
    <mergeCell ref="B961:G961"/>
    <mergeCell ref="H961:I961"/>
    <mergeCell ref="B962:G962"/>
    <mergeCell ref="H962:I962"/>
    <mergeCell ref="B963:G963"/>
    <mergeCell ref="H963:I963"/>
    <mergeCell ref="H51:I51"/>
    <mergeCell ref="H52:I52"/>
    <mergeCell ref="H53:I53"/>
    <mergeCell ref="H54:I54"/>
    <mergeCell ref="H55:I55"/>
    <mergeCell ref="H56:I56"/>
    <mergeCell ref="H57:I57"/>
    <mergeCell ref="H58:I58"/>
    <mergeCell ref="H59:I59"/>
    <mergeCell ref="H60:I60"/>
    <mergeCell ref="H61:I61"/>
    <mergeCell ref="H62:I62"/>
    <mergeCell ref="H63:I63"/>
    <mergeCell ref="H64:I64"/>
    <mergeCell ref="G194:H194"/>
    <mergeCell ref="B505:H505"/>
    <mergeCell ref="B507:H507"/>
    <mergeCell ref="B301:H301"/>
    <mergeCell ref="H137:I137"/>
    <mergeCell ref="B156:H156"/>
    <mergeCell ref="B157:H157"/>
    <mergeCell ref="G190:H190"/>
    <mergeCell ref="D237:I237"/>
    <mergeCell ref="D490:I490"/>
    <mergeCell ref="D502:I502"/>
    <mergeCell ref="D498:I498"/>
    <mergeCell ref="H132:I132"/>
    <mergeCell ref="H133:I133"/>
    <mergeCell ref="C129:E129"/>
    <mergeCell ref="B130:E130"/>
    <mergeCell ref="B127:E127"/>
    <mergeCell ref="B271:H271"/>
    <mergeCell ref="D817:I817"/>
    <mergeCell ref="B818:G818"/>
    <mergeCell ref="H818:I818"/>
    <mergeCell ref="B819:G819"/>
    <mergeCell ref="B567:D567"/>
    <mergeCell ref="H1150:I1150"/>
    <mergeCell ref="H819:I819"/>
    <mergeCell ref="B820:G820"/>
    <mergeCell ref="H820:I820"/>
    <mergeCell ref="H591:I591"/>
    <mergeCell ref="D518:I518"/>
    <mergeCell ref="B289:H289"/>
    <mergeCell ref="D354:I354"/>
    <mergeCell ref="B355:H355"/>
    <mergeCell ref="B255:H255"/>
    <mergeCell ref="B258:H258"/>
    <mergeCell ref="B259:H259"/>
    <mergeCell ref="B260:H260"/>
    <mergeCell ref="B504:H504"/>
    <mergeCell ref="D526:I526"/>
    <mergeCell ref="B389:H389"/>
    <mergeCell ref="B390:H390"/>
    <mergeCell ref="B520:H520"/>
    <mergeCell ref="B521:H521"/>
    <mergeCell ref="B356:H356"/>
    <mergeCell ref="D391:I391"/>
    <mergeCell ref="B392:H392"/>
    <mergeCell ref="B459:H459"/>
    <mergeCell ref="D342:I342"/>
    <mergeCell ref="B315:H315"/>
    <mergeCell ref="B300:H300"/>
    <mergeCell ref="D514:I514"/>
    <mergeCell ref="J601:J616"/>
    <mergeCell ref="B645:G645"/>
    <mergeCell ref="H628:I628"/>
    <mergeCell ref="B634:G634"/>
    <mergeCell ref="H581:I581"/>
    <mergeCell ref="H582:I582"/>
    <mergeCell ref="H584:I584"/>
    <mergeCell ref="H605:I605"/>
    <mergeCell ref="G481:H481"/>
    <mergeCell ref="H583:I583"/>
    <mergeCell ref="H541:I541"/>
    <mergeCell ref="E793:G793"/>
    <mergeCell ref="H793:I793"/>
    <mergeCell ref="B629:G629"/>
    <mergeCell ref="B638:G638"/>
    <mergeCell ref="H638:I638"/>
    <mergeCell ref="H629:I629"/>
    <mergeCell ref="B536:H536"/>
    <mergeCell ref="B537:H537"/>
    <mergeCell ref="B517:H517"/>
    <mergeCell ref="B519:H519"/>
    <mergeCell ref="B523:H523"/>
    <mergeCell ref="B524:H524"/>
    <mergeCell ref="B525:H525"/>
    <mergeCell ref="B527:H527"/>
    <mergeCell ref="B528:H528"/>
    <mergeCell ref="B541:D541"/>
    <mergeCell ref="D569:I569"/>
    <mergeCell ref="H603:I603"/>
    <mergeCell ref="B704:C704"/>
    <mergeCell ref="B736:G736"/>
    <mergeCell ref="G487:H487"/>
    <mergeCell ref="E763:G763"/>
    <mergeCell ref="B529:H529"/>
    <mergeCell ref="B531:H531"/>
    <mergeCell ref="B532:H532"/>
    <mergeCell ref="B533:H533"/>
    <mergeCell ref="B535:H535"/>
    <mergeCell ref="H597:I597"/>
    <mergeCell ref="H590:I590"/>
    <mergeCell ref="H575:I575"/>
    <mergeCell ref="H644:I644"/>
    <mergeCell ref="D643:I643"/>
    <mergeCell ref="D734:I734"/>
    <mergeCell ref="D375:I375"/>
    <mergeCell ref="D540:I540"/>
    <mergeCell ref="D383:I383"/>
    <mergeCell ref="D530:I530"/>
    <mergeCell ref="D534:I534"/>
    <mergeCell ref="H673:I673"/>
    <mergeCell ref="B727:G727"/>
    <mergeCell ref="B649:G649"/>
    <mergeCell ref="G488:H488"/>
    <mergeCell ref="B473:H473"/>
    <mergeCell ref="B472:H472"/>
    <mergeCell ref="B396:H396"/>
    <mergeCell ref="D470:I470"/>
    <mergeCell ref="B587:D587"/>
    <mergeCell ref="H587:I587"/>
    <mergeCell ref="H588:I588"/>
    <mergeCell ref="B508:H508"/>
    <mergeCell ref="B576:G576"/>
    <mergeCell ref="H576:I576"/>
    <mergeCell ref="B673:G673"/>
    <mergeCell ref="B578:J578"/>
    <mergeCell ref="H592:I592"/>
    <mergeCell ref="H593:I593"/>
    <mergeCell ref="H594:I594"/>
    <mergeCell ref="H595:I595"/>
    <mergeCell ref="J620:J621"/>
    <mergeCell ref="J588:J596"/>
    <mergeCell ref="E785:G785"/>
    <mergeCell ref="D726:I726"/>
    <mergeCell ref="H596:I596"/>
    <mergeCell ref="J705:J720"/>
    <mergeCell ref="B698:C698"/>
    <mergeCell ref="H698:I698"/>
    <mergeCell ref="D678:I678"/>
    <mergeCell ref="H1157:I1157"/>
    <mergeCell ref="B1012:G1012"/>
    <mergeCell ref="H1012:I1012"/>
    <mergeCell ref="B1026:G1026"/>
    <mergeCell ref="H1026:I1026"/>
    <mergeCell ref="H986:I986"/>
    <mergeCell ref="B1053:G1053"/>
    <mergeCell ref="D985:I985"/>
    <mergeCell ref="H1039:I1039"/>
    <mergeCell ref="H1046:I1046"/>
    <mergeCell ref="B1047:G1047"/>
    <mergeCell ref="H1037:I1037"/>
    <mergeCell ref="H1038:I1038"/>
    <mergeCell ref="B1021:G1021"/>
    <mergeCell ref="H1021:I1021"/>
    <mergeCell ref="B1073:G1073"/>
    <mergeCell ref="J581:J584"/>
    <mergeCell ref="H736:I736"/>
    <mergeCell ref="F1188:G1188"/>
    <mergeCell ref="H1188:I1188"/>
    <mergeCell ref="F1189:G1189"/>
    <mergeCell ref="H1189:I1189"/>
    <mergeCell ref="F1183:G1183"/>
    <mergeCell ref="D1186:I1186"/>
    <mergeCell ref="D1111:I1111"/>
    <mergeCell ref="B1100:G1100"/>
    <mergeCell ref="H1100:I1100"/>
    <mergeCell ref="B1101:G1101"/>
    <mergeCell ref="H1101:I1101"/>
    <mergeCell ref="B1102:G1102"/>
    <mergeCell ref="H1102:I1102"/>
    <mergeCell ref="F1165:G1165"/>
    <mergeCell ref="H1086:I1086"/>
    <mergeCell ref="D1153:I1153"/>
    <mergeCell ref="B1148:G1148"/>
    <mergeCell ref="H1179:I1179"/>
    <mergeCell ref="B1098:G1098"/>
    <mergeCell ref="H1165:I1165"/>
    <mergeCell ref="H1118:I1118"/>
    <mergeCell ref="B1120:G1120"/>
    <mergeCell ref="H1098:I1098"/>
    <mergeCell ref="B1105:G1105"/>
    <mergeCell ref="H1105:I1105"/>
    <mergeCell ref="B1106:G1106"/>
    <mergeCell ref="H1106:I1106"/>
    <mergeCell ref="H1120:I1120"/>
    <mergeCell ref="H1108:I1108"/>
    <mergeCell ref="B1109:G1109"/>
    <mergeCell ref="B1118:G1118"/>
    <mergeCell ref="B1097:E1097"/>
    <mergeCell ref="F1192:G1192"/>
    <mergeCell ref="H1273:I1273"/>
    <mergeCell ref="D1195:I1195"/>
    <mergeCell ref="F1170:G1170"/>
    <mergeCell ref="H1126:I1126"/>
    <mergeCell ref="F1191:G1191"/>
    <mergeCell ref="H1180:I1180"/>
    <mergeCell ref="H1181:I1181"/>
    <mergeCell ref="B1089:G1089"/>
    <mergeCell ref="H1089:I1089"/>
    <mergeCell ref="B1090:G1090"/>
    <mergeCell ref="H1090:I1090"/>
    <mergeCell ref="B1116:G1116"/>
    <mergeCell ref="H1122:I1122"/>
    <mergeCell ref="B1122:G1122"/>
    <mergeCell ref="D1127:I1127"/>
    <mergeCell ref="F1174:G1174"/>
    <mergeCell ref="F1175:G1175"/>
    <mergeCell ref="H1177:I1177"/>
    <mergeCell ref="F1177:G1177"/>
    <mergeCell ref="H1145:I1145"/>
    <mergeCell ref="H1184:I1184"/>
    <mergeCell ref="F1184:G1184"/>
    <mergeCell ref="H1266:I1266"/>
    <mergeCell ref="B1267:G1267"/>
    <mergeCell ref="H1267:I1267"/>
    <mergeCell ref="B1273:D1273"/>
    <mergeCell ref="F1181:G1181"/>
    <mergeCell ref="F1182:G1182"/>
    <mergeCell ref="F1166:G1166"/>
    <mergeCell ref="F1167:G1167"/>
    <mergeCell ref="F1168:G1168"/>
    <mergeCell ref="H548:I548"/>
    <mergeCell ref="H724:I724"/>
    <mergeCell ref="B735:G735"/>
    <mergeCell ref="H735:I735"/>
    <mergeCell ref="B559:D559"/>
    <mergeCell ref="H601:I601"/>
    <mergeCell ref="H1182:I1182"/>
    <mergeCell ref="B1124:G1124"/>
    <mergeCell ref="H1124:I1124"/>
    <mergeCell ref="B1125:G1125"/>
    <mergeCell ref="H1125:I1125"/>
    <mergeCell ref="B1126:G1126"/>
    <mergeCell ref="B1145:G1145"/>
    <mergeCell ref="B1144:G1144"/>
    <mergeCell ref="B1146:G1146"/>
    <mergeCell ref="F1161:G1161"/>
    <mergeCell ref="F1162:G1162"/>
    <mergeCell ref="F1163:G1163"/>
    <mergeCell ref="F1164:G1164"/>
    <mergeCell ref="D1123:I1123"/>
    <mergeCell ref="B1121:G1121"/>
    <mergeCell ref="H1121:I1121"/>
    <mergeCell ref="B561:D561"/>
    <mergeCell ref="H561:I561"/>
    <mergeCell ref="H702:I702"/>
    <mergeCell ref="H671:I671"/>
    <mergeCell ref="B1108:G1108"/>
    <mergeCell ref="H1155:I1155"/>
    <mergeCell ref="D1072:I1072"/>
    <mergeCell ref="F1157:G1157"/>
    <mergeCell ref="B562:G562"/>
    <mergeCell ref="B598:J598"/>
    <mergeCell ref="H48:I48"/>
    <mergeCell ref="H49:I49"/>
    <mergeCell ref="H50:I50"/>
    <mergeCell ref="B306:H306"/>
    <mergeCell ref="B309:H309"/>
    <mergeCell ref="B310:H310"/>
    <mergeCell ref="B284:H284"/>
    <mergeCell ref="B285:H285"/>
    <mergeCell ref="B288:H288"/>
    <mergeCell ref="D573:I573"/>
    <mergeCell ref="B574:G574"/>
    <mergeCell ref="H574:I574"/>
    <mergeCell ref="B262:H262"/>
    <mergeCell ref="B263:H263"/>
    <mergeCell ref="B264:H264"/>
    <mergeCell ref="D324:I324"/>
    <mergeCell ref="B318:H318"/>
    <mergeCell ref="B317:H317"/>
    <mergeCell ref="B311:H311"/>
    <mergeCell ref="B313:H313"/>
    <mergeCell ref="H104:I104"/>
    <mergeCell ref="E150:F150"/>
    <mergeCell ref="G150:H150"/>
    <mergeCell ref="G181:H181"/>
    <mergeCell ref="B155:H155"/>
    <mergeCell ref="B160:H160"/>
    <mergeCell ref="B164:H164"/>
    <mergeCell ref="D147:I147"/>
    <mergeCell ref="G81:J81"/>
    <mergeCell ref="E198:H198"/>
    <mergeCell ref="D462:I462"/>
    <mergeCell ref="D316:I316"/>
    <mergeCell ref="G148:H148"/>
    <mergeCell ref="G149:H149"/>
    <mergeCell ref="B180:H180"/>
    <mergeCell ref="H142:I142"/>
    <mergeCell ref="B142:G142"/>
    <mergeCell ref="G85:J85"/>
    <mergeCell ref="G86:J86"/>
    <mergeCell ref="G87:J87"/>
    <mergeCell ref="G88:J88"/>
    <mergeCell ref="E152:F152"/>
    <mergeCell ref="G152:H152"/>
    <mergeCell ref="D113:I113"/>
    <mergeCell ref="B114:G114"/>
    <mergeCell ref="H114:I114"/>
    <mergeCell ref="E149:F149"/>
    <mergeCell ref="G89:J89"/>
    <mergeCell ref="B187:D187"/>
    <mergeCell ref="G187:H187"/>
    <mergeCell ref="D140:I140"/>
    <mergeCell ref="C137:E137"/>
    <mergeCell ref="B138:E138"/>
    <mergeCell ref="H138:I138"/>
    <mergeCell ref="B108:E108"/>
    <mergeCell ref="H108:I108"/>
    <mergeCell ref="D125:I125"/>
    <mergeCell ref="D128:I128"/>
    <mergeCell ref="D131:I131"/>
    <mergeCell ref="G96:J96"/>
    <mergeCell ref="D118:I118"/>
    <mergeCell ref="C119:E119"/>
    <mergeCell ref="H119:I119"/>
    <mergeCell ref="F105:G105"/>
    <mergeCell ref="H105:I105"/>
    <mergeCell ref="D106:I106"/>
    <mergeCell ref="C107:E107"/>
    <mergeCell ref="H107:I107"/>
    <mergeCell ref="B102:E102"/>
    <mergeCell ref="H102:I102"/>
    <mergeCell ref="D103:I103"/>
    <mergeCell ref="C101:E101"/>
    <mergeCell ref="B115:G115"/>
    <mergeCell ref="H115:I115"/>
    <mergeCell ref="B116:G116"/>
    <mergeCell ref="H116:I116"/>
    <mergeCell ref="J123:J124"/>
    <mergeCell ref="C122:E122"/>
    <mergeCell ref="H122:I122"/>
    <mergeCell ref="H124:I124"/>
    <mergeCell ref="B132:G132"/>
    <mergeCell ref="B120:E120"/>
    <mergeCell ref="H120:I120"/>
    <mergeCell ref="E34:G34"/>
    <mergeCell ref="E35:G35"/>
    <mergeCell ref="E36:G36"/>
    <mergeCell ref="H47:I47"/>
    <mergeCell ref="E39:G39"/>
    <mergeCell ref="H39:I39"/>
    <mergeCell ref="E40:G40"/>
    <mergeCell ref="H40:I40"/>
    <mergeCell ref="E46:G46"/>
    <mergeCell ref="H46:I46"/>
    <mergeCell ref="B183:D183"/>
    <mergeCell ref="E57:G57"/>
    <mergeCell ref="E58:G58"/>
    <mergeCell ref="E59:G59"/>
    <mergeCell ref="E60:G60"/>
    <mergeCell ref="E61:G61"/>
    <mergeCell ref="E62:G62"/>
    <mergeCell ref="E63:G63"/>
    <mergeCell ref="G80:J80"/>
    <mergeCell ref="G90:J90"/>
    <mergeCell ref="G91:J91"/>
    <mergeCell ref="B165:H165"/>
    <mergeCell ref="D162:I162"/>
    <mergeCell ref="B161:H161"/>
    <mergeCell ref="B163:H163"/>
    <mergeCell ref="D154:I154"/>
    <mergeCell ref="G182:H182"/>
    <mergeCell ref="G83:J83"/>
    <mergeCell ref="D109:I109"/>
    <mergeCell ref="B110:G110"/>
    <mergeCell ref="H110:I110"/>
    <mergeCell ref="D121:I121"/>
    <mergeCell ref="E48:G48"/>
    <mergeCell ref="E49:G49"/>
    <mergeCell ref="H737:I737"/>
    <mergeCell ref="B849:G849"/>
    <mergeCell ref="H947:I947"/>
    <mergeCell ref="H881:I881"/>
    <mergeCell ref="B828:G828"/>
    <mergeCell ref="H828:I828"/>
    <mergeCell ref="H850:I850"/>
    <mergeCell ref="H835:I835"/>
    <mergeCell ref="B347:H347"/>
    <mergeCell ref="D358:I358"/>
    <mergeCell ref="D362:I362"/>
    <mergeCell ref="B349:H349"/>
    <mergeCell ref="B351:H351"/>
    <mergeCell ref="D350:I350"/>
    <mergeCell ref="B560:D560"/>
    <mergeCell ref="H560:I560"/>
    <mergeCell ref="H556:I556"/>
    <mergeCell ref="B365:H365"/>
    <mergeCell ref="B542:D542"/>
    <mergeCell ref="B543:D543"/>
    <mergeCell ref="D424:I424"/>
    <mergeCell ref="D428:I428"/>
    <mergeCell ref="D432:I432"/>
    <mergeCell ref="B423:H423"/>
    <mergeCell ref="B425:H425"/>
    <mergeCell ref="B352:H352"/>
    <mergeCell ref="D395:I395"/>
    <mergeCell ref="B797:G797"/>
    <mergeCell ref="B294:H294"/>
    <mergeCell ref="B252:H252"/>
    <mergeCell ref="E786:G786"/>
    <mergeCell ref="E787:G787"/>
    <mergeCell ref="H617:I617"/>
    <mergeCell ref="B556:G556"/>
    <mergeCell ref="B558:D558"/>
    <mergeCell ref="D557:I557"/>
    <mergeCell ref="B353:H353"/>
    <mergeCell ref="D387:I387"/>
    <mergeCell ref="B388:H388"/>
    <mergeCell ref="B600:D600"/>
    <mergeCell ref="B622:G622"/>
    <mergeCell ref="H615:I615"/>
    <mergeCell ref="B617:G617"/>
    <mergeCell ref="H626:I626"/>
    <mergeCell ref="B628:G628"/>
    <mergeCell ref="H632:I632"/>
    <mergeCell ref="B625:G625"/>
    <mergeCell ref="B619:D619"/>
    <mergeCell ref="B426:H426"/>
    <mergeCell ref="B427:H427"/>
    <mergeCell ref="H659:I659"/>
    <mergeCell ref="B675:G675"/>
    <mergeCell ref="H675:I675"/>
    <mergeCell ref="B624:G624"/>
    <mergeCell ref="H624:I624"/>
    <mergeCell ref="H602:I602"/>
    <mergeCell ref="H585:I585"/>
    <mergeCell ref="H608:I608"/>
    <mergeCell ref="H758:I758"/>
    <mergeCell ref="E759:G759"/>
    <mergeCell ref="D722:I722"/>
    <mergeCell ref="D686:I686"/>
    <mergeCell ref="B597:G597"/>
    <mergeCell ref="D623:I623"/>
    <mergeCell ref="B655:G655"/>
    <mergeCell ref="B671:G671"/>
    <mergeCell ref="H674:I674"/>
    <mergeCell ref="H727:I727"/>
    <mergeCell ref="B728:G728"/>
    <mergeCell ref="B463:H463"/>
    <mergeCell ref="B465:H465"/>
    <mergeCell ref="H613:I613"/>
    <mergeCell ref="H614:I614"/>
    <mergeCell ref="H616:I616"/>
    <mergeCell ref="B585:G585"/>
    <mergeCell ref="H589:I589"/>
    <mergeCell ref="D563:I563"/>
    <mergeCell ref="B564:D564"/>
    <mergeCell ref="B431:H431"/>
    <mergeCell ref="D660:I660"/>
    <mergeCell ref="B661:G661"/>
    <mergeCell ref="B721:H721"/>
    <mergeCell ref="B723:G723"/>
    <mergeCell ref="H681:I681"/>
    <mergeCell ref="D682:I682"/>
    <mergeCell ref="B665:G665"/>
    <mergeCell ref="H683:I683"/>
    <mergeCell ref="B683:D683"/>
    <mergeCell ref="B684:D684"/>
    <mergeCell ref="B650:G650"/>
    <mergeCell ref="B725:G725"/>
    <mergeCell ref="H725:I725"/>
    <mergeCell ref="H564:I564"/>
    <mergeCell ref="B568:G568"/>
    <mergeCell ref="G185:H185"/>
    <mergeCell ref="B186:D186"/>
    <mergeCell ref="D212:I212"/>
    <mergeCell ref="B213:H213"/>
    <mergeCell ref="B251:H251"/>
    <mergeCell ref="H549:I549"/>
    <mergeCell ref="H550:I550"/>
    <mergeCell ref="H565:I565"/>
    <mergeCell ref="H566:I566"/>
    <mergeCell ref="B429:H429"/>
    <mergeCell ref="B430:H430"/>
    <mergeCell ref="B357:H357"/>
    <mergeCell ref="E464:H464"/>
    <mergeCell ref="H558:I558"/>
    <mergeCell ref="H559:I559"/>
    <mergeCell ref="B471:H471"/>
    <mergeCell ref="B372:H372"/>
    <mergeCell ref="B319:H319"/>
    <mergeCell ref="D208:I208"/>
    <mergeCell ref="H562:I562"/>
    <mergeCell ref="B296:H296"/>
    <mergeCell ref="B297:H297"/>
    <mergeCell ref="B298:H298"/>
    <mergeCell ref="B293:H293"/>
    <mergeCell ref="B209:H209"/>
    <mergeCell ref="D283:I283"/>
    <mergeCell ref="D287:I287"/>
    <mergeCell ref="D474:I474"/>
    <mergeCell ref="E339:H339"/>
    <mergeCell ref="E373:H373"/>
    <mergeCell ref="B314:H314"/>
    <mergeCell ref="D269:I269"/>
    <mergeCell ref="B15:J15"/>
    <mergeCell ref="H21:I21"/>
    <mergeCell ref="B148:D148"/>
    <mergeCell ref="E148:F148"/>
    <mergeCell ref="H43:I43"/>
    <mergeCell ref="E44:G44"/>
    <mergeCell ref="E20:G20"/>
    <mergeCell ref="E21:G21"/>
    <mergeCell ref="E32:G32"/>
    <mergeCell ref="E22:G22"/>
    <mergeCell ref="E23:G23"/>
    <mergeCell ref="E24:G24"/>
    <mergeCell ref="E25:G25"/>
    <mergeCell ref="E26:G26"/>
    <mergeCell ref="E27:G27"/>
    <mergeCell ref="E28:G28"/>
    <mergeCell ref="H101:I101"/>
    <mergeCell ref="G92:J92"/>
    <mergeCell ref="G94:J94"/>
    <mergeCell ref="G95:J95"/>
    <mergeCell ref="H19:I19"/>
    <mergeCell ref="H20:I20"/>
    <mergeCell ref="E33:G33"/>
    <mergeCell ref="C104:E104"/>
    <mergeCell ref="E41:G41"/>
    <mergeCell ref="H41:I41"/>
    <mergeCell ref="G75:J75"/>
    <mergeCell ref="G84:J84"/>
    <mergeCell ref="F104:G104"/>
    <mergeCell ref="G79:J79"/>
    <mergeCell ref="B112:G112"/>
    <mergeCell ref="H112:I112"/>
    <mergeCell ref="D3:J3"/>
    <mergeCell ref="D4:J4"/>
    <mergeCell ref="D5:J5"/>
    <mergeCell ref="B6:J6"/>
    <mergeCell ref="C7:H7"/>
    <mergeCell ref="C8:H8"/>
    <mergeCell ref="C9:H9"/>
    <mergeCell ref="E47:G47"/>
    <mergeCell ref="G69:J69"/>
    <mergeCell ref="G77:J77"/>
    <mergeCell ref="G78:J78"/>
    <mergeCell ref="B65:G65"/>
    <mergeCell ref="H45:I45"/>
    <mergeCell ref="I9:J10"/>
    <mergeCell ref="C10:H10"/>
    <mergeCell ref="H35:I35"/>
    <mergeCell ref="H36:I36"/>
    <mergeCell ref="H37:I37"/>
    <mergeCell ref="H38:I38"/>
    <mergeCell ref="H65:I65"/>
    <mergeCell ref="E50:G50"/>
    <mergeCell ref="E51:G51"/>
    <mergeCell ref="E52:G52"/>
    <mergeCell ref="E53:G53"/>
    <mergeCell ref="E54:G54"/>
    <mergeCell ref="E55:G55"/>
    <mergeCell ref="E56:G56"/>
    <mergeCell ref="G72:J72"/>
    <mergeCell ref="H33:I33"/>
    <mergeCell ref="H34:I34"/>
    <mergeCell ref="B13:J13"/>
    <mergeCell ref="H16:I16"/>
    <mergeCell ref="E765:G765"/>
    <mergeCell ref="B105:E105"/>
    <mergeCell ref="B378:H378"/>
    <mergeCell ref="D346:I346"/>
    <mergeCell ref="H812:I812"/>
    <mergeCell ref="E37:G37"/>
    <mergeCell ref="E19:G19"/>
    <mergeCell ref="H44:I44"/>
    <mergeCell ref="E45:G45"/>
    <mergeCell ref="G70:J70"/>
    <mergeCell ref="G71:J71"/>
    <mergeCell ref="E42:G42"/>
    <mergeCell ref="H42:I42"/>
    <mergeCell ref="E43:G43"/>
    <mergeCell ref="E30:G30"/>
    <mergeCell ref="E31:G31"/>
    <mergeCell ref="H32:I32"/>
    <mergeCell ref="G76:J76"/>
    <mergeCell ref="G74:J74"/>
    <mergeCell ref="G73:J73"/>
    <mergeCell ref="E38:G38"/>
    <mergeCell ref="E64:G64"/>
    <mergeCell ref="H22:I22"/>
    <mergeCell ref="H23:I23"/>
    <mergeCell ref="H24:I24"/>
    <mergeCell ref="B184:D184"/>
    <mergeCell ref="G184:H184"/>
    <mergeCell ref="H751:I751"/>
    <mergeCell ref="H795:I795"/>
    <mergeCell ref="H800:I800"/>
    <mergeCell ref="H687:I687"/>
    <mergeCell ref="B185:D185"/>
    <mergeCell ref="E16:G16"/>
    <mergeCell ref="E17:G17"/>
    <mergeCell ref="E18:G18"/>
    <mergeCell ref="H17:I17"/>
    <mergeCell ref="H18:I18"/>
    <mergeCell ref="H25:I25"/>
    <mergeCell ref="H26:I26"/>
    <mergeCell ref="H27:I27"/>
    <mergeCell ref="H28:I28"/>
    <mergeCell ref="H29:I29"/>
    <mergeCell ref="H30:I30"/>
    <mergeCell ref="H31:I31"/>
    <mergeCell ref="B67:J67"/>
    <mergeCell ref="G93:J93"/>
    <mergeCell ref="D303:I303"/>
    <mergeCell ref="B181:D181"/>
    <mergeCell ref="B206:H206"/>
    <mergeCell ref="D98:I98"/>
    <mergeCell ref="D100:I100"/>
    <mergeCell ref="B240:H240"/>
    <mergeCell ref="B242:H242"/>
    <mergeCell ref="B278:H278"/>
    <mergeCell ref="B256:H256"/>
    <mergeCell ref="B250:H250"/>
    <mergeCell ref="G183:H183"/>
    <mergeCell ref="B195:H195"/>
    <mergeCell ref="B194:D194"/>
    <mergeCell ref="B197:H197"/>
    <mergeCell ref="B236:H236"/>
    <mergeCell ref="D241:I241"/>
    <mergeCell ref="D245:I245"/>
    <mergeCell ref="D249:I249"/>
    <mergeCell ref="D136:I136"/>
    <mergeCell ref="B111:G111"/>
    <mergeCell ref="E29:G29"/>
    <mergeCell ref="H1275:I1275"/>
    <mergeCell ref="H1276:I1276"/>
    <mergeCell ref="H1277:I1277"/>
    <mergeCell ref="H1293:I1293"/>
    <mergeCell ref="H1278:I1278"/>
    <mergeCell ref="B878:J878"/>
    <mergeCell ref="B938:G938"/>
    <mergeCell ref="H938:I938"/>
    <mergeCell ref="H941:I941"/>
    <mergeCell ref="B941:G941"/>
    <mergeCell ref="B879:J879"/>
    <mergeCell ref="H940:I940"/>
    <mergeCell ref="B880:D880"/>
    <mergeCell ref="D856:I856"/>
    <mergeCell ref="D860:I860"/>
    <mergeCell ref="B859:G859"/>
    <mergeCell ref="H859:I859"/>
    <mergeCell ref="B861:G861"/>
    <mergeCell ref="H861:I861"/>
    <mergeCell ref="B862:G862"/>
    <mergeCell ref="H111:I111"/>
    <mergeCell ref="D1268:I1268"/>
    <mergeCell ref="B1265:G1265"/>
    <mergeCell ref="H825:I825"/>
    <mergeCell ref="H853:I853"/>
    <mergeCell ref="B831:G831"/>
    <mergeCell ref="B794:G794"/>
    <mergeCell ref="B853:G853"/>
    <mergeCell ref="H760:I760"/>
    <mergeCell ref="B804:G804"/>
    <mergeCell ref="H815:I815"/>
    <mergeCell ref="B829:G829"/>
    <mergeCell ref="H823:I823"/>
    <mergeCell ref="D826:I826"/>
    <mergeCell ref="D803:I803"/>
    <mergeCell ref="B1269:D1269"/>
    <mergeCell ref="H814:I814"/>
    <mergeCell ref="B1002:G1002"/>
    <mergeCell ref="D1068:I1068"/>
    <mergeCell ref="B1070:G1070"/>
    <mergeCell ref="H1070:I1070"/>
    <mergeCell ref="B1067:G1067"/>
    <mergeCell ref="H1067:I1067"/>
    <mergeCell ref="D1152:I1152"/>
    <mergeCell ref="B1245:D1245"/>
    <mergeCell ref="B1243:D1243"/>
    <mergeCell ref="D1143:I1143"/>
    <mergeCell ref="D1064:I1064"/>
    <mergeCell ref="H1051:I1051"/>
    <mergeCell ref="F1156:G1156"/>
    <mergeCell ref="H1156:I1156"/>
    <mergeCell ref="H1144:I1144"/>
    <mergeCell ref="B1061:G1061"/>
    <mergeCell ref="B1042:G1042"/>
    <mergeCell ref="H1265:I1265"/>
    <mergeCell ref="D1263:I1263"/>
    <mergeCell ref="B1261:D1261"/>
    <mergeCell ref="B1193:G1193"/>
    <mergeCell ref="F1160:G1160"/>
    <mergeCell ref="H1160:I1160"/>
    <mergeCell ref="B815:G815"/>
    <mergeCell ref="H1298:I1298"/>
    <mergeCell ref="D1294:I1294"/>
    <mergeCell ref="E1309:G1309"/>
    <mergeCell ref="E1297:G1297"/>
    <mergeCell ref="E1295:G1295"/>
    <mergeCell ref="H1297:I1297"/>
    <mergeCell ref="H1295:I1295"/>
    <mergeCell ref="E1301:G1301"/>
    <mergeCell ref="H1301:I1301"/>
    <mergeCell ref="H1299:I1299"/>
    <mergeCell ref="E1300:G1300"/>
    <mergeCell ref="H1300:I1300"/>
    <mergeCell ref="B1282:D1282"/>
    <mergeCell ref="B1283:D1283"/>
    <mergeCell ref="H1291:I1291"/>
    <mergeCell ref="B1292:G1292"/>
    <mergeCell ref="H1292:I1292"/>
    <mergeCell ref="D1290:I1290"/>
    <mergeCell ref="B1287:G1287"/>
    <mergeCell ref="B1288:G1288"/>
    <mergeCell ref="E1296:G1296"/>
    <mergeCell ref="H1306:I1306"/>
    <mergeCell ref="H1302:I1302"/>
    <mergeCell ref="E1299:G1299"/>
    <mergeCell ref="H1287:I1287"/>
    <mergeCell ref="H1303:I1303"/>
    <mergeCell ref="E1304:G1304"/>
    <mergeCell ref="H1288:I1288"/>
    <mergeCell ref="B1289:G1289"/>
    <mergeCell ref="H1289:I1289"/>
    <mergeCell ref="H1296:I1296"/>
    <mergeCell ref="B1291:G1291"/>
    <mergeCell ref="H1310:I1310"/>
    <mergeCell ref="E1311:G1311"/>
    <mergeCell ref="H1311:I1311"/>
    <mergeCell ref="H1309:I1309"/>
    <mergeCell ref="E1298:G1298"/>
    <mergeCell ref="E1303:G1303"/>
    <mergeCell ref="H1283:I1283"/>
    <mergeCell ref="B1295:D1295"/>
    <mergeCell ref="E1326:G1326"/>
    <mergeCell ref="H1326:I1326"/>
    <mergeCell ref="E1327:G1327"/>
    <mergeCell ref="H1327:I1327"/>
    <mergeCell ref="E1328:G1328"/>
    <mergeCell ref="H1328:I1328"/>
    <mergeCell ref="E1329:G1329"/>
    <mergeCell ref="H1329:I1329"/>
    <mergeCell ref="E1330:G1330"/>
    <mergeCell ref="E1315:G1315"/>
    <mergeCell ref="H1315:I1315"/>
    <mergeCell ref="E1306:G1306"/>
    <mergeCell ref="H1308:I1308"/>
    <mergeCell ref="B1284:G1284"/>
    <mergeCell ref="H1284:I1284"/>
    <mergeCell ref="E1314:G1314"/>
    <mergeCell ref="H1330:I1330"/>
    <mergeCell ref="H1304:I1304"/>
    <mergeCell ref="E1317:G1317"/>
    <mergeCell ref="E1302:G1302"/>
    <mergeCell ref="E1308:G1308"/>
    <mergeCell ref="E1305:G1305"/>
    <mergeCell ref="H1305:I1305"/>
    <mergeCell ref="E1313:G1313"/>
    <mergeCell ref="H1317:I1317"/>
    <mergeCell ref="E1320:G1320"/>
    <mergeCell ref="E1321:G1321"/>
    <mergeCell ref="H1343:I1343"/>
    <mergeCell ref="B1400:G1400"/>
    <mergeCell ref="H1400:I1400"/>
    <mergeCell ref="B1401:G1401"/>
    <mergeCell ref="H1401:I1401"/>
    <mergeCell ref="D1402:I1402"/>
    <mergeCell ref="B1403:G1403"/>
    <mergeCell ref="H1403:I1403"/>
    <mergeCell ref="H1321:I1321"/>
    <mergeCell ref="E1341:G1341"/>
    <mergeCell ref="H1341:I1341"/>
    <mergeCell ref="B1407:G1407"/>
    <mergeCell ref="B1404:G1404"/>
    <mergeCell ref="H1404:I1404"/>
    <mergeCell ref="B1405:G1405"/>
    <mergeCell ref="H1405:I1405"/>
    <mergeCell ref="E1331:G1331"/>
    <mergeCell ref="H1331:I1331"/>
    <mergeCell ref="E1354:F1354"/>
    <mergeCell ref="H1364:I1364"/>
    <mergeCell ref="B1375:J1375"/>
    <mergeCell ref="D1398:I1398"/>
    <mergeCell ref="D1406:I1406"/>
    <mergeCell ref="E1353:F1353"/>
    <mergeCell ref="H1319:I1319"/>
    <mergeCell ref="E1322:G1322"/>
    <mergeCell ref="H1322:I1322"/>
    <mergeCell ref="E1323:G1323"/>
    <mergeCell ref="H1323:I1323"/>
    <mergeCell ref="D1464:I1464"/>
    <mergeCell ref="B1483:C1483"/>
    <mergeCell ref="H1483:I1483"/>
    <mergeCell ref="H1479:I1479"/>
    <mergeCell ref="D1489:I1489"/>
    <mergeCell ref="H1480:I1480"/>
    <mergeCell ref="D1468:I1468"/>
    <mergeCell ref="B1469:G1469"/>
    <mergeCell ref="H1469:I1469"/>
    <mergeCell ref="H1465:I1465"/>
    <mergeCell ref="B1432:E1432"/>
    <mergeCell ref="H1423:I1423"/>
    <mergeCell ref="B1470:G1470"/>
    <mergeCell ref="H1470:I1470"/>
    <mergeCell ref="B1471:G1471"/>
    <mergeCell ref="B1474:G1474"/>
    <mergeCell ref="D1425:I1425"/>
    <mergeCell ref="H1471:I1471"/>
    <mergeCell ref="D1452:I1452"/>
    <mergeCell ref="H1474:I1474"/>
    <mergeCell ref="D1426:I1426"/>
    <mergeCell ref="B1466:G1466"/>
    <mergeCell ref="B1475:G1475"/>
    <mergeCell ref="B1473:G1473"/>
    <mergeCell ref="H1473:I1473"/>
    <mergeCell ref="B1430:E1430"/>
    <mergeCell ref="H1430:I1430"/>
    <mergeCell ref="H1432:I1432"/>
    <mergeCell ref="B1449:G1449"/>
    <mergeCell ref="H1449:I1449"/>
    <mergeCell ref="B1450:G1450"/>
    <mergeCell ref="H1451:I1451"/>
    <mergeCell ref="B1495:G1495"/>
    <mergeCell ref="H1495:I1495"/>
    <mergeCell ref="H1486:I1486"/>
    <mergeCell ref="D1481:I1481"/>
    <mergeCell ref="D1485:I1485"/>
    <mergeCell ref="D1490:I1490"/>
    <mergeCell ref="D1494:I1494"/>
    <mergeCell ref="H1491:I1491"/>
    <mergeCell ref="H1492:I1492"/>
    <mergeCell ref="B1493:G1493"/>
    <mergeCell ref="H1493:I1493"/>
    <mergeCell ref="B1491:G1491"/>
    <mergeCell ref="B1492:G1492"/>
    <mergeCell ref="H1482:I1482"/>
    <mergeCell ref="B1484:G1484"/>
    <mergeCell ref="H1484:I1484"/>
    <mergeCell ref="D1476:I1476"/>
    <mergeCell ref="D1477:I1477"/>
    <mergeCell ref="B1479:C1479"/>
    <mergeCell ref="H1478:I1478"/>
    <mergeCell ref="B1480:G1480"/>
    <mergeCell ref="D1411:I1411"/>
    <mergeCell ref="D1472:I1472"/>
    <mergeCell ref="B1439:G1439"/>
    <mergeCell ref="H1362:I1362"/>
    <mergeCell ref="B1359:D1359"/>
    <mergeCell ref="H1359:I1359"/>
    <mergeCell ref="H1360:I1360"/>
    <mergeCell ref="H1361:I1361"/>
    <mergeCell ref="E1348:F1348"/>
    <mergeCell ref="E1352:F1352"/>
    <mergeCell ref="D1448:I1448"/>
    <mergeCell ref="B1057:G1057"/>
    <mergeCell ref="D1052:I1052"/>
    <mergeCell ref="B1045:G1045"/>
    <mergeCell ref="H1045:I1045"/>
    <mergeCell ref="B1046:G1046"/>
    <mergeCell ref="B1497:G1497"/>
    <mergeCell ref="H1497:I1497"/>
    <mergeCell ref="B1246:D1246"/>
    <mergeCell ref="B1247:D1247"/>
    <mergeCell ref="B1487:C1487"/>
    <mergeCell ref="H1487:I1487"/>
    <mergeCell ref="B1488:G1488"/>
    <mergeCell ref="H1488:I1488"/>
    <mergeCell ref="H1475:I1475"/>
    <mergeCell ref="B1496:G1496"/>
    <mergeCell ref="H1496:I1496"/>
    <mergeCell ref="H1271:I1271"/>
    <mergeCell ref="D1264:I1264"/>
    <mergeCell ref="D1286:I1286"/>
    <mergeCell ref="B1293:G1293"/>
    <mergeCell ref="E1319:G1319"/>
    <mergeCell ref="H1450:I1450"/>
    <mergeCell ref="D1358:I1358"/>
    <mergeCell ref="H1439:I1439"/>
    <mergeCell ref="E1349:F1349"/>
    <mergeCell ref="E1350:F1350"/>
    <mergeCell ref="H1063:I1063"/>
    <mergeCell ref="B950:G950"/>
    <mergeCell ref="H950:I950"/>
    <mergeCell ref="B951:G951"/>
    <mergeCell ref="H1011:I1011"/>
    <mergeCell ref="B990:G990"/>
    <mergeCell ref="H1061:I1061"/>
    <mergeCell ref="B1062:G1062"/>
    <mergeCell ref="B978:G978"/>
    <mergeCell ref="B1033:G1033"/>
    <mergeCell ref="B1032:G1032"/>
    <mergeCell ref="H1032:I1032"/>
    <mergeCell ref="B991:G991"/>
    <mergeCell ref="H991:I991"/>
    <mergeCell ref="B1055:G1055"/>
    <mergeCell ref="D1056:I1056"/>
    <mergeCell ref="B992:G992"/>
    <mergeCell ref="H992:I992"/>
    <mergeCell ref="B986:G986"/>
    <mergeCell ref="B1020:G1020"/>
    <mergeCell ref="D1048:I1048"/>
    <mergeCell ref="H1020:I1020"/>
    <mergeCell ref="B975:G975"/>
    <mergeCell ref="H975:I975"/>
    <mergeCell ref="D964:I964"/>
    <mergeCell ref="D972:I972"/>
    <mergeCell ref="B981:G981"/>
    <mergeCell ref="B1051:G1051"/>
    <mergeCell ref="D955:I955"/>
    <mergeCell ref="D984:I984"/>
    <mergeCell ref="H1050:I1050"/>
    <mergeCell ref="B1041:G1041"/>
    <mergeCell ref="B1039:G1039"/>
    <mergeCell ref="B1038:G1038"/>
    <mergeCell ref="B1015:G1015"/>
    <mergeCell ref="H1015:I1015"/>
    <mergeCell ref="B1030:G1030"/>
    <mergeCell ref="H1030:I1030"/>
    <mergeCell ref="D997:I997"/>
    <mergeCell ref="H1028:I1028"/>
    <mergeCell ref="D1044:I1044"/>
    <mergeCell ref="H1047:I1047"/>
    <mergeCell ref="B957:G957"/>
    <mergeCell ref="H957:I957"/>
    <mergeCell ref="B1016:G1016"/>
    <mergeCell ref="H1016:I1016"/>
    <mergeCell ref="D960:I960"/>
    <mergeCell ref="D1023:I1023"/>
    <mergeCell ref="H1024:I1024"/>
    <mergeCell ref="D1031:I1031"/>
    <mergeCell ref="H1013:I1013"/>
    <mergeCell ref="D1014:I1014"/>
    <mergeCell ref="B966:G966"/>
    <mergeCell ref="H1008:I1008"/>
    <mergeCell ref="D1040:I1040"/>
    <mergeCell ref="D1019:I1019"/>
    <mergeCell ref="D980:I980"/>
    <mergeCell ref="H979:I979"/>
    <mergeCell ref="H974:I974"/>
    <mergeCell ref="H824:I824"/>
    <mergeCell ref="D830:I830"/>
    <mergeCell ref="H910:I910"/>
    <mergeCell ref="H911:I911"/>
    <mergeCell ref="H949:I949"/>
    <mergeCell ref="H966:I966"/>
    <mergeCell ref="B996:G996"/>
    <mergeCell ref="H831:I831"/>
    <mergeCell ref="B988:G988"/>
    <mergeCell ref="H965:I965"/>
    <mergeCell ref="B965:G965"/>
    <mergeCell ref="D944:I944"/>
    <mergeCell ref="H846:I846"/>
    <mergeCell ref="B854:G854"/>
    <mergeCell ref="H945:I945"/>
    <mergeCell ref="D993:I993"/>
    <mergeCell ref="B994:G994"/>
    <mergeCell ref="B942:G942"/>
    <mergeCell ref="E910:G910"/>
    <mergeCell ref="H909:I909"/>
    <mergeCell ref="H951:I951"/>
    <mergeCell ref="D851:I851"/>
    <mergeCell ref="B852:G852"/>
    <mergeCell ref="H852:I852"/>
    <mergeCell ref="D869:I869"/>
    <mergeCell ref="B982:G982"/>
    <mergeCell ref="H946:I946"/>
    <mergeCell ref="H854:I854"/>
    <mergeCell ref="H857:I857"/>
    <mergeCell ref="H906:I906"/>
    <mergeCell ref="H907:I907"/>
    <mergeCell ref="D968:I968"/>
    <mergeCell ref="H837:I837"/>
    <mergeCell ref="B835:G835"/>
    <mergeCell ref="B832:G832"/>
    <mergeCell ref="H767:I767"/>
    <mergeCell ref="H768:I768"/>
    <mergeCell ref="E769:G769"/>
    <mergeCell ref="H769:I769"/>
    <mergeCell ref="E744:G744"/>
    <mergeCell ref="E755:G755"/>
    <mergeCell ref="H755:I755"/>
    <mergeCell ref="D730:I730"/>
    <mergeCell ref="B731:G731"/>
    <mergeCell ref="H731:I731"/>
    <mergeCell ref="B732:G732"/>
    <mergeCell ref="H732:I732"/>
    <mergeCell ref="B733:G733"/>
    <mergeCell ref="H781:I781"/>
    <mergeCell ref="H782:I782"/>
    <mergeCell ref="H783:I783"/>
    <mergeCell ref="H792:I792"/>
    <mergeCell ref="H784:I784"/>
    <mergeCell ref="H785:I785"/>
    <mergeCell ref="H786:I786"/>
    <mergeCell ref="H787:I787"/>
    <mergeCell ref="H788:I788"/>
    <mergeCell ref="H789:I789"/>
    <mergeCell ref="H790:I790"/>
    <mergeCell ref="D799:I799"/>
    <mergeCell ref="H811:I811"/>
    <mergeCell ref="B816:G816"/>
    <mergeCell ref="H810:I810"/>
    <mergeCell ref="B824:G824"/>
    <mergeCell ref="H756:I756"/>
    <mergeCell ref="H728:I728"/>
    <mergeCell ref="B729:G729"/>
    <mergeCell ref="E745:G745"/>
    <mergeCell ref="H729:I729"/>
    <mergeCell ref="H740:I740"/>
    <mergeCell ref="B741:G741"/>
    <mergeCell ref="H741:I741"/>
    <mergeCell ref="B701:C701"/>
    <mergeCell ref="H701:I701"/>
    <mergeCell ref="B697:C697"/>
    <mergeCell ref="H697:I697"/>
    <mergeCell ref="H699:I699"/>
    <mergeCell ref="H746:I746"/>
    <mergeCell ref="H723:I723"/>
    <mergeCell ref="B724:G724"/>
    <mergeCell ref="D743:I743"/>
    <mergeCell ref="H700:I700"/>
    <mergeCell ref="B699:C699"/>
    <mergeCell ref="H733:I733"/>
    <mergeCell ref="B737:G737"/>
    <mergeCell ref="B811:G811"/>
    <mergeCell ref="H816:I816"/>
    <mergeCell ref="H655:I655"/>
    <mergeCell ref="B666:G666"/>
    <mergeCell ref="H666:I666"/>
    <mergeCell ref="B674:G674"/>
    <mergeCell ref="E801:G801"/>
    <mergeCell ref="B798:G798"/>
    <mergeCell ref="D796:I796"/>
    <mergeCell ref="E768:G768"/>
    <mergeCell ref="B703:J703"/>
    <mergeCell ref="B681:G681"/>
    <mergeCell ref="E800:G800"/>
    <mergeCell ref="H750:I750"/>
    <mergeCell ref="H745:I745"/>
    <mergeCell ref="E746:G746"/>
    <mergeCell ref="H754:I754"/>
    <mergeCell ref="E750:G750"/>
    <mergeCell ref="E767:G767"/>
    <mergeCell ref="E790:G790"/>
    <mergeCell ref="E791:G791"/>
    <mergeCell ref="E792:G792"/>
    <mergeCell ref="B795:G795"/>
    <mergeCell ref="H797:I797"/>
    <mergeCell ref="H765:I765"/>
    <mergeCell ref="H764:I764"/>
    <mergeCell ref="E762:G762"/>
    <mergeCell ref="H762:I762"/>
    <mergeCell ref="E766:G766"/>
    <mergeCell ref="H766:I766"/>
    <mergeCell ref="H763:I763"/>
    <mergeCell ref="E756:G756"/>
    <mergeCell ref="T650:U650"/>
    <mergeCell ref="D399:I399"/>
    <mergeCell ref="B400:H400"/>
    <mergeCell ref="B401:H401"/>
    <mergeCell ref="B402:H402"/>
    <mergeCell ref="D1035:I1035"/>
    <mergeCell ref="B839:G839"/>
    <mergeCell ref="B936:G936"/>
    <mergeCell ref="H936:I936"/>
    <mergeCell ref="D939:I939"/>
    <mergeCell ref="B1063:G1063"/>
    <mergeCell ref="H1054:I1054"/>
    <mergeCell ref="H1055:I1055"/>
    <mergeCell ref="H684:I684"/>
    <mergeCell ref="B685:G685"/>
    <mergeCell ref="H685:I685"/>
    <mergeCell ref="B687:C687"/>
    <mergeCell ref="H880:I880"/>
    <mergeCell ref="B850:G850"/>
    <mergeCell ref="E751:G751"/>
    <mergeCell ref="H832:I832"/>
    <mergeCell ref="B837:G837"/>
    <mergeCell ref="D838:I838"/>
    <mergeCell ref="H829:I829"/>
    <mergeCell ref="H995:I995"/>
    <mergeCell ref="H777:I777"/>
    <mergeCell ref="H778:I778"/>
    <mergeCell ref="E748:G748"/>
    <mergeCell ref="E779:G779"/>
    <mergeCell ref="E780:G780"/>
    <mergeCell ref="E781:G781"/>
    <mergeCell ref="E782:G782"/>
    <mergeCell ref="M1397:N1397"/>
    <mergeCell ref="B1399:G1399"/>
    <mergeCell ref="H1399:I1399"/>
    <mergeCell ref="B1397:G1397"/>
    <mergeCell ref="H839:I839"/>
    <mergeCell ref="B840:G840"/>
    <mergeCell ref="H840:I840"/>
    <mergeCell ref="B841:G841"/>
    <mergeCell ref="H841:I841"/>
    <mergeCell ref="B844:G844"/>
    <mergeCell ref="H844:I844"/>
    <mergeCell ref="B845:G845"/>
    <mergeCell ref="H845:I845"/>
    <mergeCell ref="B1360:D1364"/>
    <mergeCell ref="D1346:I1346"/>
    <mergeCell ref="B1241:D1241"/>
    <mergeCell ref="H1198:I1198"/>
    <mergeCell ref="B1200:G1200"/>
    <mergeCell ref="H1200:I1200"/>
    <mergeCell ref="H1158:I1158"/>
    <mergeCell ref="F1159:G1159"/>
    <mergeCell ref="H1159:I1159"/>
    <mergeCell ref="B1373:G1373"/>
    <mergeCell ref="H1312:I1312"/>
    <mergeCell ref="H1363:I1363"/>
    <mergeCell ref="H994:I994"/>
    <mergeCell ref="B995:G995"/>
    <mergeCell ref="D1081:I1081"/>
    <mergeCell ref="D1079:I1079"/>
    <mergeCell ref="H1183:I1183"/>
    <mergeCell ref="F1158:G1158"/>
    <mergeCell ref="B1185:G1185"/>
    <mergeCell ref="E1337:G1337"/>
    <mergeCell ref="H1337:I1337"/>
    <mergeCell ref="E1332:G1332"/>
    <mergeCell ref="B1343:G1343"/>
    <mergeCell ref="H141:I141"/>
    <mergeCell ref="B141:G141"/>
    <mergeCell ref="E747:G747"/>
    <mergeCell ref="H747:I747"/>
    <mergeCell ref="H757:I757"/>
    <mergeCell ref="E764:G764"/>
    <mergeCell ref="E758:G758"/>
    <mergeCell ref="E749:G749"/>
    <mergeCell ref="E754:G754"/>
    <mergeCell ref="H770:I770"/>
    <mergeCell ref="H771:I771"/>
    <mergeCell ref="H772:I772"/>
    <mergeCell ref="H773:I773"/>
    <mergeCell ref="E772:G772"/>
    <mergeCell ref="E773:G773"/>
    <mergeCell ref="E774:G774"/>
    <mergeCell ref="E775:G775"/>
    <mergeCell ref="D822:I822"/>
    <mergeCell ref="D809:I809"/>
    <mergeCell ref="B805:G805"/>
    <mergeCell ref="B825:G825"/>
    <mergeCell ref="H827:I827"/>
    <mergeCell ref="E784:G784"/>
    <mergeCell ref="D834:I834"/>
    <mergeCell ref="H836:I836"/>
    <mergeCell ref="B836:G836"/>
    <mergeCell ref="D847:I847"/>
    <mergeCell ref="B848:G848"/>
    <mergeCell ref="H139:I139"/>
    <mergeCell ref="B139:G139"/>
    <mergeCell ref="B143:G143"/>
    <mergeCell ref="H143:I143"/>
    <mergeCell ref="H1022:I1022"/>
    <mergeCell ref="B1025:G1025"/>
    <mergeCell ref="B983:G983"/>
    <mergeCell ref="H983:I983"/>
    <mergeCell ref="B1024:G1024"/>
    <mergeCell ref="H978:I978"/>
    <mergeCell ref="B979:G979"/>
    <mergeCell ref="B744:D744"/>
    <mergeCell ref="H542:I542"/>
    <mergeCell ref="H543:I543"/>
    <mergeCell ref="H544:I544"/>
    <mergeCell ref="H545:I545"/>
    <mergeCell ref="H547:I547"/>
    <mergeCell ref="E776:G776"/>
    <mergeCell ref="E777:G777"/>
    <mergeCell ref="E778:G778"/>
    <mergeCell ref="D738:I738"/>
    <mergeCell ref="B739:G739"/>
    <mergeCell ref="H739:I739"/>
    <mergeCell ref="B740:G740"/>
    <mergeCell ref="E783:G783"/>
    <mergeCell ref="H774:I774"/>
    <mergeCell ref="H779:I779"/>
    <mergeCell ref="H780:I780"/>
    <mergeCell ref="H798:I798"/>
    <mergeCell ref="H849:I849"/>
    <mergeCell ref="H775:I775"/>
    <mergeCell ref="H776:I776"/>
    <mergeCell ref="E761:G761"/>
    <mergeCell ref="H761:I761"/>
    <mergeCell ref="E770:G770"/>
    <mergeCell ref="E771:G771"/>
    <mergeCell ref="H753:I753"/>
    <mergeCell ref="E757:G757"/>
    <mergeCell ref="D873:I873"/>
    <mergeCell ref="B870:G870"/>
    <mergeCell ref="H870:I870"/>
    <mergeCell ref="B871:G871"/>
    <mergeCell ref="H871:I871"/>
    <mergeCell ref="B872:G872"/>
    <mergeCell ref="H872:I872"/>
    <mergeCell ref="B874:G874"/>
    <mergeCell ref="H874:I874"/>
    <mergeCell ref="B875:G875"/>
    <mergeCell ref="H875:I875"/>
    <mergeCell ref="H848:I848"/>
    <mergeCell ref="D843:I843"/>
    <mergeCell ref="B846:G846"/>
    <mergeCell ref="B806:G806"/>
    <mergeCell ref="H801:I801"/>
    <mergeCell ref="B800:D800"/>
    <mergeCell ref="B827:G827"/>
    <mergeCell ref="H802:I802"/>
    <mergeCell ref="H805:I805"/>
    <mergeCell ref="H794:I794"/>
    <mergeCell ref="B812:G812"/>
    <mergeCell ref="D813:I813"/>
    <mergeCell ref="B814:G814"/>
    <mergeCell ref="B823:G823"/>
    <mergeCell ref="H791:I791"/>
    <mergeCell ref="B876:G876"/>
    <mergeCell ref="H876:I876"/>
    <mergeCell ref="D1099:I1099"/>
    <mergeCell ref="D1107:I1107"/>
    <mergeCell ref="B1104:G1104"/>
    <mergeCell ref="H1104:I1104"/>
    <mergeCell ref="B945:G945"/>
    <mergeCell ref="H883:I883"/>
    <mergeCell ref="E905:G905"/>
    <mergeCell ref="H905:I905"/>
    <mergeCell ref="B883:D883"/>
    <mergeCell ref="E883:G883"/>
    <mergeCell ref="D953:I953"/>
    <mergeCell ref="B949:G949"/>
    <mergeCell ref="B1059:G1059"/>
    <mergeCell ref="D1036:I1036"/>
    <mergeCell ref="B1037:G1037"/>
    <mergeCell ref="H1033:I1033"/>
    <mergeCell ref="B967:G967"/>
    <mergeCell ref="H987:I987"/>
    <mergeCell ref="B1054:G1054"/>
    <mergeCell ref="D948:I948"/>
    <mergeCell ref="B947:G947"/>
    <mergeCell ref="B1009:G1009"/>
    <mergeCell ref="H1009:I1009"/>
    <mergeCell ref="H1004:I1004"/>
    <mergeCell ref="B958:G958"/>
    <mergeCell ref="B1043:G1043"/>
    <mergeCell ref="D1010:I1010"/>
    <mergeCell ref="B1007:G1007"/>
    <mergeCell ref="H1007:I1007"/>
    <mergeCell ref="B1008:G1008"/>
    <mergeCell ref="H600:I600"/>
    <mergeCell ref="H604:I604"/>
    <mergeCell ref="B658:G658"/>
    <mergeCell ref="D664:I664"/>
    <mergeCell ref="B632:G632"/>
    <mergeCell ref="B670:G670"/>
    <mergeCell ref="H670:I670"/>
    <mergeCell ref="D668:I668"/>
    <mergeCell ref="B669:G669"/>
    <mergeCell ref="H669:I669"/>
    <mergeCell ref="D635:I635"/>
    <mergeCell ref="B633:G633"/>
    <mergeCell ref="H653:I653"/>
    <mergeCell ref="H640:I640"/>
    <mergeCell ref="H609:I609"/>
    <mergeCell ref="B659:G659"/>
    <mergeCell ref="B657:G657"/>
    <mergeCell ref="H665:I665"/>
    <mergeCell ref="H650:I650"/>
    <mergeCell ref="B651:G651"/>
    <mergeCell ref="H645:I645"/>
    <mergeCell ref="H651:I651"/>
    <mergeCell ref="D627:I627"/>
    <mergeCell ref="B626:G626"/>
    <mergeCell ref="D631:I631"/>
    <mergeCell ref="H606:I606"/>
    <mergeCell ref="H607:I607"/>
    <mergeCell ref="H649:I649"/>
    <mergeCell ref="D672:I672"/>
    <mergeCell ref="B667:G667"/>
    <mergeCell ref="H667:I667"/>
    <mergeCell ref="C679:E679"/>
    <mergeCell ref="H661:I661"/>
    <mergeCell ref="B662:G662"/>
    <mergeCell ref="H568:I568"/>
    <mergeCell ref="B565:D565"/>
    <mergeCell ref="B566:D566"/>
    <mergeCell ref="H572:I572"/>
    <mergeCell ref="B570:G570"/>
    <mergeCell ref="B571:G571"/>
    <mergeCell ref="H610:I610"/>
    <mergeCell ref="H611:I611"/>
    <mergeCell ref="H612:I612"/>
    <mergeCell ref="H619:I619"/>
    <mergeCell ref="H620:I620"/>
    <mergeCell ref="H621:I621"/>
    <mergeCell ref="H622:I622"/>
    <mergeCell ref="H662:I662"/>
    <mergeCell ref="B663:G663"/>
    <mergeCell ref="H663:I663"/>
    <mergeCell ref="D648:I648"/>
    <mergeCell ref="B641:G641"/>
    <mergeCell ref="H658:I658"/>
    <mergeCell ref="H641:I641"/>
    <mergeCell ref="H580:I580"/>
    <mergeCell ref="H642:I642"/>
    <mergeCell ref="B572:G572"/>
    <mergeCell ref="H571:I571"/>
    <mergeCell ref="H625:I625"/>
    <mergeCell ref="H630:I630"/>
    <mergeCell ref="B580:D580"/>
    <mergeCell ref="H679:I679"/>
    <mergeCell ref="H567:I567"/>
    <mergeCell ref="J565:J568"/>
    <mergeCell ref="J559:J562"/>
    <mergeCell ref="B552:D552"/>
    <mergeCell ref="H552:I552"/>
    <mergeCell ref="B688:C688"/>
    <mergeCell ref="H688:I688"/>
    <mergeCell ref="B689:C689"/>
    <mergeCell ref="H689:I689"/>
    <mergeCell ref="B544:D544"/>
    <mergeCell ref="B545:D545"/>
    <mergeCell ref="B547:D547"/>
    <mergeCell ref="B548:D548"/>
    <mergeCell ref="B549:D549"/>
    <mergeCell ref="B550:D550"/>
    <mergeCell ref="B551:D551"/>
    <mergeCell ref="H551:I551"/>
    <mergeCell ref="B555:D555"/>
    <mergeCell ref="H555:I555"/>
    <mergeCell ref="B553:D553"/>
    <mergeCell ref="H553:I553"/>
    <mergeCell ref="B554:D554"/>
    <mergeCell ref="H554:I554"/>
    <mergeCell ref="B546:D546"/>
    <mergeCell ref="H546:I546"/>
    <mergeCell ref="B654:G654"/>
    <mergeCell ref="H654:I654"/>
    <mergeCell ref="B644:G644"/>
    <mergeCell ref="H570:I570"/>
    <mergeCell ref="B575:G575"/>
    <mergeCell ref="J688:J702"/>
    <mergeCell ref="B700:C700"/>
    <mergeCell ref="B630:G630"/>
    <mergeCell ref="J745:J794"/>
    <mergeCell ref="D864:I864"/>
    <mergeCell ref="B865:G865"/>
    <mergeCell ref="H865:I865"/>
    <mergeCell ref="B866:G866"/>
    <mergeCell ref="H866:I866"/>
    <mergeCell ref="B867:G867"/>
    <mergeCell ref="H867:I867"/>
    <mergeCell ref="B690:C690"/>
    <mergeCell ref="H690:I690"/>
    <mergeCell ref="B691:C691"/>
    <mergeCell ref="H691:I691"/>
    <mergeCell ref="B692:C692"/>
    <mergeCell ref="H692:I692"/>
    <mergeCell ref="B693:C693"/>
    <mergeCell ref="H693:I693"/>
    <mergeCell ref="B694:C694"/>
    <mergeCell ref="H694:I694"/>
    <mergeCell ref="B695:C695"/>
    <mergeCell ref="H695:I695"/>
    <mergeCell ref="B696:C696"/>
    <mergeCell ref="H696:I696"/>
    <mergeCell ref="H748:I748"/>
    <mergeCell ref="H749:I749"/>
    <mergeCell ref="E752:G752"/>
    <mergeCell ref="H759:I759"/>
    <mergeCell ref="E760:G760"/>
    <mergeCell ref="H752:I752"/>
    <mergeCell ref="E753:G753"/>
    <mergeCell ref="J1241:J1262"/>
    <mergeCell ref="J1217:J1238"/>
    <mergeCell ref="D1215:I1215"/>
    <mergeCell ref="B1214:H1214"/>
    <mergeCell ref="B1233:D1233"/>
    <mergeCell ref="B1234:D1234"/>
    <mergeCell ref="B1235:D1235"/>
    <mergeCell ref="B1236:D1236"/>
    <mergeCell ref="B1237:D1237"/>
    <mergeCell ref="B1249:D1249"/>
    <mergeCell ref="B1250:D1250"/>
    <mergeCell ref="B1251:D1251"/>
    <mergeCell ref="B1252:D1252"/>
    <mergeCell ref="B1253:D1253"/>
    <mergeCell ref="B1254:D1254"/>
    <mergeCell ref="B1255:D1255"/>
    <mergeCell ref="B1256:D1256"/>
    <mergeCell ref="B1257:D1257"/>
    <mergeCell ref="B1242:D1242"/>
    <mergeCell ref="B1262:H1262"/>
    <mergeCell ref="B1244:D1244"/>
    <mergeCell ref="B1226:D1226"/>
    <mergeCell ref="B1227:D1227"/>
    <mergeCell ref="B1228:D1228"/>
    <mergeCell ref="B1229:D1229"/>
    <mergeCell ref="B1230:D1230"/>
    <mergeCell ref="B1231:D1231"/>
    <mergeCell ref="B1232:D1232"/>
    <mergeCell ref="D1239:I1239"/>
    <mergeCell ref="B1248:D1248"/>
    <mergeCell ref="B1217:D1217"/>
    <mergeCell ref="B1218:D1218"/>
    <mergeCell ref="B1258:D1258"/>
    <mergeCell ref="B1259:D1259"/>
    <mergeCell ref="B1260:D1260"/>
    <mergeCell ref="H1407:I1407"/>
    <mergeCell ref="E1338:G1338"/>
    <mergeCell ref="H1338:I1338"/>
    <mergeCell ref="H1325:I1325"/>
    <mergeCell ref="H1334:I1334"/>
    <mergeCell ref="E1335:G1335"/>
    <mergeCell ref="H1335:I1335"/>
    <mergeCell ref="E1351:F1351"/>
    <mergeCell ref="H1373:I1373"/>
    <mergeCell ref="D1344:I1344"/>
    <mergeCell ref="E1316:G1316"/>
    <mergeCell ref="E1310:G1310"/>
    <mergeCell ref="E1312:G1312"/>
    <mergeCell ref="E1307:G1307"/>
    <mergeCell ref="H1307:I1307"/>
    <mergeCell ref="H1320:I1320"/>
    <mergeCell ref="H1281:I1281"/>
    <mergeCell ref="H1314:I1314"/>
    <mergeCell ref="H1316:I1316"/>
    <mergeCell ref="B1281:D1281"/>
    <mergeCell ref="H1318:I1318"/>
    <mergeCell ref="E1324:G1324"/>
    <mergeCell ref="H1324:I1324"/>
    <mergeCell ref="E1325:G1325"/>
    <mergeCell ref="E1339:G1339"/>
    <mergeCell ref="E1333:G1333"/>
    <mergeCell ref="H1333:I1333"/>
    <mergeCell ref="E1334:G1334"/>
    <mergeCell ref="E1318:G1318"/>
    <mergeCell ref="J1270:J1279"/>
    <mergeCell ref="H1372:I1372"/>
    <mergeCell ref="J1360:J1373"/>
    <mergeCell ref="J1348:J1357"/>
    <mergeCell ref="J1296:J1343"/>
    <mergeCell ref="J1292:J1293"/>
    <mergeCell ref="J1288:J1289"/>
    <mergeCell ref="B1414:D1414"/>
    <mergeCell ref="F1414:G1414"/>
    <mergeCell ref="H1414:I1414"/>
    <mergeCell ref="H1415:I1415"/>
    <mergeCell ref="B1415:D1415"/>
    <mergeCell ref="F1415:G1415"/>
    <mergeCell ref="B1275:D1275"/>
    <mergeCell ref="B1276:D1276"/>
    <mergeCell ref="B1277:D1277"/>
    <mergeCell ref="B1278:D1278"/>
    <mergeCell ref="B1279:D1279"/>
    <mergeCell ref="B1280:D1280"/>
    <mergeCell ref="H1313:I1313"/>
    <mergeCell ref="H1412:I1412"/>
    <mergeCell ref="B1412:D1412"/>
    <mergeCell ref="B1408:G1408"/>
    <mergeCell ref="B1357:H1357"/>
    <mergeCell ref="E1355:F1355"/>
    <mergeCell ref="B1274:D1274"/>
    <mergeCell ref="B1347:D1347"/>
    <mergeCell ref="D1345:I1345"/>
    <mergeCell ref="H1332:I1332"/>
    <mergeCell ref="E1336:G1336"/>
    <mergeCell ref="E1347:F1347"/>
    <mergeCell ref="H1336:I1336"/>
    <mergeCell ref="B1223:D1223"/>
    <mergeCell ref="B1224:D1224"/>
    <mergeCell ref="B1225:D1225"/>
    <mergeCell ref="J1280:J1284"/>
    <mergeCell ref="B1413:D1413"/>
    <mergeCell ref="B1428:E1428"/>
    <mergeCell ref="B1429:E1429"/>
    <mergeCell ref="F1412:G1412"/>
    <mergeCell ref="F1413:G1413"/>
    <mergeCell ref="H1435:I1435"/>
    <mergeCell ref="B1416:D1416"/>
    <mergeCell ref="F1416:G1416"/>
    <mergeCell ref="H1416:I1416"/>
    <mergeCell ref="B1417:D1417"/>
    <mergeCell ref="H1339:I1339"/>
    <mergeCell ref="E1340:G1340"/>
    <mergeCell ref="H1340:I1340"/>
    <mergeCell ref="H1408:I1408"/>
    <mergeCell ref="B1409:G1409"/>
    <mergeCell ref="H1409:I1409"/>
    <mergeCell ref="D1381:D1382"/>
    <mergeCell ref="D1384:D1385"/>
    <mergeCell ref="D1389:D1394"/>
    <mergeCell ref="B1421:D1421"/>
    <mergeCell ref="F1421:G1421"/>
    <mergeCell ref="H1421:I1421"/>
    <mergeCell ref="B1422:D1422"/>
    <mergeCell ref="F1422:G1422"/>
    <mergeCell ref="H1422:I1422"/>
    <mergeCell ref="D1424:I1424"/>
    <mergeCell ref="B1433:E1433"/>
    <mergeCell ref="H1413:I1413"/>
    <mergeCell ref="J1466:J1467"/>
    <mergeCell ref="B1451:G1451"/>
    <mergeCell ref="H1433:I1433"/>
    <mergeCell ref="H1428:I1428"/>
    <mergeCell ref="H1429:I1429"/>
    <mergeCell ref="D1444:I1444"/>
    <mergeCell ref="B1445:G1445"/>
    <mergeCell ref="H1445:I1445"/>
    <mergeCell ref="B1446:G1446"/>
    <mergeCell ref="H1446:I1446"/>
    <mergeCell ref="J1446:J1447"/>
    <mergeCell ref="B1447:G1447"/>
    <mergeCell ref="H1447:I1447"/>
    <mergeCell ref="B1442:G1442"/>
    <mergeCell ref="H1442:I1442"/>
    <mergeCell ref="J1442:J1443"/>
    <mergeCell ref="B1434:E1434"/>
    <mergeCell ref="H1434:I1434"/>
    <mergeCell ref="B1435:E1435"/>
    <mergeCell ref="B1431:E1431"/>
    <mergeCell ref="H1431:I1431"/>
    <mergeCell ref="H1466:I1466"/>
    <mergeCell ref="B1467:G1467"/>
    <mergeCell ref="H1467:I1467"/>
    <mergeCell ref="B1465:G1465"/>
    <mergeCell ref="B1453:G1453"/>
    <mergeCell ref="H1453:I1453"/>
    <mergeCell ref="B1454:G1454"/>
    <mergeCell ref="H1454:I1454"/>
    <mergeCell ref="D1440:I1440"/>
    <mergeCell ref="B1441:G1441"/>
    <mergeCell ref="H1441:I1441"/>
    <mergeCell ref="H1459:I1459"/>
    <mergeCell ref="B1438:E1438"/>
    <mergeCell ref="H1438:I1438"/>
    <mergeCell ref="J1429:J1439"/>
    <mergeCell ref="B1436:E1436"/>
    <mergeCell ref="H1436:I1436"/>
    <mergeCell ref="B1437:E1437"/>
    <mergeCell ref="B1420:D1420"/>
    <mergeCell ref="F1420:G1420"/>
    <mergeCell ref="H1420:I1420"/>
    <mergeCell ref="J1413:J1423"/>
    <mergeCell ref="J1377:J1397"/>
    <mergeCell ref="B1377:C1396"/>
    <mergeCell ref="D1377:D1378"/>
    <mergeCell ref="J1458:J1463"/>
    <mergeCell ref="B1460:G1460"/>
    <mergeCell ref="H1460:I1460"/>
    <mergeCell ref="B1461:G1461"/>
    <mergeCell ref="H1461:I1461"/>
    <mergeCell ref="B1462:G1462"/>
    <mergeCell ref="H1462:I1462"/>
    <mergeCell ref="H1437:I1437"/>
    <mergeCell ref="F1417:G1417"/>
    <mergeCell ref="H1417:I1417"/>
    <mergeCell ref="B1418:D1418"/>
    <mergeCell ref="F1418:G1418"/>
    <mergeCell ref="H1418:I1418"/>
    <mergeCell ref="B1419:D1419"/>
    <mergeCell ref="F1419:G1419"/>
    <mergeCell ref="H1419:I1419"/>
    <mergeCell ref="B1423:G1423"/>
    <mergeCell ref="D1427:I1427"/>
    <mergeCell ref="B207:H207"/>
    <mergeCell ref="D200:I200"/>
    <mergeCell ref="B225:H225"/>
    <mergeCell ref="B234:H234"/>
    <mergeCell ref="D204:I204"/>
    <mergeCell ref="B202:H202"/>
    <mergeCell ref="B434:H434"/>
    <mergeCell ref="B435:H435"/>
    <mergeCell ref="D466:I466"/>
    <mergeCell ref="D457:I457"/>
    <mergeCell ref="B406:H406"/>
    <mergeCell ref="D366:I366"/>
    <mergeCell ref="B367:H367"/>
    <mergeCell ref="B368:H368"/>
    <mergeCell ref="B369:H369"/>
    <mergeCell ref="J1470:J1471"/>
    <mergeCell ref="J1474:J1475"/>
    <mergeCell ref="J1450:J1451"/>
    <mergeCell ref="B1112:G1112"/>
    <mergeCell ref="H1112:I1112"/>
    <mergeCell ref="B1113:G1113"/>
    <mergeCell ref="H1113:I1113"/>
    <mergeCell ref="B1114:G1114"/>
    <mergeCell ref="H1114:I1114"/>
    <mergeCell ref="D1456:I1456"/>
    <mergeCell ref="B1457:G1457"/>
    <mergeCell ref="H1457:I1457"/>
    <mergeCell ref="B1458:G1458"/>
    <mergeCell ref="H1458:I1458"/>
    <mergeCell ref="B1463:G1463"/>
    <mergeCell ref="H1463:I1463"/>
    <mergeCell ref="B1459:G1459"/>
    <mergeCell ref="B226:H226"/>
    <mergeCell ref="B223:H223"/>
    <mergeCell ref="B417:H417"/>
    <mergeCell ref="B418:H418"/>
    <mergeCell ref="B419:H419"/>
    <mergeCell ref="B422:H422"/>
    <mergeCell ref="B421:H421"/>
    <mergeCell ref="D441:I441"/>
    <mergeCell ref="D445:I445"/>
    <mergeCell ref="D449:I449"/>
    <mergeCell ref="D453:I453"/>
    <mergeCell ref="B442:H442"/>
    <mergeCell ref="B443:H443"/>
    <mergeCell ref="B444:H444"/>
    <mergeCell ref="B446:H446"/>
    <mergeCell ref="B447:H447"/>
    <mergeCell ref="B448:H448"/>
    <mergeCell ref="B450:H450"/>
    <mergeCell ref="B451:H451"/>
    <mergeCell ref="B397:H397"/>
    <mergeCell ref="E335:H335"/>
    <mergeCell ref="D371:I371"/>
    <mergeCell ref="B374:H374"/>
    <mergeCell ref="B359:H359"/>
    <mergeCell ref="B272:H272"/>
    <mergeCell ref="B274:H274"/>
    <mergeCell ref="B275:H275"/>
    <mergeCell ref="B302:H302"/>
    <mergeCell ref="D312:I312"/>
    <mergeCell ref="D328:I328"/>
    <mergeCell ref="B304:H304"/>
    <mergeCell ref="B279:H279"/>
    <mergeCell ref="B321:H321"/>
    <mergeCell ref="B229:H229"/>
    <mergeCell ref="B456:H456"/>
    <mergeCell ref="B458:H458"/>
    <mergeCell ref="H476:I476"/>
    <mergeCell ref="B452:H452"/>
    <mergeCell ref="B454:H454"/>
    <mergeCell ref="B439:H439"/>
    <mergeCell ref="D403:I403"/>
    <mergeCell ref="B404:H404"/>
    <mergeCell ref="B405:H405"/>
    <mergeCell ref="B455:H455"/>
    <mergeCell ref="B222:H222"/>
    <mergeCell ref="B460:H460"/>
    <mergeCell ref="B433:H433"/>
    <mergeCell ref="B393:H393"/>
    <mergeCell ref="B394:H394"/>
    <mergeCell ref="B380:H380"/>
    <mergeCell ref="B381:H381"/>
    <mergeCell ref="B382:H382"/>
    <mergeCell ref="D408:I408"/>
    <mergeCell ref="D412:I412"/>
    <mergeCell ref="D416:I416"/>
    <mergeCell ref="D420:I420"/>
    <mergeCell ref="B329:H329"/>
    <mergeCell ref="B345:H345"/>
    <mergeCell ref="B340:H340"/>
    <mergeCell ref="B386:H386"/>
    <mergeCell ref="B360:H360"/>
    <mergeCell ref="B361:H361"/>
    <mergeCell ref="D333:I333"/>
    <mergeCell ref="B334:H334"/>
    <mergeCell ref="B201:H201"/>
    <mergeCell ref="B199:H199"/>
    <mergeCell ref="B467:H467"/>
    <mergeCell ref="E468:H468"/>
    <mergeCell ref="B477:G477"/>
    <mergeCell ref="H477:I477"/>
    <mergeCell ref="D436:I436"/>
    <mergeCell ref="B437:H437"/>
    <mergeCell ref="B438:H438"/>
    <mergeCell ref="D216:I216"/>
    <mergeCell ref="B327:H327"/>
    <mergeCell ref="H123:I123"/>
    <mergeCell ref="B124:G124"/>
    <mergeCell ref="C123:E123"/>
    <mergeCell ref="C126:E126"/>
    <mergeCell ref="H126:I126"/>
    <mergeCell ref="H127:I127"/>
    <mergeCell ref="B322:H322"/>
    <mergeCell ref="B323:H323"/>
    <mergeCell ref="D379:I379"/>
    <mergeCell ref="B336:H336"/>
    <mergeCell ref="G151:H151"/>
    <mergeCell ref="D295:I295"/>
    <mergeCell ref="B343:H343"/>
    <mergeCell ref="E151:F151"/>
    <mergeCell ref="B475:G475"/>
    <mergeCell ref="H129:I129"/>
    <mergeCell ref="B133:G133"/>
    <mergeCell ref="H130:I130"/>
    <mergeCell ref="B134:G134"/>
    <mergeCell ref="H134:I134"/>
    <mergeCell ref="D320:I320"/>
    <mergeCell ref="B205:H205"/>
    <mergeCell ref="B191:D191"/>
    <mergeCell ref="H475:I475"/>
    <mergeCell ref="B476:G476"/>
    <mergeCell ref="J182:J195"/>
    <mergeCell ref="B239:H239"/>
    <mergeCell ref="B189:D189"/>
    <mergeCell ref="G189:H189"/>
    <mergeCell ref="D158:I158"/>
    <mergeCell ref="B159:H159"/>
    <mergeCell ref="B214:H214"/>
    <mergeCell ref="B215:H215"/>
    <mergeCell ref="D308:I308"/>
    <mergeCell ref="B230:H230"/>
    <mergeCell ref="B231:H231"/>
    <mergeCell ref="B217:H217"/>
    <mergeCell ref="D220:I220"/>
    <mergeCell ref="B221:H221"/>
    <mergeCell ref="B286:H286"/>
    <mergeCell ref="D228:I228"/>
    <mergeCell ref="D299:I299"/>
    <mergeCell ref="G191:H191"/>
    <mergeCell ref="B192:D192"/>
    <mergeCell ref="G192:H192"/>
    <mergeCell ref="B193:D193"/>
    <mergeCell ref="G193:H193"/>
    <mergeCell ref="B235:H235"/>
    <mergeCell ref="B238:H238"/>
    <mergeCell ref="B244:H244"/>
    <mergeCell ref="B246:H246"/>
    <mergeCell ref="B247:H247"/>
    <mergeCell ref="B203:H203"/>
  </mergeCells>
  <phoneticPr fontId="2" type="noConversion"/>
  <conditionalFormatting sqref="F11:H12 H16:H66 G70:G81 G83:G97">
    <cfRule type="cellIs" dxfId="27" priority="43" operator="equal">
      <formula>0</formula>
    </cfRule>
  </conditionalFormatting>
  <conditionalFormatting sqref="M881 M913:M932">
    <cfRule type="cellIs" dxfId="26" priority="7" operator="between">
      <formula>5</formula>
      <formula>10</formula>
    </cfRule>
  </conditionalFormatting>
  <conditionalFormatting sqref="M881 M925:M932">
    <cfRule type="expression" dxfId="25" priority="48">
      <formula>#REF!&gt;10</formula>
    </cfRule>
    <cfRule type="expression" dxfId="24" priority="49">
      <formula>#REF!&lt;5</formula>
    </cfRule>
  </conditionalFormatting>
  <conditionalFormatting sqref="M913 M919">
    <cfRule type="expression" dxfId="23" priority="108">
      <formula>#REF!&gt;10</formula>
    </cfRule>
    <cfRule type="expression" dxfId="22" priority="109">
      <formula>#REF!&lt;5</formula>
    </cfRule>
  </conditionalFormatting>
  <conditionalFormatting sqref="M914:M918 M920">
    <cfRule type="expression" dxfId="21" priority="8">
      <formula>$H913&gt;10</formula>
    </cfRule>
    <cfRule type="expression" dxfId="20" priority="9">
      <formula>$H913&lt;5</formula>
    </cfRule>
  </conditionalFormatting>
  <conditionalFormatting sqref="M921:M924">
    <cfRule type="expression" dxfId="19" priority="78">
      <formula>#REF!&gt;10</formula>
    </cfRule>
    <cfRule type="expression" dxfId="18" priority="79">
      <formula>#REF!&lt;5</formula>
    </cfRule>
  </conditionalFormatting>
  <printOptions horizontalCentered="1"/>
  <pageMargins left="0.23622047244094491" right="0.23622047244094491" top="0.39370078740157483" bottom="0.39370078740157483" header="0" footer="0.19685039370078741"/>
  <pageSetup paperSize="9" scale="49" fitToHeight="0" orientation="portrait" r:id="rId1"/>
  <headerFooter>
    <oddFooter>Página &amp;P de &amp;N</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XFD649"/>
  <sheetViews>
    <sheetView topLeftCell="A321" workbookViewId="0">
      <selection activeCell="C345" sqref="C345"/>
    </sheetView>
  </sheetViews>
  <sheetFormatPr defaultColWidth="9.140625" defaultRowHeight="19.5" outlineLevelRow="1" x14ac:dyDescent="0.25"/>
  <cols>
    <col min="1" max="1" width="9.140625" style="202"/>
    <col min="2" max="2" width="28.7109375" style="202" bestFit="1" customWidth="1"/>
    <col min="3" max="3" width="24" style="202" bestFit="1" customWidth="1"/>
    <col min="4" max="4" width="10.28515625" style="202" bestFit="1" customWidth="1"/>
    <col min="5" max="5" width="6.5703125" style="202" bestFit="1" customWidth="1"/>
    <col min="6" max="6" width="9" style="202" bestFit="1" customWidth="1"/>
    <col min="7" max="7" width="6.140625" style="202" bestFit="1" customWidth="1"/>
    <col min="8" max="8" width="81.140625" style="202" bestFit="1" customWidth="1"/>
    <col min="9" max="11" width="6.5703125" style="202" bestFit="1" customWidth="1"/>
    <col min="12" max="12" width="35.42578125" style="202" bestFit="1" customWidth="1"/>
    <col min="13" max="13" width="8.7109375" style="202" bestFit="1" customWidth="1"/>
    <col min="14" max="14" width="7.5703125" style="202" bestFit="1" customWidth="1"/>
    <col min="15" max="15" width="24" style="202" bestFit="1" customWidth="1"/>
    <col min="16" max="16" width="10.28515625" style="202" bestFit="1" customWidth="1"/>
    <col min="17" max="17" width="12" style="202" bestFit="1" customWidth="1"/>
    <col min="18" max="18" width="17.140625" style="202" bestFit="1" customWidth="1"/>
    <col min="19" max="19" width="33.42578125" style="202" bestFit="1" customWidth="1"/>
    <col min="20" max="20" width="11.7109375" style="202" bestFit="1" customWidth="1"/>
    <col min="21" max="21" width="7" style="202" bestFit="1" customWidth="1"/>
    <col min="22" max="22" width="15.28515625" style="202" customWidth="1"/>
    <col min="23" max="23" width="33.42578125" style="202" bestFit="1" customWidth="1"/>
    <col min="24" max="24" width="11.7109375" style="202" bestFit="1" customWidth="1"/>
    <col min="25" max="25" width="10.42578125" style="202" bestFit="1" customWidth="1"/>
    <col min="26" max="26" width="8.42578125" style="202" bestFit="1" customWidth="1"/>
    <col min="27" max="27" width="16.7109375" style="202" bestFit="1" customWidth="1"/>
    <col min="28" max="28" width="27.42578125" style="202" bestFit="1" customWidth="1"/>
    <col min="29" max="29" width="81.140625" style="202" bestFit="1" customWidth="1"/>
    <col min="30" max="30" width="6" style="202" bestFit="1" customWidth="1"/>
    <col min="31" max="31" width="23.28515625" style="202" bestFit="1" customWidth="1"/>
    <col min="32" max="32" width="22.85546875" style="202" bestFit="1" customWidth="1"/>
    <col min="33" max="33" width="81.140625" style="202" bestFit="1" customWidth="1"/>
    <col min="34" max="34" width="6.140625" style="202" bestFit="1" customWidth="1"/>
    <col min="35" max="35" width="9.140625" style="202"/>
    <col min="36" max="36" width="38" style="202" bestFit="1" customWidth="1"/>
    <col min="37" max="37" width="40.85546875" style="202" bestFit="1" customWidth="1"/>
    <col min="38" max="38" width="7.85546875" style="202" bestFit="1" customWidth="1"/>
    <col min="39" max="39" width="53.140625" style="202" bestFit="1" customWidth="1"/>
    <col min="40" max="40" width="14.42578125" style="202" bestFit="1" customWidth="1"/>
    <col min="41" max="41" width="10.28515625" style="202" bestFit="1" customWidth="1"/>
    <col min="42" max="42" width="17.85546875" style="202" bestFit="1" customWidth="1"/>
    <col min="43" max="43" width="24" style="202" bestFit="1" customWidth="1"/>
    <col min="44" max="44" width="15" style="202" bestFit="1" customWidth="1"/>
    <col min="45" max="16384" width="9.140625" style="202"/>
  </cols>
  <sheetData>
    <row r="2" spans="2:7 16384:16384" x14ac:dyDescent="0.25">
      <c r="B2" s="1033" t="s">
        <v>327</v>
      </c>
      <c r="C2" s="1034"/>
      <c r="D2" s="1034"/>
      <c r="E2" s="1034"/>
      <c r="F2" s="1034"/>
      <c r="G2" s="1035"/>
    </row>
    <row r="3" spans="2:7 16384:16384" x14ac:dyDescent="0.25">
      <c r="B3" s="1036"/>
      <c r="C3" s="1037"/>
      <c r="D3" s="1037"/>
      <c r="E3" s="1037"/>
      <c r="F3" s="1037"/>
      <c r="G3" s="1038"/>
    </row>
    <row r="4" spans="2:7 16384:16384" x14ac:dyDescent="0.25">
      <c r="B4" s="1036"/>
      <c r="C4" s="1037"/>
      <c r="D4" s="1037"/>
      <c r="E4" s="1037"/>
      <c r="F4" s="1037"/>
      <c r="G4" s="1038"/>
    </row>
    <row r="5" spans="2:7 16384:16384" x14ac:dyDescent="0.25">
      <c r="B5" s="1036"/>
      <c r="C5" s="1037"/>
      <c r="D5" s="1037"/>
      <c r="E5" s="1037"/>
      <c r="F5" s="1037"/>
      <c r="G5" s="1038"/>
    </row>
    <row r="6" spans="2:7 16384:16384" x14ac:dyDescent="0.25">
      <c r="B6" s="1039"/>
      <c r="C6" s="1040"/>
      <c r="D6" s="1040"/>
      <c r="E6" s="1040"/>
      <c r="F6" s="1040"/>
      <c r="G6" s="1041"/>
    </row>
    <row r="8" spans="2:7 16384:16384" x14ac:dyDescent="0.25">
      <c r="B8" s="203" t="s">
        <v>860</v>
      </c>
      <c r="C8" s="204"/>
      <c r="D8" s="204"/>
      <c r="E8" s="204"/>
      <c r="F8" s="205"/>
      <c r="G8" s="206"/>
    </row>
    <row r="9" spans="2:7 16384:16384" outlineLevel="1" x14ac:dyDescent="0.25">
      <c r="B9" s="202" t="s">
        <v>136</v>
      </c>
      <c r="C9" s="202" t="s">
        <v>861</v>
      </c>
      <c r="D9" s="202" t="s">
        <v>862</v>
      </c>
      <c r="E9" s="202" t="s">
        <v>235</v>
      </c>
      <c r="F9" s="202" t="s">
        <v>263</v>
      </c>
      <c r="G9" s="202" t="s">
        <v>291</v>
      </c>
    </row>
    <row r="10" spans="2:7 16384:16384" outlineLevel="1" x14ac:dyDescent="0.25">
      <c r="E10" s="202" t="s">
        <v>863</v>
      </c>
      <c r="F10" s="202">
        <v>3.45</v>
      </c>
      <c r="G10" s="202">
        <v>7.6</v>
      </c>
      <c r="XFD10" s="202">
        <f t="shared" ref="XFD10:XFD60" si="0">SUM(B10:XFC10)</f>
        <v>11.05</v>
      </c>
    </row>
    <row r="11" spans="2:7 16384:16384" outlineLevel="1" x14ac:dyDescent="0.25">
      <c r="B11" s="202">
        <v>8</v>
      </c>
      <c r="C11" s="202">
        <v>12</v>
      </c>
      <c r="D11" s="202">
        <v>1</v>
      </c>
      <c r="E11" s="202" t="s">
        <v>864</v>
      </c>
      <c r="F11" s="202">
        <v>8.3000000000000007</v>
      </c>
      <c r="G11" s="202">
        <v>11.55</v>
      </c>
      <c r="XFD11" s="202">
        <f t="shared" si="0"/>
        <v>40.85</v>
      </c>
    </row>
    <row r="12" spans="2:7 16384:16384" outlineLevel="1" x14ac:dyDescent="0.25">
      <c r="B12" s="202">
        <v>8</v>
      </c>
      <c r="C12" s="202">
        <v>12</v>
      </c>
      <c r="D12" s="202">
        <v>1</v>
      </c>
      <c r="E12" s="202" t="s">
        <v>865</v>
      </c>
      <c r="F12" s="202">
        <v>8.19</v>
      </c>
      <c r="G12" s="202">
        <v>11.5</v>
      </c>
      <c r="XFD12" s="202">
        <f t="shared" si="0"/>
        <v>40.69</v>
      </c>
    </row>
    <row r="13" spans="2:7 16384:16384" outlineLevel="1" x14ac:dyDescent="0.25">
      <c r="B13" s="202">
        <v>8</v>
      </c>
      <c r="C13" s="202">
        <v>12</v>
      </c>
      <c r="D13" s="202">
        <v>1</v>
      </c>
      <c r="E13" s="202" t="s">
        <v>866</v>
      </c>
      <c r="F13" s="202">
        <v>11.9</v>
      </c>
      <c r="G13" s="202">
        <v>13.8</v>
      </c>
      <c r="XFD13" s="202">
        <f t="shared" si="0"/>
        <v>46.7</v>
      </c>
    </row>
    <row r="14" spans="2:7 16384:16384" outlineLevel="1" x14ac:dyDescent="0.25">
      <c r="B14" s="202">
        <v>8</v>
      </c>
      <c r="C14" s="202">
        <v>12</v>
      </c>
      <c r="D14" s="202">
        <v>1</v>
      </c>
      <c r="E14" s="202" t="s">
        <v>867</v>
      </c>
      <c r="F14" s="202">
        <v>18.309999999999999</v>
      </c>
      <c r="G14" s="202">
        <v>18.55</v>
      </c>
      <c r="XFD14" s="202">
        <f t="shared" si="0"/>
        <v>57.86</v>
      </c>
    </row>
    <row r="15" spans="2:7 16384:16384" outlineLevel="1" x14ac:dyDescent="0.25">
      <c r="B15" s="202">
        <v>8</v>
      </c>
      <c r="C15" s="202">
        <v>12</v>
      </c>
      <c r="D15" s="202">
        <v>1</v>
      </c>
      <c r="E15" s="202" t="s">
        <v>868</v>
      </c>
      <c r="F15" s="202">
        <v>3.07</v>
      </c>
      <c r="G15" s="202">
        <v>7.95</v>
      </c>
      <c r="XFD15" s="202">
        <f t="shared" si="0"/>
        <v>32.020000000000003</v>
      </c>
    </row>
    <row r="16" spans="2:7 16384:16384" outlineLevel="1" x14ac:dyDescent="0.25">
      <c r="B16" s="202">
        <v>1</v>
      </c>
      <c r="C16" s="202">
        <v>2</v>
      </c>
      <c r="D16" s="202">
        <v>1</v>
      </c>
      <c r="E16" s="202" t="s">
        <v>869</v>
      </c>
      <c r="F16" s="202">
        <v>17.829999999999998</v>
      </c>
      <c r="G16" s="202">
        <v>27.7</v>
      </c>
      <c r="XFD16" s="202">
        <f t="shared" si="0"/>
        <v>49.53</v>
      </c>
    </row>
    <row r="17" spans="2:7 16384:16384" outlineLevel="1" x14ac:dyDescent="0.25">
      <c r="B17" s="202">
        <v>1</v>
      </c>
      <c r="C17" s="202">
        <v>2</v>
      </c>
      <c r="D17" s="202">
        <v>1</v>
      </c>
      <c r="E17" s="202" t="s">
        <v>870</v>
      </c>
      <c r="F17" s="202">
        <v>29.64</v>
      </c>
      <c r="G17" s="202">
        <v>34.049999999999997</v>
      </c>
      <c r="XFD17" s="202">
        <f t="shared" si="0"/>
        <v>67.69</v>
      </c>
    </row>
    <row r="18" spans="2:7 16384:16384" outlineLevel="1" x14ac:dyDescent="0.25">
      <c r="B18" s="202">
        <v>8</v>
      </c>
      <c r="C18" s="202">
        <v>2</v>
      </c>
      <c r="D18" s="202">
        <v>1</v>
      </c>
      <c r="E18" s="202" t="s">
        <v>871</v>
      </c>
      <c r="F18" s="202">
        <v>39.44</v>
      </c>
      <c r="G18" s="202">
        <v>30.6</v>
      </c>
      <c r="XFD18" s="202">
        <f t="shared" si="0"/>
        <v>81.039999999999992</v>
      </c>
    </row>
    <row r="19" spans="2:7 16384:16384" outlineLevel="1" x14ac:dyDescent="0.25">
      <c r="B19" s="202">
        <v>8</v>
      </c>
      <c r="C19" s="202">
        <v>2</v>
      </c>
      <c r="D19" s="202">
        <v>1</v>
      </c>
      <c r="E19" s="202" t="s">
        <v>872</v>
      </c>
      <c r="F19" s="202">
        <v>39.630000000000003</v>
      </c>
      <c r="G19" s="202">
        <v>30.6</v>
      </c>
      <c r="XFD19" s="202">
        <f t="shared" si="0"/>
        <v>81.23</v>
      </c>
    </row>
    <row r="20" spans="2:7 16384:16384" outlineLevel="1" x14ac:dyDescent="0.25">
      <c r="B20" s="202">
        <v>8</v>
      </c>
      <c r="C20" s="202">
        <v>12</v>
      </c>
      <c r="D20" s="202">
        <v>1</v>
      </c>
      <c r="E20" s="202" t="s">
        <v>873</v>
      </c>
      <c r="F20" s="202">
        <v>44.59</v>
      </c>
      <c r="G20" s="202">
        <v>30.6</v>
      </c>
      <c r="XFD20" s="202">
        <f t="shared" si="0"/>
        <v>96.19</v>
      </c>
    </row>
    <row r="21" spans="2:7 16384:16384" outlineLevel="1" x14ac:dyDescent="0.25">
      <c r="B21" s="202">
        <v>8</v>
      </c>
      <c r="C21" s="202">
        <v>12</v>
      </c>
      <c r="D21" s="202">
        <v>1</v>
      </c>
      <c r="E21" s="202" t="s">
        <v>874</v>
      </c>
      <c r="F21" s="202">
        <v>44.59</v>
      </c>
      <c r="G21" s="202">
        <v>30.6</v>
      </c>
      <c r="XFD21" s="202">
        <f t="shared" si="0"/>
        <v>96.19</v>
      </c>
    </row>
    <row r="22" spans="2:7 16384:16384" outlineLevel="1" x14ac:dyDescent="0.25">
      <c r="B22" s="202">
        <v>8</v>
      </c>
      <c r="C22" s="202">
        <v>12</v>
      </c>
      <c r="D22" s="202">
        <v>1</v>
      </c>
      <c r="E22" s="202" t="s">
        <v>875</v>
      </c>
      <c r="F22" s="202">
        <v>36.11</v>
      </c>
      <c r="G22" s="202">
        <v>27</v>
      </c>
      <c r="XFD22" s="202">
        <f t="shared" si="0"/>
        <v>84.11</v>
      </c>
    </row>
    <row r="23" spans="2:7 16384:16384" outlineLevel="1" x14ac:dyDescent="0.25">
      <c r="B23" s="202">
        <v>8</v>
      </c>
      <c r="C23" s="202">
        <v>12</v>
      </c>
      <c r="D23" s="202">
        <v>1</v>
      </c>
      <c r="E23" s="202" t="s">
        <v>876</v>
      </c>
      <c r="F23" s="202">
        <v>36.11</v>
      </c>
      <c r="G23" s="202">
        <v>27</v>
      </c>
      <c r="XFD23" s="202">
        <f t="shared" si="0"/>
        <v>84.11</v>
      </c>
    </row>
    <row r="24" spans="2:7 16384:16384" outlineLevel="1" x14ac:dyDescent="0.25">
      <c r="B24" s="202">
        <v>1</v>
      </c>
      <c r="C24" s="202">
        <v>2</v>
      </c>
      <c r="D24" s="202">
        <v>1</v>
      </c>
      <c r="E24" s="202" t="s">
        <v>877</v>
      </c>
      <c r="F24" s="202">
        <v>4.46</v>
      </c>
      <c r="G24" s="202">
        <v>8.6999999999999993</v>
      </c>
      <c r="XFD24" s="202">
        <f t="shared" si="0"/>
        <v>17.16</v>
      </c>
    </row>
    <row r="25" spans="2:7 16384:16384" outlineLevel="1" x14ac:dyDescent="0.25">
      <c r="B25" s="202">
        <v>1</v>
      </c>
      <c r="C25" s="202">
        <v>2</v>
      </c>
      <c r="D25" s="202">
        <v>1</v>
      </c>
      <c r="E25" s="202" t="s">
        <v>878</v>
      </c>
      <c r="F25" s="202">
        <v>4.95</v>
      </c>
      <c r="G25" s="202">
        <v>9.3000000000000007</v>
      </c>
      <c r="XFD25" s="202">
        <f t="shared" si="0"/>
        <v>18.25</v>
      </c>
    </row>
    <row r="26" spans="2:7 16384:16384" outlineLevel="1" x14ac:dyDescent="0.25">
      <c r="B26" s="202">
        <v>8</v>
      </c>
      <c r="C26" s="202">
        <v>12</v>
      </c>
      <c r="D26" s="202">
        <v>1</v>
      </c>
      <c r="E26" s="202" t="s">
        <v>879</v>
      </c>
      <c r="F26" s="202">
        <v>11.9</v>
      </c>
      <c r="G26" s="202">
        <v>13.8</v>
      </c>
      <c r="XFD26" s="202">
        <f t="shared" si="0"/>
        <v>46.7</v>
      </c>
    </row>
    <row r="27" spans="2:7 16384:16384" outlineLevel="1" x14ac:dyDescent="0.25">
      <c r="B27" s="202">
        <v>1</v>
      </c>
      <c r="C27" s="202">
        <v>2</v>
      </c>
      <c r="D27" s="202">
        <v>1</v>
      </c>
      <c r="E27" s="202" t="s">
        <v>459</v>
      </c>
      <c r="F27" s="202">
        <v>2.61</v>
      </c>
      <c r="G27" s="202">
        <v>6.5</v>
      </c>
      <c r="XFD27" s="202">
        <f t="shared" si="0"/>
        <v>13.11</v>
      </c>
    </row>
    <row r="28" spans="2:7 16384:16384" outlineLevel="1" x14ac:dyDescent="0.25">
      <c r="B28" s="202">
        <v>1</v>
      </c>
      <c r="C28" s="202">
        <v>1</v>
      </c>
      <c r="D28" s="202">
        <v>1</v>
      </c>
      <c r="E28" s="202" t="s">
        <v>880</v>
      </c>
      <c r="F28" s="202">
        <v>1.9</v>
      </c>
      <c r="G28" s="202">
        <v>5.6</v>
      </c>
      <c r="XFD28" s="202">
        <f t="shared" si="0"/>
        <v>10.5</v>
      </c>
    </row>
    <row r="29" spans="2:7 16384:16384" outlineLevel="1" x14ac:dyDescent="0.25">
      <c r="B29" s="202">
        <v>8</v>
      </c>
      <c r="C29" s="202">
        <v>12</v>
      </c>
      <c r="D29" s="202">
        <v>1</v>
      </c>
      <c r="E29" s="202" t="s">
        <v>881</v>
      </c>
      <c r="F29" s="202">
        <v>8.1199999999999992</v>
      </c>
      <c r="G29" s="202">
        <v>11.4</v>
      </c>
      <c r="XFD29" s="202">
        <f t="shared" si="0"/>
        <v>40.519999999999996</v>
      </c>
    </row>
    <row r="30" spans="2:7 16384:16384" outlineLevel="1" x14ac:dyDescent="0.25">
      <c r="B30" s="202">
        <v>8</v>
      </c>
      <c r="C30" s="202">
        <v>12</v>
      </c>
      <c r="D30" s="202">
        <v>1</v>
      </c>
      <c r="E30" s="202" t="s">
        <v>882</v>
      </c>
      <c r="F30" s="202">
        <v>8.1199999999999992</v>
      </c>
      <c r="G30" s="202">
        <v>11.4</v>
      </c>
      <c r="XFD30" s="202">
        <f t="shared" si="0"/>
        <v>40.519999999999996</v>
      </c>
    </row>
    <row r="31" spans="2:7 16384:16384" outlineLevel="1" x14ac:dyDescent="0.25">
      <c r="E31" s="202" t="s">
        <v>883</v>
      </c>
      <c r="F31" s="202">
        <v>1.2</v>
      </c>
      <c r="G31" s="202">
        <v>4.5999999999999996</v>
      </c>
      <c r="XFD31" s="202">
        <f t="shared" si="0"/>
        <v>5.8</v>
      </c>
    </row>
    <row r="32" spans="2:7 16384:16384" outlineLevel="1" x14ac:dyDescent="0.25">
      <c r="B32" s="202">
        <v>1</v>
      </c>
      <c r="C32" s="202">
        <v>2</v>
      </c>
      <c r="D32" s="202">
        <v>1</v>
      </c>
      <c r="E32" s="202" t="s">
        <v>884</v>
      </c>
      <c r="F32" s="202">
        <v>5.24</v>
      </c>
      <c r="G32" s="202">
        <v>11.4</v>
      </c>
      <c r="XFD32" s="202">
        <f t="shared" si="0"/>
        <v>20.64</v>
      </c>
    </row>
    <row r="33" spans="2:7 16384:16384" outlineLevel="1" x14ac:dyDescent="0.25">
      <c r="B33" s="202">
        <v>1</v>
      </c>
      <c r="C33" s="202">
        <v>2</v>
      </c>
      <c r="D33" s="202">
        <v>1</v>
      </c>
      <c r="E33" s="202" t="s">
        <v>885</v>
      </c>
      <c r="F33" s="202">
        <v>8.8000000000000007</v>
      </c>
      <c r="G33" s="202">
        <v>12</v>
      </c>
      <c r="XFD33" s="202">
        <f t="shared" si="0"/>
        <v>24.8</v>
      </c>
    </row>
    <row r="34" spans="2:7 16384:16384" outlineLevel="1" x14ac:dyDescent="0.25">
      <c r="B34" s="202">
        <v>8</v>
      </c>
      <c r="C34" s="202">
        <v>12</v>
      </c>
      <c r="D34" s="202">
        <v>1</v>
      </c>
      <c r="E34" s="202" t="s">
        <v>886</v>
      </c>
      <c r="F34" s="202">
        <v>47.72</v>
      </c>
      <c r="G34" s="202">
        <v>28.2</v>
      </c>
      <c r="XFD34" s="202">
        <f t="shared" si="0"/>
        <v>96.92</v>
      </c>
    </row>
    <row r="35" spans="2:7 16384:16384" outlineLevel="1" x14ac:dyDescent="0.25">
      <c r="B35" s="202">
        <v>8</v>
      </c>
      <c r="C35" s="202">
        <v>12</v>
      </c>
      <c r="D35" s="202">
        <v>1</v>
      </c>
      <c r="E35" s="202" t="s">
        <v>887</v>
      </c>
      <c r="F35" s="202">
        <v>36.200000000000003</v>
      </c>
      <c r="G35" s="202">
        <v>25.8</v>
      </c>
      <c r="XFD35" s="202">
        <f t="shared" si="0"/>
        <v>83</v>
      </c>
    </row>
    <row r="36" spans="2:7 16384:16384" outlineLevel="1" x14ac:dyDescent="0.25">
      <c r="B36" s="202">
        <v>8</v>
      </c>
      <c r="C36" s="202">
        <v>12</v>
      </c>
      <c r="D36" s="202">
        <v>1</v>
      </c>
      <c r="E36" s="202" t="s">
        <v>888</v>
      </c>
      <c r="F36" s="202">
        <v>35.92</v>
      </c>
      <c r="G36" s="202">
        <v>25.6</v>
      </c>
      <c r="XFD36" s="202">
        <f t="shared" si="0"/>
        <v>82.52000000000001</v>
      </c>
    </row>
    <row r="37" spans="2:7 16384:16384" outlineLevel="1" x14ac:dyDescent="0.25">
      <c r="B37" s="202">
        <v>8</v>
      </c>
      <c r="C37" s="202">
        <v>1</v>
      </c>
      <c r="D37" s="202">
        <v>2</v>
      </c>
      <c r="E37" s="202" t="s">
        <v>889</v>
      </c>
      <c r="F37" s="202">
        <v>296.5</v>
      </c>
      <c r="G37" s="202">
        <v>70.099999999999994</v>
      </c>
      <c r="XFD37" s="202">
        <f t="shared" si="0"/>
        <v>377.6</v>
      </c>
    </row>
    <row r="38" spans="2:7 16384:16384" outlineLevel="1" x14ac:dyDescent="0.25">
      <c r="B38" s="202">
        <v>8</v>
      </c>
      <c r="C38" s="202">
        <v>12</v>
      </c>
      <c r="D38" s="202">
        <v>1</v>
      </c>
      <c r="E38" s="202" t="s">
        <v>890</v>
      </c>
      <c r="F38" s="202">
        <v>32.25</v>
      </c>
      <c r="G38" s="202">
        <v>35.4</v>
      </c>
      <c r="XFD38" s="202">
        <f t="shared" si="0"/>
        <v>88.65</v>
      </c>
    </row>
    <row r="39" spans="2:7 16384:16384" outlineLevel="1" x14ac:dyDescent="0.25">
      <c r="E39" s="202" t="s">
        <v>891</v>
      </c>
      <c r="F39" s="202">
        <v>1.8</v>
      </c>
      <c r="G39" s="202">
        <v>5.4</v>
      </c>
      <c r="XFD39" s="202">
        <f t="shared" si="0"/>
        <v>7.2</v>
      </c>
    </row>
    <row r="40" spans="2:7 16384:16384" outlineLevel="1" x14ac:dyDescent="0.25">
      <c r="B40" s="202">
        <v>1</v>
      </c>
      <c r="C40" s="202">
        <v>1</v>
      </c>
      <c r="D40" s="202">
        <v>1</v>
      </c>
      <c r="E40" s="202" t="s">
        <v>892</v>
      </c>
      <c r="F40" s="202">
        <v>4.66</v>
      </c>
      <c r="G40" s="202">
        <v>9.6</v>
      </c>
      <c r="XFD40" s="202">
        <f t="shared" si="0"/>
        <v>17.259999999999998</v>
      </c>
    </row>
    <row r="41" spans="2:7 16384:16384" outlineLevel="1" x14ac:dyDescent="0.25">
      <c r="B41" s="202">
        <v>1</v>
      </c>
      <c r="C41" s="202">
        <v>1</v>
      </c>
      <c r="D41" s="202">
        <v>1</v>
      </c>
      <c r="E41" s="202" t="s">
        <v>893</v>
      </c>
      <c r="F41" s="202">
        <v>2.94</v>
      </c>
      <c r="G41" s="202">
        <v>7.41</v>
      </c>
      <c r="XFD41" s="202">
        <f t="shared" si="0"/>
        <v>13.35</v>
      </c>
    </row>
    <row r="42" spans="2:7 16384:16384" outlineLevel="1" x14ac:dyDescent="0.25">
      <c r="B42" s="202">
        <v>8</v>
      </c>
      <c r="C42" s="202">
        <v>12</v>
      </c>
      <c r="D42" s="202">
        <v>1</v>
      </c>
      <c r="E42" s="202" t="s">
        <v>894</v>
      </c>
      <c r="F42" s="202">
        <v>18.11</v>
      </c>
      <c r="G42" s="202">
        <v>17.399999999999999</v>
      </c>
      <c r="XFD42" s="202">
        <f t="shared" si="0"/>
        <v>56.51</v>
      </c>
    </row>
    <row r="43" spans="2:7 16384:16384" outlineLevel="1" x14ac:dyDescent="0.25">
      <c r="B43" s="202">
        <v>1</v>
      </c>
      <c r="C43" s="202">
        <v>2</v>
      </c>
      <c r="D43" s="202">
        <v>1</v>
      </c>
      <c r="E43" s="202" t="s">
        <v>895</v>
      </c>
      <c r="F43" s="202">
        <v>3.83</v>
      </c>
      <c r="G43" s="202">
        <v>7.9</v>
      </c>
      <c r="XFD43" s="202">
        <f>SUM(B43:XFC43)</f>
        <v>15.73</v>
      </c>
    </row>
    <row r="44" spans="2:7 16384:16384" outlineLevel="1" x14ac:dyDescent="0.25">
      <c r="B44" s="202">
        <v>1</v>
      </c>
      <c r="C44" s="202">
        <v>2</v>
      </c>
      <c r="D44" s="202">
        <v>1</v>
      </c>
      <c r="E44" s="202" t="s">
        <v>896</v>
      </c>
      <c r="F44" s="202">
        <v>3.83</v>
      </c>
      <c r="G44" s="202">
        <v>7.9</v>
      </c>
    </row>
    <row r="45" spans="2:7 16384:16384" outlineLevel="1" x14ac:dyDescent="0.25">
      <c r="B45" s="202">
        <v>1</v>
      </c>
      <c r="D45" s="202">
        <v>1</v>
      </c>
      <c r="E45" s="202" t="s">
        <v>897</v>
      </c>
      <c r="F45" s="202">
        <v>5.69</v>
      </c>
      <c r="G45" s="202">
        <v>10.199999999999999</v>
      </c>
    </row>
    <row r="46" spans="2:7 16384:16384" outlineLevel="1" x14ac:dyDescent="0.25">
      <c r="B46" s="202">
        <v>1</v>
      </c>
      <c r="C46" s="202">
        <v>2</v>
      </c>
      <c r="D46" s="202">
        <v>1</v>
      </c>
      <c r="E46" s="202" t="s">
        <v>898</v>
      </c>
      <c r="F46" s="202">
        <v>5.69</v>
      </c>
      <c r="G46" s="202">
        <v>10.199999999999999</v>
      </c>
    </row>
    <row r="47" spans="2:7 16384:16384" outlineLevel="1" x14ac:dyDescent="0.25">
      <c r="B47" s="202">
        <v>1</v>
      </c>
      <c r="C47" s="202">
        <v>2</v>
      </c>
      <c r="D47" s="202">
        <v>1</v>
      </c>
      <c r="E47" s="202" t="s">
        <v>899</v>
      </c>
      <c r="F47" s="202">
        <v>18.75</v>
      </c>
      <c r="G47" s="202">
        <v>25</v>
      </c>
    </row>
    <row r="48" spans="2:7 16384:16384" outlineLevel="1" x14ac:dyDescent="0.25">
      <c r="B48" s="202">
        <v>1</v>
      </c>
      <c r="C48" s="202">
        <v>2</v>
      </c>
      <c r="D48" s="202">
        <v>1</v>
      </c>
      <c r="E48" s="202" t="s">
        <v>900</v>
      </c>
      <c r="F48" s="202">
        <v>18.850000000000001</v>
      </c>
      <c r="G48" s="202">
        <v>20.6</v>
      </c>
    </row>
    <row r="49" spans="2:7 16384:16384" outlineLevel="1" x14ac:dyDescent="0.25">
      <c r="B49" s="202">
        <v>1</v>
      </c>
      <c r="C49" s="202">
        <v>2</v>
      </c>
      <c r="D49" s="202">
        <v>1</v>
      </c>
      <c r="E49" s="202" t="s">
        <v>901</v>
      </c>
      <c r="F49" s="202">
        <v>18.850000000000001</v>
      </c>
      <c r="G49" s="202">
        <v>20.6</v>
      </c>
    </row>
    <row r="50" spans="2:7 16384:16384" outlineLevel="1" x14ac:dyDescent="0.25">
      <c r="B50" s="202">
        <v>8</v>
      </c>
      <c r="C50" s="202">
        <v>12</v>
      </c>
      <c r="D50" s="202">
        <v>1</v>
      </c>
      <c r="E50" s="202" t="s">
        <v>902</v>
      </c>
      <c r="F50" s="202">
        <v>24.23</v>
      </c>
      <c r="G50" s="202">
        <v>22.2</v>
      </c>
    </row>
    <row r="51" spans="2:7 16384:16384" outlineLevel="1" x14ac:dyDescent="0.25">
      <c r="B51" s="202">
        <v>1</v>
      </c>
      <c r="C51" s="202">
        <v>12</v>
      </c>
      <c r="D51" s="202">
        <v>1</v>
      </c>
      <c r="E51" s="202" t="s">
        <v>903</v>
      </c>
      <c r="F51" s="202">
        <v>29.76</v>
      </c>
      <c r="G51" s="202">
        <v>25.2</v>
      </c>
    </row>
    <row r="52" spans="2:7 16384:16384" outlineLevel="1" x14ac:dyDescent="0.25">
      <c r="B52" s="202">
        <v>1</v>
      </c>
      <c r="C52" s="202">
        <v>1</v>
      </c>
      <c r="D52" s="202">
        <v>1</v>
      </c>
      <c r="E52" s="202" t="s">
        <v>904</v>
      </c>
      <c r="F52" s="202">
        <v>29.76</v>
      </c>
      <c r="G52" s="202">
        <v>25.2</v>
      </c>
    </row>
    <row r="53" spans="2:7 16384:16384" outlineLevel="1" x14ac:dyDescent="0.25">
      <c r="B53" s="202">
        <v>1</v>
      </c>
      <c r="C53" s="202">
        <v>1</v>
      </c>
      <c r="D53" s="202">
        <v>1</v>
      </c>
      <c r="E53" s="202" t="s">
        <v>905</v>
      </c>
      <c r="F53" s="202">
        <v>62.4</v>
      </c>
      <c r="G53" s="202">
        <v>34.1</v>
      </c>
    </row>
    <row r="54" spans="2:7 16384:16384" outlineLevel="1" x14ac:dyDescent="0.25">
      <c r="B54" s="202">
        <v>1</v>
      </c>
      <c r="C54" s="202">
        <v>1</v>
      </c>
      <c r="D54" s="202">
        <v>1</v>
      </c>
      <c r="E54" s="202" t="s">
        <v>906</v>
      </c>
      <c r="F54" s="202">
        <v>62.4</v>
      </c>
      <c r="G54" s="202">
        <v>34.1</v>
      </c>
    </row>
    <row r="55" spans="2:7 16384:16384" outlineLevel="1" x14ac:dyDescent="0.25">
      <c r="B55" s="202">
        <v>1</v>
      </c>
      <c r="C55" s="202">
        <v>1</v>
      </c>
      <c r="D55" s="202">
        <v>1</v>
      </c>
      <c r="E55" s="202" t="s">
        <v>907</v>
      </c>
      <c r="F55" s="202">
        <v>1.72</v>
      </c>
      <c r="G55" s="202">
        <v>5.29</v>
      </c>
    </row>
    <row r="56" spans="2:7 16384:16384" outlineLevel="1" x14ac:dyDescent="0.25">
      <c r="B56" s="202">
        <v>1</v>
      </c>
      <c r="C56" s="202">
        <v>2</v>
      </c>
      <c r="D56" s="202">
        <v>1</v>
      </c>
      <c r="E56" s="202" t="s">
        <v>908</v>
      </c>
      <c r="F56" s="202">
        <v>8.35</v>
      </c>
      <c r="G56" s="202">
        <v>14.13</v>
      </c>
    </row>
    <row r="57" spans="2:7 16384:16384" outlineLevel="1" x14ac:dyDescent="0.25">
      <c r="B57" s="202">
        <v>1</v>
      </c>
      <c r="C57" s="202">
        <v>2</v>
      </c>
      <c r="D57" s="202">
        <v>1</v>
      </c>
      <c r="E57" s="202" t="s">
        <v>909</v>
      </c>
      <c r="F57" s="202">
        <v>6.25</v>
      </c>
      <c r="G57" s="202">
        <v>12.57</v>
      </c>
    </row>
    <row r="58" spans="2:7 16384:16384" outlineLevel="1" x14ac:dyDescent="0.25">
      <c r="B58" s="202" t="s">
        <v>318</v>
      </c>
      <c r="F58" s="202">
        <v>1174.93</v>
      </c>
      <c r="G58" s="202">
        <v>903.9</v>
      </c>
    </row>
    <row r="59" spans="2:7 16384:16384" outlineLevel="1" x14ac:dyDescent="0.25"/>
    <row r="60" spans="2:7 16384:16384" outlineLevel="1" x14ac:dyDescent="0.25">
      <c r="XFD60" s="202">
        <f t="shared" si="0"/>
        <v>0</v>
      </c>
    </row>
    <row r="62" spans="2:7 16384:16384" x14ac:dyDescent="0.25">
      <c r="B62" s="202" t="s">
        <v>910</v>
      </c>
    </row>
    <row r="63" spans="2:7 16384:16384" x14ac:dyDescent="0.25">
      <c r="B63" s="202" t="s">
        <v>410</v>
      </c>
      <c r="C63" s="202" t="s">
        <v>282</v>
      </c>
      <c r="D63" s="202" t="s">
        <v>911</v>
      </c>
      <c r="E63" s="202" t="s">
        <v>43</v>
      </c>
      <c r="F63" s="202" t="s">
        <v>261</v>
      </c>
      <c r="G63" s="202" t="s">
        <v>912</v>
      </c>
    </row>
    <row r="64" spans="2:7 16384:16384" x14ac:dyDescent="0.25">
      <c r="B64" s="202" t="s">
        <v>913</v>
      </c>
      <c r="C64" s="202" t="s">
        <v>914</v>
      </c>
      <c r="D64" s="202">
        <v>3.36</v>
      </c>
      <c r="E64" s="202">
        <v>4</v>
      </c>
      <c r="F64" s="202">
        <v>0.6</v>
      </c>
      <c r="G64" s="202" t="s">
        <v>915</v>
      </c>
    </row>
    <row r="65" spans="2:7" x14ac:dyDescent="0.25">
      <c r="B65" s="202" t="s">
        <v>913</v>
      </c>
      <c r="C65" s="202" t="s">
        <v>916</v>
      </c>
      <c r="D65" s="202">
        <v>2.94</v>
      </c>
      <c r="E65" s="202">
        <v>3</v>
      </c>
      <c r="F65" s="202">
        <v>0.7</v>
      </c>
      <c r="G65" s="202" t="s">
        <v>915</v>
      </c>
    </row>
    <row r="66" spans="2:7" x14ac:dyDescent="0.25">
      <c r="B66" s="202" t="s">
        <v>913</v>
      </c>
      <c r="C66" s="202" t="s">
        <v>319</v>
      </c>
      <c r="D66" s="202">
        <v>10.78</v>
      </c>
      <c r="E66" s="202">
        <v>11</v>
      </c>
      <c r="F66" s="202">
        <v>0.7</v>
      </c>
      <c r="G66" s="202" t="s">
        <v>915</v>
      </c>
    </row>
    <row r="67" spans="2:7" x14ac:dyDescent="0.25">
      <c r="B67" s="202" t="s">
        <v>913</v>
      </c>
      <c r="C67" s="202" t="s">
        <v>320</v>
      </c>
      <c r="D67" s="202">
        <v>4.4800000000000004</v>
      </c>
      <c r="E67" s="202">
        <v>4</v>
      </c>
      <c r="F67" s="202">
        <v>0.8</v>
      </c>
      <c r="G67" s="202" t="s">
        <v>915</v>
      </c>
    </row>
    <row r="68" spans="2:7" x14ac:dyDescent="0.25">
      <c r="B68" s="202" t="s">
        <v>913</v>
      </c>
      <c r="C68" s="202" t="s">
        <v>321</v>
      </c>
      <c r="D68" s="202">
        <v>16.8</v>
      </c>
      <c r="E68" s="202">
        <v>15</v>
      </c>
      <c r="F68" s="202">
        <v>0.8</v>
      </c>
      <c r="G68" s="202" t="s">
        <v>915</v>
      </c>
    </row>
    <row r="69" spans="2:7" x14ac:dyDescent="0.25">
      <c r="B69" s="202" t="s">
        <v>913</v>
      </c>
      <c r="C69" s="202" t="s">
        <v>322</v>
      </c>
      <c r="D69" s="202">
        <v>2.2400000000000002</v>
      </c>
      <c r="E69" s="202">
        <v>2</v>
      </c>
      <c r="F69" s="202">
        <v>0.8</v>
      </c>
      <c r="G69" s="202" t="s">
        <v>915</v>
      </c>
    </row>
    <row r="70" spans="2:7" x14ac:dyDescent="0.25">
      <c r="B70" s="202" t="s">
        <v>913</v>
      </c>
      <c r="C70" s="202" t="s">
        <v>917</v>
      </c>
      <c r="D70" s="202">
        <v>4.4800000000000004</v>
      </c>
      <c r="E70" s="202">
        <v>4</v>
      </c>
      <c r="F70" s="202">
        <v>0.8</v>
      </c>
      <c r="G70" s="202" t="s">
        <v>915</v>
      </c>
    </row>
    <row r="71" spans="2:7" x14ac:dyDescent="0.25">
      <c r="B71" s="202" t="s">
        <v>913</v>
      </c>
      <c r="C71" s="202" t="s">
        <v>323</v>
      </c>
      <c r="D71" s="202">
        <v>20.16</v>
      </c>
      <c r="E71" s="202">
        <v>16</v>
      </c>
      <c r="F71" s="202">
        <v>0.9</v>
      </c>
      <c r="G71" s="202" t="s">
        <v>915</v>
      </c>
    </row>
    <row r="72" spans="2:7" x14ac:dyDescent="0.25">
      <c r="B72" s="202" t="s">
        <v>913</v>
      </c>
      <c r="C72" s="202" t="s">
        <v>332</v>
      </c>
      <c r="D72" s="202">
        <v>5.04</v>
      </c>
      <c r="E72" s="202">
        <v>4</v>
      </c>
      <c r="F72" s="202">
        <v>0.9</v>
      </c>
      <c r="G72" s="202" t="s">
        <v>915</v>
      </c>
    </row>
    <row r="73" spans="2:7" x14ac:dyDescent="0.25">
      <c r="B73" s="202" t="s">
        <v>913</v>
      </c>
      <c r="C73" s="202" t="s">
        <v>710</v>
      </c>
      <c r="D73" s="202">
        <v>2.52</v>
      </c>
      <c r="E73" s="202">
        <v>2</v>
      </c>
      <c r="F73" s="202">
        <v>0.9</v>
      </c>
      <c r="G73" s="202" t="s">
        <v>915</v>
      </c>
    </row>
    <row r="74" spans="2:7" x14ac:dyDescent="0.25">
      <c r="B74" s="202" t="s">
        <v>913</v>
      </c>
      <c r="C74" s="202" t="s">
        <v>710</v>
      </c>
      <c r="D74" s="202">
        <v>2.52</v>
      </c>
      <c r="E74" s="202">
        <v>2</v>
      </c>
      <c r="F74" s="202">
        <v>0.9</v>
      </c>
      <c r="G74" s="202" t="s">
        <v>915</v>
      </c>
    </row>
    <row r="75" spans="2:7" x14ac:dyDescent="0.25">
      <c r="B75" s="202" t="s">
        <v>913</v>
      </c>
      <c r="C75" s="202" t="s">
        <v>711</v>
      </c>
      <c r="D75" s="202">
        <v>7.56</v>
      </c>
      <c r="E75" s="202">
        <v>6</v>
      </c>
      <c r="F75" s="202">
        <v>0.9</v>
      </c>
      <c r="G75" s="202" t="s">
        <v>915</v>
      </c>
    </row>
    <row r="76" spans="2:7" x14ac:dyDescent="0.25">
      <c r="B76" s="202" t="s">
        <v>913</v>
      </c>
      <c r="C76" s="202" t="s">
        <v>918</v>
      </c>
      <c r="D76" s="202">
        <v>1.47</v>
      </c>
      <c r="E76" s="202">
        <v>1</v>
      </c>
      <c r="F76" s="202">
        <v>1.05</v>
      </c>
      <c r="G76" s="202" t="s">
        <v>915</v>
      </c>
    </row>
    <row r="77" spans="2:7" x14ac:dyDescent="0.25">
      <c r="B77" s="202" t="s">
        <v>913</v>
      </c>
      <c r="C77" s="202" t="s">
        <v>919</v>
      </c>
      <c r="D77" s="202">
        <v>2.94</v>
      </c>
      <c r="E77" s="202">
        <v>2</v>
      </c>
      <c r="F77" s="202">
        <v>1.05</v>
      </c>
      <c r="G77" s="202" t="s">
        <v>915</v>
      </c>
    </row>
    <row r="78" spans="2:7" x14ac:dyDescent="0.25">
      <c r="B78" s="202" t="s">
        <v>913</v>
      </c>
      <c r="C78" s="202" t="s">
        <v>920</v>
      </c>
      <c r="D78" s="202">
        <v>3.36</v>
      </c>
      <c r="E78" s="202">
        <v>2</v>
      </c>
      <c r="F78" s="202">
        <v>1.2</v>
      </c>
      <c r="G78" s="202" t="s">
        <v>915</v>
      </c>
    </row>
    <row r="79" spans="2:7" x14ac:dyDescent="0.25">
      <c r="B79" s="202" t="s">
        <v>913</v>
      </c>
      <c r="C79" s="202" t="s">
        <v>921</v>
      </c>
      <c r="D79" s="202">
        <v>2.1</v>
      </c>
      <c r="E79" s="202">
        <v>1</v>
      </c>
      <c r="F79" s="202">
        <v>1.5</v>
      </c>
      <c r="G79" s="202" t="s">
        <v>915</v>
      </c>
    </row>
    <row r="80" spans="2:7" x14ac:dyDescent="0.25">
      <c r="B80" s="202" t="s">
        <v>922</v>
      </c>
      <c r="D80" s="202">
        <v>92.75</v>
      </c>
    </row>
    <row r="83" spans="2:7" x14ac:dyDescent="0.25">
      <c r="B83" s="202" t="s">
        <v>923</v>
      </c>
    </row>
    <row r="84" spans="2:7" x14ac:dyDescent="0.25">
      <c r="B84" s="202" t="s">
        <v>924</v>
      </c>
      <c r="C84" s="202" t="s">
        <v>282</v>
      </c>
      <c r="D84" s="202" t="s">
        <v>911</v>
      </c>
      <c r="E84" s="202" t="s">
        <v>43</v>
      </c>
      <c r="F84" s="202" t="s">
        <v>261</v>
      </c>
      <c r="G84" s="202" t="s">
        <v>912</v>
      </c>
    </row>
    <row r="85" spans="2:7" x14ac:dyDescent="0.25">
      <c r="B85" s="202" t="s">
        <v>925</v>
      </c>
      <c r="C85" s="202" t="s">
        <v>1153</v>
      </c>
      <c r="D85" s="202">
        <v>5.04</v>
      </c>
      <c r="E85" s="202">
        <v>2</v>
      </c>
      <c r="F85" s="202">
        <v>1.8</v>
      </c>
      <c r="G85" s="202" t="s">
        <v>915</v>
      </c>
    </row>
    <row r="86" spans="2:7" x14ac:dyDescent="0.25">
      <c r="B86" s="202" t="s">
        <v>925</v>
      </c>
      <c r="C86" s="202" t="s">
        <v>1154</v>
      </c>
      <c r="D86" s="202">
        <v>6.44</v>
      </c>
      <c r="E86" s="202">
        <v>2</v>
      </c>
      <c r="F86" s="202">
        <v>2.2999999999999998</v>
      </c>
      <c r="G86" s="202" t="s">
        <v>968</v>
      </c>
    </row>
    <row r="87" spans="2:7" x14ac:dyDescent="0.25">
      <c r="B87" s="202" t="s">
        <v>1155</v>
      </c>
      <c r="D87" s="202">
        <v>11.48</v>
      </c>
    </row>
    <row r="90" spans="2:7" x14ac:dyDescent="0.25">
      <c r="B90" s="202" t="s">
        <v>928</v>
      </c>
    </row>
    <row r="91" spans="2:7" x14ac:dyDescent="0.25">
      <c r="B91" s="202" t="s">
        <v>924</v>
      </c>
      <c r="C91" s="202" t="s">
        <v>929</v>
      </c>
      <c r="D91" s="202" t="s">
        <v>43</v>
      </c>
      <c r="E91" s="202" t="s">
        <v>261</v>
      </c>
      <c r="F91" s="202" t="s">
        <v>324</v>
      </c>
    </row>
    <row r="92" spans="2:7" x14ac:dyDescent="0.25">
      <c r="B92" s="202" t="s">
        <v>930</v>
      </c>
      <c r="C92" s="202" t="s">
        <v>931</v>
      </c>
      <c r="D92" s="202">
        <v>6</v>
      </c>
      <c r="E92" s="202">
        <v>0.6</v>
      </c>
      <c r="F92" s="202">
        <v>5.04</v>
      </c>
    </row>
    <row r="93" spans="2:7" x14ac:dyDescent="0.25">
      <c r="B93" s="202" t="s">
        <v>930</v>
      </c>
      <c r="C93" s="202" t="s">
        <v>932</v>
      </c>
      <c r="D93" s="202">
        <v>4</v>
      </c>
      <c r="E93" s="202">
        <v>1.2</v>
      </c>
      <c r="F93" s="202">
        <v>6.72</v>
      </c>
    </row>
    <row r="94" spans="2:7" x14ac:dyDescent="0.25">
      <c r="B94" s="202" t="s">
        <v>930</v>
      </c>
      <c r="C94" s="202" t="s">
        <v>933</v>
      </c>
      <c r="D94" s="202">
        <v>1</v>
      </c>
      <c r="E94" s="202">
        <v>1.2</v>
      </c>
      <c r="F94" s="202">
        <v>1.68</v>
      </c>
    </row>
    <row r="95" spans="2:7" x14ac:dyDescent="0.25">
      <c r="B95" s="202" t="s">
        <v>930</v>
      </c>
      <c r="C95" s="202" t="s">
        <v>933</v>
      </c>
      <c r="D95" s="202">
        <v>3</v>
      </c>
      <c r="E95" s="202">
        <v>1.2</v>
      </c>
      <c r="F95" s="202">
        <v>5.04</v>
      </c>
    </row>
    <row r="96" spans="2:7" x14ac:dyDescent="0.25">
      <c r="B96" s="202" t="s">
        <v>934</v>
      </c>
      <c r="F96" s="202">
        <v>18.48</v>
      </c>
    </row>
    <row r="98" spans="2:6" x14ac:dyDescent="0.25">
      <c r="B98" s="202" t="s">
        <v>949</v>
      </c>
    </row>
    <row r="99" spans="2:6" x14ac:dyDescent="0.25">
      <c r="B99" s="202" t="s">
        <v>924</v>
      </c>
      <c r="C99" s="202" t="s">
        <v>929</v>
      </c>
      <c r="D99" s="202" t="s">
        <v>43</v>
      </c>
      <c r="E99" s="202" t="s">
        <v>261</v>
      </c>
      <c r="F99" s="202" t="s">
        <v>324</v>
      </c>
    </row>
    <row r="100" spans="2:6" x14ac:dyDescent="0.25">
      <c r="B100" s="202" t="s">
        <v>950</v>
      </c>
      <c r="C100" s="202" t="s">
        <v>938</v>
      </c>
      <c r="D100" s="202">
        <v>8</v>
      </c>
      <c r="E100" s="202">
        <v>1.8</v>
      </c>
      <c r="F100" s="202">
        <v>20.16</v>
      </c>
    </row>
    <row r="101" spans="2:6" x14ac:dyDescent="0.25">
      <c r="B101" s="202" t="s">
        <v>950</v>
      </c>
      <c r="C101" s="202" t="s">
        <v>939</v>
      </c>
      <c r="D101" s="202">
        <v>21</v>
      </c>
      <c r="E101" s="202">
        <v>1.8</v>
      </c>
      <c r="F101" s="202">
        <v>52.92</v>
      </c>
    </row>
    <row r="102" spans="2:6" x14ac:dyDescent="0.25">
      <c r="B102" s="202" t="s">
        <v>950</v>
      </c>
      <c r="C102" s="202" t="s">
        <v>940</v>
      </c>
      <c r="D102" s="202">
        <v>1</v>
      </c>
      <c r="E102" s="202">
        <v>1.8</v>
      </c>
      <c r="F102" s="202">
        <v>2.52</v>
      </c>
    </row>
    <row r="103" spans="2:6" x14ac:dyDescent="0.25">
      <c r="B103" s="202" t="s">
        <v>950</v>
      </c>
      <c r="C103" s="202" t="s">
        <v>941</v>
      </c>
      <c r="D103" s="202">
        <v>1</v>
      </c>
      <c r="E103" s="202">
        <v>1.8</v>
      </c>
      <c r="F103" s="202">
        <v>2.52</v>
      </c>
    </row>
    <row r="104" spans="2:6" x14ac:dyDescent="0.25">
      <c r="B104" s="202" t="s">
        <v>950</v>
      </c>
      <c r="C104" s="202" t="s">
        <v>942</v>
      </c>
      <c r="D104" s="202">
        <v>3</v>
      </c>
      <c r="E104" s="202">
        <v>2.4</v>
      </c>
      <c r="F104" s="202">
        <v>10.08</v>
      </c>
    </row>
    <row r="105" spans="2:6" x14ac:dyDescent="0.25">
      <c r="B105" s="202" t="s">
        <v>950</v>
      </c>
      <c r="C105" s="202" t="s">
        <v>943</v>
      </c>
      <c r="D105" s="202">
        <v>2</v>
      </c>
      <c r="E105" s="202">
        <v>2.4</v>
      </c>
      <c r="F105" s="202">
        <v>6.72</v>
      </c>
    </row>
    <row r="106" spans="2:6" x14ac:dyDescent="0.25">
      <c r="B106" s="202" t="s">
        <v>950</v>
      </c>
      <c r="C106" s="202" t="s">
        <v>944</v>
      </c>
      <c r="D106" s="202">
        <v>4</v>
      </c>
      <c r="E106" s="202">
        <v>2.4</v>
      </c>
      <c r="F106" s="202">
        <v>13.44</v>
      </c>
    </row>
    <row r="107" spans="2:6" x14ac:dyDescent="0.25">
      <c r="B107" s="202" t="s">
        <v>950</v>
      </c>
      <c r="C107" s="202" t="s">
        <v>945</v>
      </c>
      <c r="D107" s="202">
        <v>2</v>
      </c>
      <c r="E107" s="202">
        <v>3</v>
      </c>
      <c r="F107" s="202">
        <v>8.4</v>
      </c>
    </row>
    <row r="108" spans="2:6" x14ac:dyDescent="0.25">
      <c r="B108" s="202" t="s">
        <v>950</v>
      </c>
      <c r="C108" s="202" t="s">
        <v>946</v>
      </c>
      <c r="D108" s="202">
        <v>5</v>
      </c>
      <c r="E108" s="202">
        <v>3.6</v>
      </c>
      <c r="F108" s="202">
        <v>25.2</v>
      </c>
    </row>
    <row r="109" spans="2:6" x14ac:dyDescent="0.25">
      <c r="B109" s="202" t="s">
        <v>951</v>
      </c>
      <c r="F109" s="202">
        <v>141.96</v>
      </c>
    </row>
    <row r="112" spans="2:6" x14ac:dyDescent="0.25">
      <c r="B112" s="202" t="s">
        <v>935</v>
      </c>
    </row>
    <row r="113" spans="2:5" x14ac:dyDescent="0.25">
      <c r="B113" s="202" t="s">
        <v>924</v>
      </c>
      <c r="C113" s="202" t="s">
        <v>54</v>
      </c>
      <c r="D113" s="202" t="s">
        <v>268</v>
      </c>
      <c r="E113" s="202" t="s">
        <v>912</v>
      </c>
    </row>
    <row r="114" spans="2:5" x14ac:dyDescent="0.25">
      <c r="C114" s="202" t="s">
        <v>936</v>
      </c>
      <c r="D114" s="202">
        <v>271.02999999999997</v>
      </c>
      <c r="E114" s="202" t="s">
        <v>915</v>
      </c>
    </row>
    <row r="115" spans="2:5" x14ac:dyDescent="0.25">
      <c r="B115" s="202" t="s">
        <v>937</v>
      </c>
      <c r="D115" s="202">
        <v>271.02999999999997</v>
      </c>
    </row>
    <row r="118" spans="2:5" x14ac:dyDescent="0.25">
      <c r="B118" s="202" t="s">
        <v>952</v>
      </c>
    </row>
    <row r="119" spans="2:5" x14ac:dyDescent="0.25">
      <c r="B119" s="202" t="s">
        <v>924</v>
      </c>
      <c r="C119" s="202" t="s">
        <v>54</v>
      </c>
      <c r="D119" s="202" t="s">
        <v>263</v>
      </c>
      <c r="E119" s="202" t="s">
        <v>912</v>
      </c>
    </row>
    <row r="120" spans="2:5" x14ac:dyDescent="0.25">
      <c r="C120" s="202" t="s">
        <v>953</v>
      </c>
      <c r="D120" s="202">
        <v>106.99</v>
      </c>
      <c r="E120" s="202" t="s">
        <v>915</v>
      </c>
    </row>
    <row r="121" spans="2:5" x14ac:dyDescent="0.25">
      <c r="C121" s="202" t="s">
        <v>954</v>
      </c>
      <c r="D121" s="202">
        <v>1272.92</v>
      </c>
      <c r="E121" s="202" t="s">
        <v>915</v>
      </c>
    </row>
    <row r="122" spans="2:5" x14ac:dyDescent="0.25">
      <c r="B122" s="202" t="s">
        <v>955</v>
      </c>
      <c r="D122" s="202">
        <v>1379.92</v>
      </c>
    </row>
    <row r="125" spans="2:5" x14ac:dyDescent="0.25">
      <c r="B125" s="202" t="s">
        <v>956</v>
      </c>
    </row>
    <row r="126" spans="2:5" x14ac:dyDescent="0.25">
      <c r="B126" s="202" t="s">
        <v>924</v>
      </c>
      <c r="C126" s="202" t="s">
        <v>268</v>
      </c>
      <c r="D126" s="202" t="s">
        <v>54</v>
      </c>
      <c r="E126" s="202" t="s">
        <v>912</v>
      </c>
    </row>
    <row r="127" spans="2:5" x14ac:dyDescent="0.25">
      <c r="C127" s="202">
        <v>135.54</v>
      </c>
      <c r="D127" s="202" t="s">
        <v>957</v>
      </c>
      <c r="E127" s="202" t="s">
        <v>915</v>
      </c>
    </row>
    <row r="128" spans="2:5" x14ac:dyDescent="0.25">
      <c r="B128" s="202" t="s">
        <v>958</v>
      </c>
      <c r="C128" s="202">
        <v>135.54</v>
      </c>
    </row>
    <row r="131" spans="2:5" x14ac:dyDescent="0.25">
      <c r="B131" s="202" t="s">
        <v>959</v>
      </c>
    </row>
    <row r="132" spans="2:5" x14ac:dyDescent="0.25">
      <c r="B132" s="202" t="s">
        <v>924</v>
      </c>
      <c r="C132" s="202" t="s">
        <v>54</v>
      </c>
      <c r="D132" s="202" t="s">
        <v>263</v>
      </c>
      <c r="E132" s="202" t="s">
        <v>912</v>
      </c>
    </row>
    <row r="133" spans="2:5" x14ac:dyDescent="0.25">
      <c r="C133" s="202" t="s">
        <v>960</v>
      </c>
      <c r="D133" s="202">
        <v>47.03</v>
      </c>
      <c r="E133" s="202" t="s">
        <v>915</v>
      </c>
    </row>
    <row r="134" spans="2:5" x14ac:dyDescent="0.25">
      <c r="B134" s="202" t="s">
        <v>961</v>
      </c>
      <c r="D134" s="202">
        <v>47.03</v>
      </c>
    </row>
    <row r="137" spans="2:5" x14ac:dyDescent="0.25">
      <c r="B137" s="202" t="s">
        <v>962</v>
      </c>
    </row>
    <row r="138" spans="2:5" x14ac:dyDescent="0.25">
      <c r="B138" s="202" t="s">
        <v>924</v>
      </c>
      <c r="C138" s="202" t="s">
        <v>54</v>
      </c>
      <c r="D138" s="202" t="s">
        <v>963</v>
      </c>
      <c r="E138" s="202" t="s">
        <v>912</v>
      </c>
    </row>
    <row r="139" spans="2:5" x14ac:dyDescent="0.25">
      <c r="C139" s="202" t="s">
        <v>964</v>
      </c>
      <c r="D139" s="202">
        <v>257.51</v>
      </c>
    </row>
    <row r="140" spans="2:5" x14ac:dyDescent="0.25">
      <c r="B140" s="202" t="s">
        <v>965</v>
      </c>
      <c r="D140" s="202">
        <v>257.51</v>
      </c>
    </row>
    <row r="143" spans="2:5" x14ac:dyDescent="0.25">
      <c r="B143" s="202" t="s">
        <v>966</v>
      </c>
    </row>
    <row r="144" spans="2:5" x14ac:dyDescent="0.25">
      <c r="B144" s="202" t="s">
        <v>924</v>
      </c>
      <c r="C144" s="202" t="s">
        <v>268</v>
      </c>
      <c r="D144" s="202" t="s">
        <v>54</v>
      </c>
      <c r="E144" s="202" t="s">
        <v>912</v>
      </c>
    </row>
    <row r="145" spans="2:11" x14ac:dyDescent="0.25">
      <c r="C145" s="202">
        <v>199.18</v>
      </c>
      <c r="D145" s="202" t="s">
        <v>967</v>
      </c>
      <c r="E145" s="202" t="s">
        <v>968</v>
      </c>
    </row>
    <row r="146" spans="2:11" x14ac:dyDescent="0.25">
      <c r="B146" s="202" t="s">
        <v>969</v>
      </c>
      <c r="C146" s="202">
        <v>199.18</v>
      </c>
    </row>
    <row r="149" spans="2:11" x14ac:dyDescent="0.25">
      <c r="B149" s="202" t="s">
        <v>970</v>
      </c>
    </row>
    <row r="150" spans="2:11" x14ac:dyDescent="0.25">
      <c r="B150" s="202" t="s">
        <v>924</v>
      </c>
      <c r="C150" s="202" t="s">
        <v>971</v>
      </c>
      <c r="D150" s="202" t="s">
        <v>54</v>
      </c>
      <c r="E150" s="202" t="s">
        <v>912</v>
      </c>
    </row>
    <row r="151" spans="2:11" x14ac:dyDescent="0.25">
      <c r="C151" s="202">
        <v>308.26</v>
      </c>
      <c r="D151" s="202" t="s">
        <v>972</v>
      </c>
      <c r="E151" s="202" t="s">
        <v>915</v>
      </c>
    </row>
    <row r="152" spans="2:11" x14ac:dyDescent="0.25">
      <c r="B152" s="202" t="s">
        <v>973</v>
      </c>
      <c r="C152" s="202">
        <v>308.26</v>
      </c>
    </row>
    <row r="155" spans="2:11" x14ac:dyDescent="0.25">
      <c r="B155" s="202" t="s">
        <v>1050</v>
      </c>
      <c r="K155"/>
    </row>
    <row r="156" spans="2:11" x14ac:dyDescent="0.25">
      <c r="B156" s="202" t="s">
        <v>924</v>
      </c>
      <c r="C156" s="202" t="s">
        <v>235</v>
      </c>
      <c r="D156" s="202" t="s">
        <v>263</v>
      </c>
      <c r="E156" s="202" t="s">
        <v>291</v>
      </c>
      <c r="F156" s="202" t="s">
        <v>974</v>
      </c>
      <c r="G156" s="202" t="s">
        <v>325</v>
      </c>
      <c r="H156" s="202" t="s">
        <v>328</v>
      </c>
      <c r="I156" s="202" t="s">
        <v>292</v>
      </c>
      <c r="J156" s="202" t="s">
        <v>912</v>
      </c>
      <c r="K156"/>
    </row>
    <row r="157" spans="2:11" x14ac:dyDescent="0.25">
      <c r="B157" s="202" t="s">
        <v>975</v>
      </c>
      <c r="C157" s="202" t="s">
        <v>869</v>
      </c>
      <c r="D157" s="202">
        <v>17.829999999999998</v>
      </c>
      <c r="E157" s="202">
        <v>27.7</v>
      </c>
      <c r="F157" s="202">
        <v>3</v>
      </c>
      <c r="G157" s="202">
        <v>83.1</v>
      </c>
      <c r="H157" s="202">
        <v>13.25</v>
      </c>
      <c r="I157" s="202">
        <v>69.849999999999994</v>
      </c>
      <c r="J157" s="202" t="s">
        <v>915</v>
      </c>
      <c r="K157"/>
    </row>
    <row r="158" spans="2:11" x14ac:dyDescent="0.25">
      <c r="B158" s="202" t="s">
        <v>975</v>
      </c>
      <c r="C158" s="202" t="s">
        <v>870</v>
      </c>
      <c r="D158" s="202">
        <v>29.64</v>
      </c>
      <c r="E158" s="202">
        <v>34.049999999999997</v>
      </c>
      <c r="F158" s="202">
        <v>3</v>
      </c>
      <c r="G158" s="202">
        <v>102.15</v>
      </c>
      <c r="H158" s="202">
        <v>13.5</v>
      </c>
      <c r="I158" s="202">
        <v>88.65</v>
      </c>
      <c r="J158" s="202" t="s">
        <v>915</v>
      </c>
      <c r="K158"/>
    </row>
    <row r="159" spans="2:11" x14ac:dyDescent="0.25">
      <c r="B159" s="202" t="s">
        <v>975</v>
      </c>
      <c r="C159" s="202" t="s">
        <v>877</v>
      </c>
      <c r="D159" s="202">
        <v>4.46</v>
      </c>
      <c r="E159" s="202">
        <v>8.6999999999999993</v>
      </c>
      <c r="F159" s="202">
        <v>3</v>
      </c>
      <c r="G159" s="202">
        <v>26.1</v>
      </c>
      <c r="H159" s="202">
        <v>5.28</v>
      </c>
      <c r="I159" s="202">
        <v>20.82</v>
      </c>
      <c r="J159" s="202" t="s">
        <v>915</v>
      </c>
      <c r="K159"/>
    </row>
    <row r="160" spans="2:11" x14ac:dyDescent="0.25">
      <c r="B160" s="202" t="s">
        <v>975</v>
      </c>
      <c r="C160" s="202" t="s">
        <v>878</v>
      </c>
      <c r="D160" s="202">
        <v>4.95</v>
      </c>
      <c r="E160" s="202">
        <v>9.3000000000000007</v>
      </c>
      <c r="F160" s="202">
        <v>3</v>
      </c>
      <c r="G160" s="202">
        <v>27.9</v>
      </c>
      <c r="H160" s="202">
        <v>5.28</v>
      </c>
      <c r="I160" s="202">
        <v>22.62</v>
      </c>
      <c r="J160" s="202" t="s">
        <v>915</v>
      </c>
      <c r="K160"/>
    </row>
    <row r="161" spans="2:11" x14ac:dyDescent="0.25">
      <c r="B161" s="202" t="s">
        <v>975</v>
      </c>
      <c r="C161" s="202" t="s">
        <v>459</v>
      </c>
      <c r="D161" s="202">
        <v>2.61</v>
      </c>
      <c r="E161" s="202">
        <v>6.5</v>
      </c>
      <c r="F161" s="202">
        <v>3</v>
      </c>
      <c r="G161" s="202">
        <v>19.5</v>
      </c>
      <c r="H161" s="202">
        <v>2.21</v>
      </c>
      <c r="I161" s="202">
        <v>17.29</v>
      </c>
      <c r="J161" s="202" t="s">
        <v>915</v>
      </c>
      <c r="K161"/>
    </row>
    <row r="162" spans="2:11" x14ac:dyDescent="0.25">
      <c r="B162" s="202" t="s">
        <v>975</v>
      </c>
      <c r="C162" s="202" t="s">
        <v>884</v>
      </c>
      <c r="D162" s="202">
        <v>5.24</v>
      </c>
      <c r="E162" s="202">
        <v>11.4</v>
      </c>
      <c r="F162" s="202">
        <v>3</v>
      </c>
      <c r="G162" s="202">
        <v>34.200000000000003</v>
      </c>
      <c r="H162" s="202">
        <v>4.1100000000000003</v>
      </c>
      <c r="I162" s="202">
        <v>30.09</v>
      </c>
      <c r="J162" s="202" t="s">
        <v>915</v>
      </c>
      <c r="K162"/>
    </row>
    <row r="163" spans="2:11" x14ac:dyDescent="0.25">
      <c r="B163" s="202" t="s">
        <v>975</v>
      </c>
      <c r="C163" s="202" t="s">
        <v>885</v>
      </c>
      <c r="D163" s="202">
        <v>8.8000000000000007</v>
      </c>
      <c r="E163" s="202">
        <v>12</v>
      </c>
      <c r="F163" s="202">
        <v>3</v>
      </c>
      <c r="G163" s="202">
        <v>36</v>
      </c>
      <c r="H163" s="202">
        <v>5.0599999999999996</v>
      </c>
      <c r="I163" s="202">
        <v>30.94</v>
      </c>
      <c r="J163" s="202" t="s">
        <v>915</v>
      </c>
      <c r="K163"/>
    </row>
    <row r="164" spans="2:11" x14ac:dyDescent="0.25">
      <c r="B164" s="202" t="s">
        <v>975</v>
      </c>
      <c r="C164" s="202" t="s">
        <v>895</v>
      </c>
      <c r="D164" s="202">
        <v>3.83</v>
      </c>
      <c r="E164" s="202">
        <v>7.9</v>
      </c>
      <c r="F164" s="202">
        <v>3</v>
      </c>
      <c r="G164" s="202">
        <v>23.7</v>
      </c>
      <c r="H164" s="202">
        <v>1.89</v>
      </c>
      <c r="I164" s="202">
        <v>21.81</v>
      </c>
      <c r="J164" s="202" t="s">
        <v>915</v>
      </c>
      <c r="K164"/>
    </row>
    <row r="165" spans="2:11" x14ac:dyDescent="0.25">
      <c r="B165" s="202" t="s">
        <v>975</v>
      </c>
      <c r="C165" s="202" t="s">
        <v>896</v>
      </c>
      <c r="D165" s="202">
        <v>3.83</v>
      </c>
      <c r="E165" s="202">
        <v>7.9</v>
      </c>
      <c r="F165" s="202">
        <v>3</v>
      </c>
      <c r="G165" s="202">
        <v>23.7</v>
      </c>
      <c r="H165" s="202">
        <v>1.89</v>
      </c>
      <c r="I165" s="202">
        <v>21.81</v>
      </c>
      <c r="J165" s="202" t="s">
        <v>915</v>
      </c>
      <c r="K165"/>
    </row>
    <row r="166" spans="2:11" x14ac:dyDescent="0.25">
      <c r="B166" s="202" t="s">
        <v>975</v>
      </c>
      <c r="C166" s="202" t="s">
        <v>898</v>
      </c>
      <c r="D166" s="202">
        <v>5.69</v>
      </c>
      <c r="E166" s="202">
        <v>10.199999999999999</v>
      </c>
      <c r="F166" s="202">
        <v>3</v>
      </c>
      <c r="G166" s="202">
        <v>30.6</v>
      </c>
      <c r="H166" s="202">
        <v>2.2200000000000002</v>
      </c>
      <c r="I166" s="202">
        <v>28.38</v>
      </c>
      <c r="J166" s="202" t="s">
        <v>915</v>
      </c>
      <c r="K166"/>
    </row>
    <row r="167" spans="2:11" x14ac:dyDescent="0.25">
      <c r="B167" s="202" t="s">
        <v>975</v>
      </c>
      <c r="C167" s="202" t="s">
        <v>899</v>
      </c>
      <c r="D167" s="202">
        <v>9.3800000000000008</v>
      </c>
      <c r="E167" s="202">
        <v>12.5</v>
      </c>
      <c r="F167" s="202">
        <v>3</v>
      </c>
      <c r="G167" s="202">
        <v>37.5</v>
      </c>
      <c r="H167" s="202">
        <v>2.97</v>
      </c>
      <c r="I167" s="202">
        <v>34.53</v>
      </c>
      <c r="J167" s="202" t="s">
        <v>915</v>
      </c>
      <c r="K167"/>
    </row>
    <row r="168" spans="2:11" x14ac:dyDescent="0.25">
      <c r="B168" s="202" t="s">
        <v>975</v>
      </c>
      <c r="C168" s="202" t="s">
        <v>899</v>
      </c>
      <c r="D168" s="202">
        <v>9.3800000000000008</v>
      </c>
      <c r="E168" s="202">
        <v>12.5</v>
      </c>
      <c r="F168" s="202">
        <v>3</v>
      </c>
      <c r="G168" s="202">
        <v>37.5</v>
      </c>
      <c r="H168" s="202">
        <v>2.97</v>
      </c>
      <c r="I168" s="202">
        <v>34.53</v>
      </c>
      <c r="J168" s="202" t="s">
        <v>915</v>
      </c>
      <c r="K168"/>
    </row>
    <row r="169" spans="2:11" x14ac:dyDescent="0.25">
      <c r="B169" s="202" t="s">
        <v>975</v>
      </c>
      <c r="C169" s="202" t="s">
        <v>900</v>
      </c>
      <c r="D169" s="202">
        <v>18.850000000000001</v>
      </c>
      <c r="E169" s="202">
        <v>20.6</v>
      </c>
      <c r="F169" s="202">
        <v>3</v>
      </c>
      <c r="G169" s="202">
        <v>61.81</v>
      </c>
      <c r="H169" s="202">
        <v>3.33</v>
      </c>
      <c r="I169" s="202">
        <v>58.48</v>
      </c>
      <c r="J169" s="202" t="s">
        <v>915</v>
      </c>
      <c r="K169"/>
    </row>
    <row r="170" spans="2:11" x14ac:dyDescent="0.25">
      <c r="B170" s="202" t="s">
        <v>975</v>
      </c>
      <c r="C170" s="202" t="s">
        <v>901</v>
      </c>
      <c r="D170" s="202">
        <v>18.850000000000001</v>
      </c>
      <c r="E170" s="202">
        <v>20.6</v>
      </c>
      <c r="F170" s="202">
        <v>3</v>
      </c>
      <c r="G170" s="202">
        <v>61.81</v>
      </c>
      <c r="H170" s="202">
        <v>3.33</v>
      </c>
      <c r="I170" s="202">
        <v>58.48</v>
      </c>
      <c r="J170" s="202" t="s">
        <v>915</v>
      </c>
      <c r="K170"/>
    </row>
    <row r="171" spans="2:11" x14ac:dyDescent="0.25">
      <c r="B171" s="202" t="s">
        <v>975</v>
      </c>
      <c r="C171" s="202" t="s">
        <v>908</v>
      </c>
      <c r="D171" s="202">
        <v>8.35</v>
      </c>
      <c r="E171" s="202">
        <v>14.13</v>
      </c>
      <c r="F171" s="202">
        <v>3</v>
      </c>
      <c r="G171" s="202">
        <v>42.39</v>
      </c>
      <c r="H171" s="202">
        <v>1.68</v>
      </c>
      <c r="I171" s="202">
        <v>40.71</v>
      </c>
      <c r="J171" s="202" t="s">
        <v>915</v>
      </c>
      <c r="K171"/>
    </row>
    <row r="172" spans="2:11" x14ac:dyDescent="0.25">
      <c r="B172" s="202" t="s">
        <v>975</v>
      </c>
      <c r="C172" s="202" t="s">
        <v>909</v>
      </c>
      <c r="D172" s="202">
        <v>6.25</v>
      </c>
      <c r="E172" s="202">
        <v>12.57</v>
      </c>
      <c r="F172" s="202">
        <v>3</v>
      </c>
      <c r="G172" s="202">
        <v>37.71</v>
      </c>
      <c r="H172" s="202">
        <v>1.68</v>
      </c>
      <c r="I172" s="202">
        <v>36.03</v>
      </c>
      <c r="J172" s="202" t="s">
        <v>915</v>
      </c>
      <c r="K172"/>
    </row>
    <row r="173" spans="2:11" x14ac:dyDescent="0.25">
      <c r="B173" s="202" t="s">
        <v>318</v>
      </c>
      <c r="I173" s="202">
        <v>615.02</v>
      </c>
      <c r="K173"/>
    </row>
    <row r="177" spans="2:5" x14ac:dyDescent="0.25">
      <c r="B177" s="202" t="s">
        <v>976</v>
      </c>
    </row>
    <row r="178" spans="2:5" x14ac:dyDescent="0.25">
      <c r="B178" s="202" t="s">
        <v>924</v>
      </c>
      <c r="C178" s="202" t="s">
        <v>235</v>
      </c>
      <c r="D178" s="202" t="s">
        <v>291</v>
      </c>
      <c r="E178" s="202" t="s">
        <v>912</v>
      </c>
    </row>
    <row r="179" spans="2:5" x14ac:dyDescent="0.25">
      <c r="B179" s="202" t="s">
        <v>977</v>
      </c>
      <c r="C179" s="202" t="s">
        <v>889</v>
      </c>
      <c r="D179" s="202">
        <v>70.099999999999994</v>
      </c>
      <c r="E179" s="202" t="s">
        <v>915</v>
      </c>
    </row>
    <row r="180" spans="2:5" x14ac:dyDescent="0.25">
      <c r="B180" s="202" t="s">
        <v>958</v>
      </c>
    </row>
    <row r="182" spans="2:5" x14ac:dyDescent="0.25">
      <c r="B182" s="202" t="s">
        <v>978</v>
      </c>
    </row>
    <row r="183" spans="2:5" x14ac:dyDescent="0.25">
      <c r="B183" s="202" t="s">
        <v>924</v>
      </c>
      <c r="C183" s="202" t="s">
        <v>235</v>
      </c>
      <c r="D183" s="202" t="s">
        <v>263</v>
      </c>
      <c r="E183" s="202" t="s">
        <v>912</v>
      </c>
    </row>
    <row r="184" spans="2:5" x14ac:dyDescent="0.25">
      <c r="B184" s="202" t="s">
        <v>979</v>
      </c>
      <c r="C184" s="202" t="s">
        <v>863</v>
      </c>
      <c r="D184" s="202">
        <v>3.45</v>
      </c>
    </row>
    <row r="185" spans="2:5" x14ac:dyDescent="0.25">
      <c r="B185" s="202" t="s">
        <v>979</v>
      </c>
      <c r="C185" s="202" t="s">
        <v>864</v>
      </c>
      <c r="D185" s="202">
        <v>8.3000000000000007</v>
      </c>
      <c r="E185" s="202" t="s">
        <v>915</v>
      </c>
    </row>
    <row r="186" spans="2:5" x14ac:dyDescent="0.25">
      <c r="B186" s="202" t="s">
        <v>979</v>
      </c>
      <c r="C186" s="202" t="s">
        <v>865</v>
      </c>
      <c r="D186" s="202">
        <v>8.19</v>
      </c>
      <c r="E186" s="202" t="s">
        <v>915</v>
      </c>
    </row>
    <row r="187" spans="2:5" x14ac:dyDescent="0.25">
      <c r="B187" s="202" t="s">
        <v>979</v>
      </c>
      <c r="C187" s="202" t="s">
        <v>866</v>
      </c>
      <c r="D187" s="202">
        <v>11.9</v>
      </c>
      <c r="E187" s="202" t="s">
        <v>915</v>
      </c>
    </row>
    <row r="188" spans="2:5" x14ac:dyDescent="0.25">
      <c r="B188" s="202" t="s">
        <v>979</v>
      </c>
      <c r="C188" s="202" t="s">
        <v>867</v>
      </c>
      <c r="D188" s="202">
        <v>18.309999999999999</v>
      </c>
      <c r="E188" s="202" t="s">
        <v>915</v>
      </c>
    </row>
    <row r="189" spans="2:5" x14ac:dyDescent="0.25">
      <c r="B189" s="202" t="s">
        <v>979</v>
      </c>
      <c r="C189" s="202" t="s">
        <v>868</v>
      </c>
      <c r="D189" s="202">
        <v>3.07</v>
      </c>
      <c r="E189" s="202" t="s">
        <v>915</v>
      </c>
    </row>
    <row r="190" spans="2:5" x14ac:dyDescent="0.25">
      <c r="B190" s="202" t="s">
        <v>979</v>
      </c>
      <c r="C190" s="202" t="s">
        <v>869</v>
      </c>
      <c r="D190" s="202">
        <v>17.829999999999998</v>
      </c>
      <c r="E190" s="202" t="s">
        <v>915</v>
      </c>
    </row>
    <row r="191" spans="2:5" x14ac:dyDescent="0.25">
      <c r="B191" s="202" t="s">
        <v>979</v>
      </c>
      <c r="C191" s="202" t="s">
        <v>870</v>
      </c>
      <c r="D191" s="202">
        <v>29.64</v>
      </c>
      <c r="E191" s="202" t="s">
        <v>915</v>
      </c>
    </row>
    <row r="192" spans="2:5" x14ac:dyDescent="0.25">
      <c r="B192" s="202" t="s">
        <v>979</v>
      </c>
      <c r="C192" s="202" t="s">
        <v>871</v>
      </c>
      <c r="D192" s="202">
        <v>39.44</v>
      </c>
      <c r="E192" s="202" t="s">
        <v>915</v>
      </c>
    </row>
    <row r="193" spans="2:5" x14ac:dyDescent="0.25">
      <c r="B193" s="202" t="s">
        <v>979</v>
      </c>
      <c r="C193" s="202" t="s">
        <v>872</v>
      </c>
      <c r="D193" s="202">
        <v>39.630000000000003</v>
      </c>
      <c r="E193" s="202" t="s">
        <v>915</v>
      </c>
    </row>
    <row r="194" spans="2:5" x14ac:dyDescent="0.25">
      <c r="B194" s="202" t="s">
        <v>979</v>
      </c>
      <c r="C194" s="202" t="s">
        <v>873</v>
      </c>
      <c r="D194" s="202">
        <v>44.59</v>
      </c>
      <c r="E194" s="202" t="s">
        <v>915</v>
      </c>
    </row>
    <row r="195" spans="2:5" x14ac:dyDescent="0.25">
      <c r="B195" s="202" t="s">
        <v>979</v>
      </c>
      <c r="C195" s="202" t="s">
        <v>874</v>
      </c>
      <c r="D195" s="202">
        <v>44.59</v>
      </c>
      <c r="E195" s="202" t="s">
        <v>915</v>
      </c>
    </row>
    <row r="196" spans="2:5" x14ac:dyDescent="0.25">
      <c r="B196" s="202" t="s">
        <v>979</v>
      </c>
      <c r="C196" s="202" t="s">
        <v>875</v>
      </c>
      <c r="D196" s="202">
        <v>36.11</v>
      </c>
      <c r="E196" s="202" t="s">
        <v>915</v>
      </c>
    </row>
    <row r="197" spans="2:5" x14ac:dyDescent="0.25">
      <c r="B197" s="202" t="s">
        <v>979</v>
      </c>
      <c r="C197" s="202" t="s">
        <v>876</v>
      </c>
      <c r="D197" s="202">
        <v>36.11</v>
      </c>
      <c r="E197" s="202" t="s">
        <v>915</v>
      </c>
    </row>
    <row r="198" spans="2:5" x14ac:dyDescent="0.25">
      <c r="B198" s="202" t="s">
        <v>979</v>
      </c>
      <c r="C198" s="202" t="s">
        <v>877</v>
      </c>
      <c r="D198" s="202">
        <v>4.46</v>
      </c>
      <c r="E198" s="202" t="s">
        <v>915</v>
      </c>
    </row>
    <row r="199" spans="2:5" x14ac:dyDescent="0.25">
      <c r="B199" s="202" t="s">
        <v>979</v>
      </c>
      <c r="C199" s="202" t="s">
        <v>878</v>
      </c>
      <c r="D199" s="202">
        <v>4.95</v>
      </c>
      <c r="E199" s="202" t="s">
        <v>915</v>
      </c>
    </row>
    <row r="200" spans="2:5" x14ac:dyDescent="0.25">
      <c r="B200" s="202" t="s">
        <v>979</v>
      </c>
      <c r="C200" s="202" t="s">
        <v>879</v>
      </c>
      <c r="D200" s="202">
        <v>11.9</v>
      </c>
      <c r="E200" s="202" t="s">
        <v>915</v>
      </c>
    </row>
    <row r="201" spans="2:5" x14ac:dyDescent="0.25">
      <c r="B201" s="202" t="s">
        <v>979</v>
      </c>
      <c r="C201" s="202" t="s">
        <v>459</v>
      </c>
      <c r="D201" s="202">
        <v>2.61</v>
      </c>
      <c r="E201" s="202" t="s">
        <v>915</v>
      </c>
    </row>
    <row r="202" spans="2:5" x14ac:dyDescent="0.25">
      <c r="B202" s="202" t="s">
        <v>979</v>
      </c>
      <c r="C202" s="202" t="s">
        <v>880</v>
      </c>
      <c r="D202" s="202">
        <v>1.9</v>
      </c>
      <c r="E202" s="202" t="s">
        <v>915</v>
      </c>
    </row>
    <row r="203" spans="2:5" x14ac:dyDescent="0.25">
      <c r="B203" s="202" t="s">
        <v>979</v>
      </c>
      <c r="C203" s="202" t="s">
        <v>881</v>
      </c>
      <c r="D203" s="202">
        <v>8.1199999999999992</v>
      </c>
      <c r="E203" s="202" t="s">
        <v>915</v>
      </c>
    </row>
    <row r="204" spans="2:5" x14ac:dyDescent="0.25">
      <c r="B204" s="202" t="s">
        <v>979</v>
      </c>
      <c r="C204" s="202" t="s">
        <v>882</v>
      </c>
      <c r="D204" s="202">
        <v>8.1199999999999992</v>
      </c>
      <c r="E204" s="202" t="s">
        <v>915</v>
      </c>
    </row>
    <row r="205" spans="2:5" x14ac:dyDescent="0.25">
      <c r="B205" s="202" t="s">
        <v>979</v>
      </c>
      <c r="C205" s="202" t="s">
        <v>883</v>
      </c>
      <c r="D205" s="202">
        <v>1.2</v>
      </c>
    </row>
    <row r="206" spans="2:5" x14ac:dyDescent="0.25">
      <c r="B206" s="202" t="s">
        <v>979</v>
      </c>
      <c r="C206" s="202" t="s">
        <v>884</v>
      </c>
      <c r="D206" s="202">
        <v>5.24</v>
      </c>
      <c r="E206" s="202" t="s">
        <v>915</v>
      </c>
    </row>
    <row r="207" spans="2:5" x14ac:dyDescent="0.25">
      <c r="B207" s="202" t="s">
        <v>979</v>
      </c>
      <c r="C207" s="202" t="s">
        <v>885</v>
      </c>
      <c r="D207" s="202">
        <v>8.8000000000000007</v>
      </c>
      <c r="E207" s="202" t="s">
        <v>915</v>
      </c>
    </row>
    <row r="208" spans="2:5" x14ac:dyDescent="0.25">
      <c r="B208" s="202" t="s">
        <v>979</v>
      </c>
      <c r="C208" s="202" t="s">
        <v>886</v>
      </c>
      <c r="D208" s="202">
        <v>47.72</v>
      </c>
      <c r="E208" s="202" t="s">
        <v>915</v>
      </c>
    </row>
    <row r="209" spans="2:5" x14ac:dyDescent="0.25">
      <c r="B209" s="202" t="s">
        <v>979</v>
      </c>
      <c r="C209" s="202" t="s">
        <v>887</v>
      </c>
      <c r="D209" s="202">
        <v>36.200000000000003</v>
      </c>
      <c r="E209" s="202" t="s">
        <v>915</v>
      </c>
    </row>
    <row r="210" spans="2:5" x14ac:dyDescent="0.25">
      <c r="B210" s="202" t="s">
        <v>979</v>
      </c>
      <c r="C210" s="202" t="s">
        <v>888</v>
      </c>
      <c r="D210" s="202">
        <v>35.92</v>
      </c>
      <c r="E210" s="202" t="s">
        <v>915</v>
      </c>
    </row>
    <row r="211" spans="2:5" x14ac:dyDescent="0.25">
      <c r="B211" s="202" t="s">
        <v>979</v>
      </c>
      <c r="C211" s="202" t="s">
        <v>890</v>
      </c>
      <c r="D211" s="202">
        <v>32.25</v>
      </c>
      <c r="E211" s="202" t="s">
        <v>915</v>
      </c>
    </row>
    <row r="212" spans="2:5" x14ac:dyDescent="0.25">
      <c r="B212" s="202" t="s">
        <v>979</v>
      </c>
      <c r="C212" s="202" t="s">
        <v>891</v>
      </c>
      <c r="D212" s="202">
        <v>1.8</v>
      </c>
    </row>
    <row r="213" spans="2:5" x14ac:dyDescent="0.25">
      <c r="B213" s="202" t="s">
        <v>979</v>
      </c>
      <c r="C213" s="202" t="s">
        <v>892</v>
      </c>
      <c r="D213" s="202">
        <v>4.66</v>
      </c>
      <c r="E213" s="202" t="s">
        <v>915</v>
      </c>
    </row>
    <row r="214" spans="2:5" x14ac:dyDescent="0.25">
      <c r="B214" s="202" t="s">
        <v>979</v>
      </c>
      <c r="C214" s="202" t="s">
        <v>893</v>
      </c>
      <c r="D214" s="202">
        <v>2.94</v>
      </c>
      <c r="E214" s="202" t="s">
        <v>915</v>
      </c>
    </row>
    <row r="215" spans="2:5" x14ac:dyDescent="0.25">
      <c r="B215" s="202" t="s">
        <v>979</v>
      </c>
      <c r="C215" s="202" t="s">
        <v>894</v>
      </c>
      <c r="D215" s="202">
        <v>18.11</v>
      </c>
      <c r="E215" s="202" t="s">
        <v>915</v>
      </c>
    </row>
    <row r="216" spans="2:5" x14ac:dyDescent="0.25">
      <c r="B216" s="202" t="s">
        <v>979</v>
      </c>
      <c r="C216" s="202" t="s">
        <v>895</v>
      </c>
      <c r="D216" s="202">
        <v>3.83</v>
      </c>
      <c r="E216" s="202" t="s">
        <v>915</v>
      </c>
    </row>
    <row r="217" spans="2:5" x14ac:dyDescent="0.25">
      <c r="B217" s="202" t="s">
        <v>979</v>
      </c>
      <c r="C217" s="202" t="s">
        <v>896</v>
      </c>
      <c r="D217" s="202">
        <v>3.83</v>
      </c>
      <c r="E217" s="202" t="s">
        <v>915</v>
      </c>
    </row>
    <row r="218" spans="2:5" x14ac:dyDescent="0.25">
      <c r="B218" s="202" t="s">
        <v>979</v>
      </c>
      <c r="C218" s="202" t="s">
        <v>897</v>
      </c>
      <c r="D218" s="202">
        <v>5.69</v>
      </c>
      <c r="E218" s="202" t="s">
        <v>915</v>
      </c>
    </row>
    <row r="219" spans="2:5" x14ac:dyDescent="0.25">
      <c r="B219" s="202" t="s">
        <v>979</v>
      </c>
      <c r="C219" s="202" t="s">
        <v>898</v>
      </c>
      <c r="D219" s="202">
        <v>5.69</v>
      </c>
      <c r="E219" s="202" t="s">
        <v>915</v>
      </c>
    </row>
    <row r="220" spans="2:5" x14ac:dyDescent="0.25">
      <c r="B220" s="202" t="s">
        <v>979</v>
      </c>
      <c r="C220" s="202" t="s">
        <v>899</v>
      </c>
      <c r="D220" s="202">
        <v>9.3800000000000008</v>
      </c>
      <c r="E220" s="202" t="s">
        <v>915</v>
      </c>
    </row>
    <row r="221" spans="2:5" x14ac:dyDescent="0.25">
      <c r="B221" s="202" t="s">
        <v>979</v>
      </c>
      <c r="C221" s="202" t="s">
        <v>899</v>
      </c>
      <c r="D221" s="202">
        <v>9.3800000000000008</v>
      </c>
      <c r="E221" s="202" t="s">
        <v>915</v>
      </c>
    </row>
    <row r="222" spans="2:5" x14ac:dyDescent="0.25">
      <c r="B222" s="202" t="s">
        <v>979</v>
      </c>
      <c r="C222" s="202" t="s">
        <v>900</v>
      </c>
      <c r="D222" s="202">
        <v>18.850000000000001</v>
      </c>
      <c r="E222" s="202" t="s">
        <v>915</v>
      </c>
    </row>
    <row r="223" spans="2:5" x14ac:dyDescent="0.25">
      <c r="B223" s="202" t="s">
        <v>979</v>
      </c>
      <c r="C223" s="202" t="s">
        <v>901</v>
      </c>
      <c r="D223" s="202">
        <v>18.850000000000001</v>
      </c>
      <c r="E223" s="202" t="s">
        <v>915</v>
      </c>
    </row>
    <row r="224" spans="2:5" x14ac:dyDescent="0.25">
      <c r="B224" s="202" t="s">
        <v>979</v>
      </c>
      <c r="C224" s="202" t="s">
        <v>902</v>
      </c>
      <c r="D224" s="202">
        <v>24.23</v>
      </c>
      <c r="E224" s="202" t="s">
        <v>915</v>
      </c>
    </row>
    <row r="225" spans="2:5" x14ac:dyDescent="0.25">
      <c r="B225" s="202" t="s">
        <v>979</v>
      </c>
      <c r="C225" s="202" t="s">
        <v>903</v>
      </c>
      <c r="D225" s="202">
        <v>29.76</v>
      </c>
      <c r="E225" s="202" t="s">
        <v>915</v>
      </c>
    </row>
    <row r="226" spans="2:5" x14ac:dyDescent="0.25">
      <c r="B226" s="202" t="s">
        <v>979</v>
      </c>
      <c r="C226" s="202" t="s">
        <v>904</v>
      </c>
      <c r="D226" s="202">
        <v>29.76</v>
      </c>
      <c r="E226" s="202" t="s">
        <v>915</v>
      </c>
    </row>
    <row r="227" spans="2:5" x14ac:dyDescent="0.25">
      <c r="B227" s="202" t="s">
        <v>979</v>
      </c>
      <c r="C227" s="202" t="s">
        <v>905</v>
      </c>
      <c r="D227" s="202">
        <v>62.4</v>
      </c>
      <c r="E227" s="202" t="s">
        <v>915</v>
      </c>
    </row>
    <row r="228" spans="2:5" x14ac:dyDescent="0.25">
      <c r="B228" s="202" t="s">
        <v>979</v>
      </c>
      <c r="C228" s="202" t="s">
        <v>906</v>
      </c>
      <c r="D228" s="202">
        <v>62.4</v>
      </c>
      <c r="E228" s="202" t="s">
        <v>915</v>
      </c>
    </row>
    <row r="229" spans="2:5" x14ac:dyDescent="0.25">
      <c r="B229" s="202" t="s">
        <v>979</v>
      </c>
      <c r="C229" s="202" t="s">
        <v>907</v>
      </c>
      <c r="D229" s="202">
        <v>1.72</v>
      </c>
      <c r="E229" s="202" t="s">
        <v>915</v>
      </c>
    </row>
    <row r="230" spans="2:5" x14ac:dyDescent="0.25">
      <c r="B230" s="202" t="s">
        <v>979</v>
      </c>
      <c r="C230" s="202" t="s">
        <v>908</v>
      </c>
      <c r="D230" s="202">
        <v>8.35</v>
      </c>
      <c r="E230" s="202" t="s">
        <v>915</v>
      </c>
    </row>
    <row r="231" spans="2:5" x14ac:dyDescent="0.25">
      <c r="B231" s="202" t="s">
        <v>979</v>
      </c>
      <c r="C231" s="202" t="s">
        <v>909</v>
      </c>
      <c r="D231" s="202">
        <v>6.25</v>
      </c>
      <c r="E231" s="202" t="s">
        <v>915</v>
      </c>
    </row>
    <row r="232" spans="2:5" x14ac:dyDescent="0.25">
      <c r="B232" s="202" t="s">
        <v>1052</v>
      </c>
      <c r="D232" s="202">
        <v>878.43</v>
      </c>
    </row>
    <row r="236" spans="2:5" x14ac:dyDescent="0.25">
      <c r="B236" s="202" t="s">
        <v>980</v>
      </c>
    </row>
    <row r="237" spans="2:5" x14ac:dyDescent="0.25">
      <c r="B237" s="202" t="s">
        <v>924</v>
      </c>
      <c r="C237" s="202" t="s">
        <v>235</v>
      </c>
      <c r="D237" s="202" t="s">
        <v>263</v>
      </c>
      <c r="E237" s="202" t="s">
        <v>912</v>
      </c>
    </row>
    <row r="238" spans="2:5" x14ac:dyDescent="0.25">
      <c r="B238" s="202" t="s">
        <v>981</v>
      </c>
      <c r="C238" s="202" t="s">
        <v>889</v>
      </c>
      <c r="D238" s="202">
        <v>296.5</v>
      </c>
      <c r="E238" s="202" t="s">
        <v>915</v>
      </c>
    </row>
    <row r="239" spans="2:5" x14ac:dyDescent="0.25">
      <c r="B239" s="202" t="s">
        <v>958</v>
      </c>
      <c r="D239" s="202">
        <v>296.5</v>
      </c>
    </row>
    <row r="243" spans="2:9" x14ac:dyDescent="0.25">
      <c r="B243" s="202" t="s">
        <v>982</v>
      </c>
    </row>
    <row r="244" spans="2:9" x14ac:dyDescent="0.25">
      <c r="B244" s="202" t="s">
        <v>924</v>
      </c>
      <c r="C244" s="202" t="s">
        <v>54</v>
      </c>
      <c r="D244" s="202" t="s">
        <v>971</v>
      </c>
      <c r="E244" s="202" t="s">
        <v>912</v>
      </c>
    </row>
    <row r="245" spans="2:9" x14ac:dyDescent="0.25">
      <c r="B245" s="202" t="s">
        <v>1053</v>
      </c>
      <c r="C245" s="202" t="s">
        <v>983</v>
      </c>
      <c r="D245" s="202">
        <v>320.45999999999998</v>
      </c>
      <c r="E245" s="202" t="s">
        <v>915</v>
      </c>
    </row>
    <row r="246" spans="2:9" x14ac:dyDescent="0.25">
      <c r="B246" s="202" t="s">
        <v>984</v>
      </c>
      <c r="D246" s="202">
        <v>320.45999999999998</v>
      </c>
    </row>
    <row r="249" spans="2:9" x14ac:dyDescent="0.25">
      <c r="B249" s="202" t="s">
        <v>1054</v>
      </c>
    </row>
    <row r="250" spans="2:9" x14ac:dyDescent="0.25">
      <c r="B250" s="202" t="s">
        <v>1055</v>
      </c>
      <c r="C250" s="202" t="s">
        <v>1056</v>
      </c>
      <c r="D250" s="202" t="s">
        <v>261</v>
      </c>
      <c r="E250" s="202" t="s">
        <v>262</v>
      </c>
      <c r="F250" s="202" t="s">
        <v>263</v>
      </c>
      <c r="G250" s="202" t="s">
        <v>1057</v>
      </c>
      <c r="H250" s="202" t="s">
        <v>1058</v>
      </c>
      <c r="I250" s="202" t="s">
        <v>912</v>
      </c>
    </row>
    <row r="251" spans="2:9" x14ac:dyDescent="0.25">
      <c r="B251" s="202" t="s">
        <v>1012</v>
      </c>
      <c r="C251" s="202" t="s">
        <v>931</v>
      </c>
      <c r="D251" s="202">
        <v>0.6</v>
      </c>
      <c r="E251" s="202">
        <v>0.9</v>
      </c>
      <c r="F251" s="202">
        <v>3.24</v>
      </c>
      <c r="G251" s="202">
        <v>6</v>
      </c>
      <c r="H251" s="202" t="s">
        <v>1059</v>
      </c>
      <c r="I251" s="202" t="s">
        <v>915</v>
      </c>
    </row>
    <row r="252" spans="2:9" x14ac:dyDescent="0.25">
      <c r="B252" s="202" t="s">
        <v>1010</v>
      </c>
      <c r="C252" s="202" t="s">
        <v>932</v>
      </c>
      <c r="D252" s="202">
        <v>1.2</v>
      </c>
      <c r="E252" s="202">
        <v>0.6</v>
      </c>
      <c r="F252" s="202">
        <v>2.88</v>
      </c>
      <c r="G252" s="202">
        <v>4</v>
      </c>
      <c r="H252" s="202" t="s">
        <v>1060</v>
      </c>
      <c r="I252" s="202" t="s">
        <v>915</v>
      </c>
    </row>
    <row r="253" spans="2:9" x14ac:dyDescent="0.25">
      <c r="B253" s="202" t="s">
        <v>1011</v>
      </c>
      <c r="C253" s="202" t="s">
        <v>933</v>
      </c>
      <c r="D253" s="202">
        <v>1.2</v>
      </c>
      <c r="E253" s="202">
        <v>1.1000000000000001</v>
      </c>
      <c r="F253" s="202">
        <v>1.32</v>
      </c>
      <c r="G253" s="202">
        <v>1</v>
      </c>
      <c r="H253" s="202" t="s">
        <v>1061</v>
      </c>
      <c r="I253" s="202" t="s">
        <v>915</v>
      </c>
    </row>
    <row r="254" spans="2:9" x14ac:dyDescent="0.25">
      <c r="B254" s="202" t="s">
        <v>1011</v>
      </c>
      <c r="C254" s="202" t="s">
        <v>938</v>
      </c>
      <c r="D254" s="202">
        <v>1.2</v>
      </c>
      <c r="E254" s="202">
        <v>1.2</v>
      </c>
      <c r="F254" s="202">
        <v>4.32</v>
      </c>
      <c r="G254" s="202">
        <v>3</v>
      </c>
      <c r="H254" s="202" t="s">
        <v>1062</v>
      </c>
      <c r="I254" s="202" t="s">
        <v>915</v>
      </c>
    </row>
    <row r="255" spans="2:9" x14ac:dyDescent="0.25">
      <c r="B255" s="202" t="s">
        <v>1010</v>
      </c>
      <c r="C255" s="202" t="s">
        <v>939</v>
      </c>
      <c r="D255" s="202">
        <v>1.8</v>
      </c>
      <c r="E255" s="202">
        <v>0.3</v>
      </c>
      <c r="F255" s="202">
        <v>4.32</v>
      </c>
      <c r="G255" s="202">
        <v>8</v>
      </c>
      <c r="H255" s="202" t="s">
        <v>1063</v>
      </c>
      <c r="I255" s="202" t="s">
        <v>915</v>
      </c>
    </row>
    <row r="256" spans="2:9" x14ac:dyDescent="0.25">
      <c r="B256" s="202" t="s">
        <v>1011</v>
      </c>
      <c r="C256" s="202" t="s">
        <v>940</v>
      </c>
      <c r="D256" s="202">
        <v>1.8</v>
      </c>
      <c r="E256" s="202">
        <v>1.05</v>
      </c>
      <c r="F256" s="202">
        <v>1.89</v>
      </c>
      <c r="G256" s="202">
        <v>1</v>
      </c>
      <c r="H256" s="202" t="s">
        <v>1064</v>
      </c>
      <c r="I256" s="202" t="s">
        <v>915</v>
      </c>
    </row>
    <row r="257" spans="2:9" x14ac:dyDescent="0.25">
      <c r="B257" s="202" t="s">
        <v>1011</v>
      </c>
      <c r="C257" s="202" t="s">
        <v>941</v>
      </c>
      <c r="D257" s="202">
        <v>1.8</v>
      </c>
      <c r="E257" s="202">
        <v>1.2</v>
      </c>
      <c r="F257" s="202">
        <v>2.16</v>
      </c>
      <c r="G257" s="202">
        <v>1</v>
      </c>
      <c r="H257" s="202" t="s">
        <v>1065</v>
      </c>
      <c r="I257" s="202" t="s">
        <v>915</v>
      </c>
    </row>
    <row r="258" spans="2:9" x14ac:dyDescent="0.25">
      <c r="B258" s="202" t="s">
        <v>1010</v>
      </c>
      <c r="C258" s="202" t="s">
        <v>942</v>
      </c>
      <c r="D258" s="202">
        <v>1.8</v>
      </c>
      <c r="E258" s="202">
        <v>0.6</v>
      </c>
      <c r="F258" s="202">
        <v>22.68</v>
      </c>
      <c r="G258" s="202">
        <v>21</v>
      </c>
      <c r="H258" s="202" t="s">
        <v>1066</v>
      </c>
      <c r="I258" s="202" t="s">
        <v>915</v>
      </c>
    </row>
    <row r="259" spans="2:9" x14ac:dyDescent="0.25">
      <c r="B259" s="202" t="s">
        <v>1011</v>
      </c>
      <c r="C259" s="202" t="s">
        <v>943</v>
      </c>
      <c r="D259" s="202">
        <v>2.4</v>
      </c>
      <c r="E259" s="202">
        <v>1.2</v>
      </c>
      <c r="F259" s="202">
        <v>5.76</v>
      </c>
      <c r="G259" s="202">
        <v>2</v>
      </c>
      <c r="H259" s="202" t="s">
        <v>1065</v>
      </c>
      <c r="I259" s="202" t="s">
        <v>915</v>
      </c>
    </row>
    <row r="260" spans="2:9" x14ac:dyDescent="0.25">
      <c r="B260" s="202" t="s">
        <v>1011</v>
      </c>
      <c r="C260" s="202" t="s">
        <v>944</v>
      </c>
      <c r="D260" s="202">
        <v>2.4</v>
      </c>
      <c r="E260" s="202">
        <v>1.6</v>
      </c>
      <c r="F260" s="202">
        <v>15.36</v>
      </c>
      <c r="G260" s="202">
        <v>4</v>
      </c>
      <c r="H260" s="202" t="s">
        <v>1065</v>
      </c>
      <c r="I260" s="202" t="s">
        <v>915</v>
      </c>
    </row>
    <row r="261" spans="2:9" x14ac:dyDescent="0.25">
      <c r="B261" s="202" t="s">
        <v>1010</v>
      </c>
      <c r="C261" s="202" t="s">
        <v>945</v>
      </c>
      <c r="D261" s="202">
        <v>2.4</v>
      </c>
      <c r="E261" s="202">
        <v>0.6</v>
      </c>
      <c r="F261" s="202">
        <v>4.32</v>
      </c>
      <c r="G261" s="202">
        <v>3</v>
      </c>
      <c r="H261" s="202" t="s">
        <v>1063</v>
      </c>
      <c r="I261" s="202" t="s">
        <v>915</v>
      </c>
    </row>
    <row r="262" spans="2:9" x14ac:dyDescent="0.25">
      <c r="B262" s="202" t="s">
        <v>1011</v>
      </c>
      <c r="C262" s="202" t="s">
        <v>946</v>
      </c>
      <c r="D262" s="202">
        <v>3</v>
      </c>
      <c r="E262" s="202">
        <v>1.2</v>
      </c>
      <c r="F262" s="202">
        <v>7.2</v>
      </c>
      <c r="G262" s="202">
        <v>2</v>
      </c>
      <c r="H262" s="202" t="s">
        <v>1065</v>
      </c>
      <c r="I262" s="202" t="s">
        <v>915</v>
      </c>
    </row>
    <row r="263" spans="2:9" x14ac:dyDescent="0.25">
      <c r="B263" s="202" t="s">
        <v>1011</v>
      </c>
      <c r="C263" s="202" t="s">
        <v>1067</v>
      </c>
      <c r="D263" s="202">
        <v>3.6</v>
      </c>
      <c r="E263" s="202">
        <v>1.6</v>
      </c>
      <c r="F263" s="202">
        <v>28.8</v>
      </c>
      <c r="G263" s="202">
        <v>5</v>
      </c>
      <c r="H263" s="202" t="s">
        <v>1065</v>
      </c>
      <c r="I263" s="202" t="s">
        <v>915</v>
      </c>
    </row>
    <row r="264" spans="2:9" x14ac:dyDescent="0.25">
      <c r="B264" s="202" t="s">
        <v>1068</v>
      </c>
      <c r="F264" s="202">
        <v>104.25</v>
      </c>
    </row>
    <row r="267" spans="2:9" x14ac:dyDescent="0.25">
      <c r="B267" s="202" t="s">
        <v>1069</v>
      </c>
    </row>
    <row r="268" spans="2:9" x14ac:dyDescent="0.25">
      <c r="B268" s="202" t="s">
        <v>1055</v>
      </c>
      <c r="C268" s="202" t="s">
        <v>1056</v>
      </c>
      <c r="D268" s="202" t="s">
        <v>261</v>
      </c>
      <c r="E268" s="202" t="s">
        <v>262</v>
      </c>
      <c r="F268" s="202" t="s">
        <v>263</v>
      </c>
      <c r="G268" s="202" t="s">
        <v>1057</v>
      </c>
      <c r="H268" s="202" t="s">
        <v>54</v>
      </c>
      <c r="I268" s="202" t="s">
        <v>912</v>
      </c>
    </row>
    <row r="269" spans="2:9" x14ac:dyDescent="0.25">
      <c r="B269" s="202" t="s">
        <v>947</v>
      </c>
      <c r="C269" s="202" t="s">
        <v>914</v>
      </c>
      <c r="D269" s="202">
        <v>0.7</v>
      </c>
      <c r="E269" s="202">
        <v>1.6</v>
      </c>
      <c r="F269" s="202">
        <v>16.8</v>
      </c>
      <c r="G269" s="202">
        <v>15</v>
      </c>
      <c r="H269" s="202" t="s">
        <v>1400</v>
      </c>
      <c r="I269" s="202" t="s">
        <v>915</v>
      </c>
    </row>
    <row r="270" spans="2:9" x14ac:dyDescent="0.25">
      <c r="B270" s="202" t="s">
        <v>1015</v>
      </c>
      <c r="C270" s="202" t="s">
        <v>916</v>
      </c>
      <c r="D270" s="202">
        <v>0.7</v>
      </c>
      <c r="E270" s="202">
        <v>2.1</v>
      </c>
      <c r="F270" s="202">
        <v>4.41</v>
      </c>
      <c r="G270" s="202">
        <v>3</v>
      </c>
      <c r="H270" s="202" t="s">
        <v>1070</v>
      </c>
      <c r="I270" s="202" t="s">
        <v>915</v>
      </c>
    </row>
    <row r="271" spans="2:9" x14ac:dyDescent="0.25">
      <c r="B271" s="202" t="s">
        <v>948</v>
      </c>
      <c r="C271" s="202" t="s">
        <v>319</v>
      </c>
      <c r="D271" s="202">
        <v>0.8</v>
      </c>
      <c r="E271" s="202">
        <v>2.1</v>
      </c>
      <c r="F271" s="202">
        <v>6.72</v>
      </c>
      <c r="G271" s="202">
        <v>4</v>
      </c>
      <c r="H271" s="202" t="s">
        <v>1072</v>
      </c>
      <c r="I271" s="202" t="s">
        <v>915</v>
      </c>
    </row>
    <row r="272" spans="2:9" x14ac:dyDescent="0.25">
      <c r="B272" s="202" t="s">
        <v>1016</v>
      </c>
      <c r="C272" s="202" t="s">
        <v>320</v>
      </c>
      <c r="D272" s="202">
        <v>0.8</v>
      </c>
      <c r="E272" s="202">
        <v>2.1</v>
      </c>
      <c r="F272" s="202">
        <v>25.2</v>
      </c>
      <c r="G272" s="202">
        <v>15</v>
      </c>
      <c r="H272" s="202" t="s">
        <v>1073</v>
      </c>
      <c r="I272" s="202" t="s">
        <v>915</v>
      </c>
    </row>
    <row r="273" spans="2:9" x14ac:dyDescent="0.25">
      <c r="B273" s="202" t="s">
        <v>947</v>
      </c>
      <c r="C273" s="202" t="s">
        <v>321</v>
      </c>
      <c r="D273" s="202">
        <v>0.8</v>
      </c>
      <c r="E273" s="202">
        <v>1.6</v>
      </c>
      <c r="F273" s="202">
        <v>2.56</v>
      </c>
      <c r="G273" s="202">
        <v>2</v>
      </c>
      <c r="H273" s="202" t="s">
        <v>1071</v>
      </c>
      <c r="I273" s="202" t="s">
        <v>915</v>
      </c>
    </row>
    <row r="274" spans="2:9" x14ac:dyDescent="0.25">
      <c r="B274" s="202" t="s">
        <v>948</v>
      </c>
      <c r="C274" s="202" t="s">
        <v>322</v>
      </c>
      <c r="D274" s="202">
        <v>0.8</v>
      </c>
      <c r="E274" s="202">
        <v>2.1</v>
      </c>
      <c r="F274" s="202">
        <v>6.72</v>
      </c>
      <c r="G274" s="202">
        <v>4</v>
      </c>
      <c r="H274" s="202" t="s">
        <v>1074</v>
      </c>
      <c r="I274" s="202" t="s">
        <v>915</v>
      </c>
    </row>
    <row r="275" spans="2:9" x14ac:dyDescent="0.25">
      <c r="B275" s="202" t="s">
        <v>948</v>
      </c>
      <c r="C275" s="202" t="s">
        <v>323</v>
      </c>
      <c r="D275" s="202">
        <v>0.9</v>
      </c>
      <c r="E275" s="202">
        <v>2.1</v>
      </c>
      <c r="F275" s="202">
        <v>30.24</v>
      </c>
      <c r="G275" s="202">
        <v>16</v>
      </c>
      <c r="H275" s="202" t="s">
        <v>1075</v>
      </c>
      <c r="I275" s="202" t="s">
        <v>915</v>
      </c>
    </row>
    <row r="276" spans="2:9" x14ac:dyDescent="0.25">
      <c r="B276" s="202" t="s">
        <v>1017</v>
      </c>
      <c r="C276" s="202" t="s">
        <v>332</v>
      </c>
      <c r="D276" s="202">
        <v>0.9</v>
      </c>
      <c r="E276" s="202">
        <v>2.1</v>
      </c>
      <c r="F276" s="202">
        <v>7.56</v>
      </c>
      <c r="G276" s="202">
        <v>4</v>
      </c>
      <c r="H276" s="202" t="s">
        <v>1076</v>
      </c>
      <c r="I276" s="202" t="s">
        <v>915</v>
      </c>
    </row>
    <row r="277" spans="2:9" x14ac:dyDescent="0.25">
      <c r="B277" s="202" t="s">
        <v>948</v>
      </c>
      <c r="C277" s="202" t="s">
        <v>710</v>
      </c>
      <c r="D277" s="202">
        <v>0.9</v>
      </c>
      <c r="E277" s="202">
        <v>2</v>
      </c>
      <c r="F277" s="202">
        <v>10.8</v>
      </c>
      <c r="G277" s="202">
        <v>6</v>
      </c>
      <c r="H277" s="202" t="s">
        <v>1075</v>
      </c>
      <c r="I277" s="202" t="s">
        <v>915</v>
      </c>
    </row>
    <row r="278" spans="2:9" x14ac:dyDescent="0.25">
      <c r="B278" s="202" t="s">
        <v>1017</v>
      </c>
      <c r="C278" s="202" t="s">
        <v>711</v>
      </c>
      <c r="D278" s="202">
        <v>0.9</v>
      </c>
      <c r="E278" s="202">
        <v>2.1</v>
      </c>
      <c r="F278" s="202">
        <v>3.78</v>
      </c>
      <c r="G278" s="202">
        <v>2</v>
      </c>
      <c r="H278" s="202" t="s">
        <v>1077</v>
      </c>
      <c r="I278" s="202" t="s">
        <v>915</v>
      </c>
    </row>
    <row r="279" spans="2:9" x14ac:dyDescent="0.25">
      <c r="B279" s="202" t="s">
        <v>947</v>
      </c>
      <c r="C279" s="202" t="s">
        <v>926</v>
      </c>
      <c r="D279" s="202">
        <v>1.2</v>
      </c>
      <c r="E279" s="202">
        <v>2.1</v>
      </c>
      <c r="F279" s="202">
        <v>5.04</v>
      </c>
      <c r="G279" s="202">
        <v>2</v>
      </c>
      <c r="H279" s="202" t="s">
        <v>1401</v>
      </c>
      <c r="I279" s="202" t="s">
        <v>915</v>
      </c>
    </row>
    <row r="280" spans="2:9" x14ac:dyDescent="0.25">
      <c r="B280" s="202" t="s">
        <v>1019</v>
      </c>
      <c r="C280" s="202" t="s">
        <v>919</v>
      </c>
      <c r="D280" s="202">
        <v>1.8</v>
      </c>
      <c r="E280" s="202">
        <v>2.1</v>
      </c>
      <c r="F280" s="202">
        <v>7.56</v>
      </c>
      <c r="G280" s="202">
        <v>2</v>
      </c>
      <c r="H280" s="202" t="s">
        <v>1078</v>
      </c>
      <c r="I280" s="202" t="s">
        <v>915</v>
      </c>
    </row>
    <row r="281" spans="2:9" x14ac:dyDescent="0.25">
      <c r="B281" s="202" t="s">
        <v>1079</v>
      </c>
      <c r="F281" s="202">
        <v>127.39</v>
      </c>
    </row>
    <row r="284" spans="2:9" x14ac:dyDescent="0.25">
      <c r="B284" s="202" t="s">
        <v>1081</v>
      </c>
    </row>
    <row r="285" spans="2:9" x14ac:dyDescent="0.25">
      <c r="B285" s="202" t="s">
        <v>1055</v>
      </c>
      <c r="C285" s="202" t="s">
        <v>1056</v>
      </c>
      <c r="D285" s="202" t="s">
        <v>261</v>
      </c>
      <c r="E285" s="202" t="s">
        <v>262</v>
      </c>
      <c r="F285" s="202" t="s">
        <v>263</v>
      </c>
      <c r="G285" s="202" t="s">
        <v>1057</v>
      </c>
      <c r="H285" s="202" t="s">
        <v>54</v>
      </c>
      <c r="I285" s="202" t="s">
        <v>912</v>
      </c>
    </row>
    <row r="286" spans="2:9" x14ac:dyDescent="0.25">
      <c r="C286" s="202" t="s">
        <v>927</v>
      </c>
      <c r="D286" s="202">
        <v>1.5</v>
      </c>
      <c r="E286" s="202">
        <v>2.5</v>
      </c>
      <c r="F286" s="202">
        <v>3.75</v>
      </c>
      <c r="G286" s="202">
        <v>1</v>
      </c>
      <c r="H286" s="202" t="s">
        <v>1021</v>
      </c>
      <c r="I286" s="202" t="s">
        <v>915</v>
      </c>
    </row>
    <row r="287" spans="2:9" x14ac:dyDescent="0.25">
      <c r="C287" s="202" t="s">
        <v>1082</v>
      </c>
      <c r="D287" s="202">
        <v>2.2999999999999998</v>
      </c>
      <c r="E287" s="202">
        <v>2.5</v>
      </c>
      <c r="F287" s="202">
        <v>5.75</v>
      </c>
      <c r="G287" s="202">
        <v>1</v>
      </c>
      <c r="H287" s="202" t="s">
        <v>1021</v>
      </c>
      <c r="I287" s="202" t="s">
        <v>915</v>
      </c>
    </row>
    <row r="290" spans="2:5" x14ac:dyDescent="0.25">
      <c r="B290" s="202" t="s">
        <v>1087</v>
      </c>
    </row>
    <row r="291" spans="2:5" x14ac:dyDescent="0.25">
      <c r="B291" s="202" t="s">
        <v>924</v>
      </c>
      <c r="C291" s="202" t="s">
        <v>235</v>
      </c>
      <c r="D291" s="202" t="s">
        <v>263</v>
      </c>
      <c r="E291" s="202" t="s">
        <v>912</v>
      </c>
    </row>
    <row r="292" spans="2:5" x14ac:dyDescent="0.25">
      <c r="B292" s="202" t="s">
        <v>1026</v>
      </c>
      <c r="C292" s="202" t="s">
        <v>877</v>
      </c>
      <c r="D292" s="202">
        <v>4.46</v>
      </c>
      <c r="E292" s="202" t="s">
        <v>915</v>
      </c>
    </row>
    <row r="293" spans="2:5" x14ac:dyDescent="0.25">
      <c r="B293" s="202" t="s">
        <v>1026</v>
      </c>
      <c r="C293" s="202" t="s">
        <v>878</v>
      </c>
      <c r="D293" s="202">
        <v>4.95</v>
      </c>
      <c r="E293" s="202" t="s">
        <v>915</v>
      </c>
    </row>
    <row r="294" spans="2:5" x14ac:dyDescent="0.25">
      <c r="B294" s="202" t="s">
        <v>1026</v>
      </c>
      <c r="C294" s="202" t="s">
        <v>459</v>
      </c>
      <c r="D294" s="202">
        <v>2.61</v>
      </c>
      <c r="E294" s="202" t="s">
        <v>915</v>
      </c>
    </row>
    <row r="295" spans="2:5" x14ac:dyDescent="0.25">
      <c r="B295" s="202" t="s">
        <v>1026</v>
      </c>
      <c r="C295" s="202" t="s">
        <v>880</v>
      </c>
      <c r="D295" s="202">
        <v>1.9</v>
      </c>
      <c r="E295" s="202" t="s">
        <v>915</v>
      </c>
    </row>
    <row r="296" spans="2:5" x14ac:dyDescent="0.25">
      <c r="B296" s="202" t="s">
        <v>1026</v>
      </c>
      <c r="C296" s="202" t="s">
        <v>892</v>
      </c>
      <c r="D296" s="202">
        <v>4.66</v>
      </c>
      <c r="E296" s="202" t="s">
        <v>915</v>
      </c>
    </row>
    <row r="297" spans="2:5" x14ac:dyDescent="0.25">
      <c r="B297" s="202" t="s">
        <v>1026</v>
      </c>
      <c r="C297" s="202" t="s">
        <v>893</v>
      </c>
      <c r="D297" s="202">
        <v>2.94</v>
      </c>
      <c r="E297" s="202" t="s">
        <v>915</v>
      </c>
    </row>
    <row r="298" spans="2:5" x14ac:dyDescent="0.25">
      <c r="B298" s="202" t="s">
        <v>1026</v>
      </c>
      <c r="C298" s="202" t="s">
        <v>895</v>
      </c>
      <c r="D298" s="202">
        <v>3.83</v>
      </c>
      <c r="E298" s="202" t="s">
        <v>915</v>
      </c>
    </row>
    <row r="299" spans="2:5" x14ac:dyDescent="0.25">
      <c r="B299" s="202" t="s">
        <v>1026</v>
      </c>
      <c r="C299" s="202" t="s">
        <v>896</v>
      </c>
      <c r="D299" s="202">
        <v>3.83</v>
      </c>
      <c r="E299" s="202" t="s">
        <v>915</v>
      </c>
    </row>
    <row r="300" spans="2:5" x14ac:dyDescent="0.25">
      <c r="B300" s="202" t="s">
        <v>1026</v>
      </c>
      <c r="C300" s="202" t="s">
        <v>907</v>
      </c>
      <c r="D300" s="202">
        <v>1.72</v>
      </c>
      <c r="E300" s="202" t="s">
        <v>915</v>
      </c>
    </row>
    <row r="301" spans="2:5" x14ac:dyDescent="0.25">
      <c r="B301" s="202" t="s">
        <v>318</v>
      </c>
      <c r="D301" s="202">
        <v>30.88</v>
      </c>
    </row>
    <row r="304" spans="2:5" x14ac:dyDescent="0.25">
      <c r="B304" s="202" t="s">
        <v>1088</v>
      </c>
    </row>
    <row r="305" spans="2:6" x14ac:dyDescent="0.25">
      <c r="B305" s="202" t="s">
        <v>924</v>
      </c>
      <c r="C305" s="202" t="s">
        <v>235</v>
      </c>
      <c r="D305" s="202" t="s">
        <v>291</v>
      </c>
      <c r="E305" s="202" t="s">
        <v>263</v>
      </c>
      <c r="F305" s="202" t="s">
        <v>912</v>
      </c>
    </row>
    <row r="306" spans="2:6" x14ac:dyDescent="0.25">
      <c r="B306" s="202" t="s">
        <v>1028</v>
      </c>
      <c r="C306" s="202" t="s">
        <v>869</v>
      </c>
      <c r="D306" s="202">
        <v>27.7</v>
      </c>
      <c r="E306" s="202">
        <v>17.829999999999998</v>
      </c>
      <c r="F306" s="202" t="s">
        <v>915</v>
      </c>
    </row>
    <row r="307" spans="2:6" x14ac:dyDescent="0.25">
      <c r="B307" s="202" t="s">
        <v>1028</v>
      </c>
      <c r="C307" s="202" t="s">
        <v>870</v>
      </c>
      <c r="D307" s="202">
        <v>34.049999999999997</v>
      </c>
      <c r="E307" s="202">
        <v>29.64</v>
      </c>
      <c r="F307" s="202" t="s">
        <v>915</v>
      </c>
    </row>
    <row r="308" spans="2:6" x14ac:dyDescent="0.25">
      <c r="B308" s="202" t="s">
        <v>1028</v>
      </c>
      <c r="C308" s="202" t="s">
        <v>900</v>
      </c>
      <c r="D308" s="202">
        <v>20.6</v>
      </c>
      <c r="E308" s="202">
        <v>18.850000000000001</v>
      </c>
      <c r="F308" s="202" t="s">
        <v>915</v>
      </c>
    </row>
    <row r="309" spans="2:6" x14ac:dyDescent="0.25">
      <c r="B309" s="202" t="s">
        <v>1028</v>
      </c>
      <c r="C309" s="202" t="s">
        <v>901</v>
      </c>
      <c r="D309" s="202">
        <v>20.6</v>
      </c>
      <c r="E309" s="202">
        <v>18.850000000000001</v>
      </c>
      <c r="F309" s="202" t="s">
        <v>915</v>
      </c>
    </row>
    <row r="310" spans="2:6" x14ac:dyDescent="0.25">
      <c r="B310" s="202" t="s">
        <v>318</v>
      </c>
      <c r="D310" s="202">
        <v>102.96</v>
      </c>
      <c r="E310" s="202">
        <v>85.16</v>
      </c>
    </row>
    <row r="314" spans="2:6" x14ac:dyDescent="0.25">
      <c r="B314" s="202" t="s">
        <v>1089</v>
      </c>
    </row>
    <row r="315" spans="2:6" x14ac:dyDescent="0.25">
      <c r="B315" s="202" t="s">
        <v>924</v>
      </c>
      <c r="C315" s="202" t="s">
        <v>235</v>
      </c>
      <c r="D315" s="202" t="s">
        <v>291</v>
      </c>
      <c r="E315" s="202" t="s">
        <v>263</v>
      </c>
      <c r="F315" s="202" t="s">
        <v>912</v>
      </c>
    </row>
    <row r="316" spans="2:6" x14ac:dyDescent="0.25">
      <c r="B316" s="202" t="s">
        <v>1027</v>
      </c>
      <c r="C316" s="202" t="s">
        <v>884</v>
      </c>
      <c r="D316" s="202">
        <v>11.4</v>
      </c>
      <c r="E316" s="202">
        <v>5.24</v>
      </c>
      <c r="F316" s="202" t="s">
        <v>915</v>
      </c>
    </row>
    <row r="317" spans="2:6" x14ac:dyDescent="0.25">
      <c r="B317" s="202" t="s">
        <v>1027</v>
      </c>
      <c r="C317" s="202" t="s">
        <v>885</v>
      </c>
      <c r="D317" s="202">
        <v>12</v>
      </c>
      <c r="E317" s="202">
        <v>8.8000000000000007</v>
      </c>
      <c r="F317" s="202" t="s">
        <v>915</v>
      </c>
    </row>
    <row r="318" spans="2:6" x14ac:dyDescent="0.25">
      <c r="B318" s="202" t="s">
        <v>1027</v>
      </c>
      <c r="C318" s="202" t="s">
        <v>897</v>
      </c>
      <c r="D318" s="202">
        <v>10.199999999999999</v>
      </c>
      <c r="E318" s="202">
        <v>5.69</v>
      </c>
      <c r="F318" s="202" t="s">
        <v>915</v>
      </c>
    </row>
    <row r="319" spans="2:6" x14ac:dyDescent="0.25">
      <c r="B319" s="202" t="s">
        <v>1027</v>
      </c>
      <c r="C319" s="202" t="s">
        <v>898</v>
      </c>
      <c r="D319" s="202">
        <v>10.199999999999999</v>
      </c>
      <c r="E319" s="202">
        <v>5.69</v>
      </c>
      <c r="F319" s="202" t="s">
        <v>915</v>
      </c>
    </row>
    <row r="320" spans="2:6" x14ac:dyDescent="0.25">
      <c r="B320" s="202" t="s">
        <v>1027</v>
      </c>
      <c r="C320" s="202" t="s">
        <v>899</v>
      </c>
      <c r="D320" s="202">
        <v>12.5</v>
      </c>
      <c r="E320" s="202">
        <v>9.3800000000000008</v>
      </c>
      <c r="F320" s="202" t="s">
        <v>915</v>
      </c>
    </row>
    <row r="321" spans="2:6" x14ac:dyDescent="0.25">
      <c r="B321" s="202" t="s">
        <v>1027</v>
      </c>
      <c r="C321" s="202" t="s">
        <v>899</v>
      </c>
      <c r="D321" s="202">
        <v>12.5</v>
      </c>
      <c r="E321" s="202">
        <v>9.3800000000000008</v>
      </c>
      <c r="F321" s="202" t="s">
        <v>915</v>
      </c>
    </row>
    <row r="322" spans="2:6" x14ac:dyDescent="0.25">
      <c r="B322" s="202" t="s">
        <v>1027</v>
      </c>
      <c r="C322" s="202" t="s">
        <v>908</v>
      </c>
      <c r="D322" s="202">
        <v>14.13</v>
      </c>
      <c r="E322" s="202">
        <v>8.35</v>
      </c>
      <c r="F322" s="202" t="s">
        <v>915</v>
      </c>
    </row>
    <row r="323" spans="2:6" x14ac:dyDescent="0.25">
      <c r="B323" s="202" t="s">
        <v>1027</v>
      </c>
      <c r="C323" s="202" t="s">
        <v>909</v>
      </c>
      <c r="D323" s="202">
        <v>12.57</v>
      </c>
      <c r="E323" s="202">
        <v>6.25</v>
      </c>
      <c r="F323" s="202" t="s">
        <v>915</v>
      </c>
    </row>
    <row r="324" spans="2:6" x14ac:dyDescent="0.25">
      <c r="B324" s="202" t="s">
        <v>318</v>
      </c>
      <c r="D324" s="202">
        <v>95.5</v>
      </c>
      <c r="E324" s="202">
        <v>58.78</v>
      </c>
    </row>
    <row r="327" spans="2:6" x14ac:dyDescent="0.25">
      <c r="B327" s="202" t="s">
        <v>1090</v>
      </c>
    </row>
    <row r="328" spans="2:6" x14ac:dyDescent="0.25">
      <c r="B328" s="202" t="s">
        <v>924</v>
      </c>
      <c r="C328" s="202" t="s">
        <v>235</v>
      </c>
      <c r="D328" s="202" t="s">
        <v>263</v>
      </c>
      <c r="E328" s="202" t="s">
        <v>912</v>
      </c>
    </row>
    <row r="329" spans="2:6" x14ac:dyDescent="0.25">
      <c r="B329" s="202" t="s">
        <v>985</v>
      </c>
      <c r="C329" s="202" t="s">
        <v>863</v>
      </c>
      <c r="D329" s="202">
        <v>3.45</v>
      </c>
    </row>
    <row r="330" spans="2:6" x14ac:dyDescent="0.25">
      <c r="B330" s="202" t="s">
        <v>985</v>
      </c>
      <c r="C330" s="202" t="s">
        <v>864</v>
      </c>
      <c r="D330" s="202">
        <v>8.3000000000000007</v>
      </c>
      <c r="E330" s="202" t="s">
        <v>915</v>
      </c>
    </row>
    <row r="331" spans="2:6" x14ac:dyDescent="0.25">
      <c r="B331" s="202" t="s">
        <v>985</v>
      </c>
      <c r="C331" s="202" t="s">
        <v>865</v>
      </c>
      <c r="D331" s="202">
        <v>8.48</v>
      </c>
      <c r="E331" s="202" t="s">
        <v>915</v>
      </c>
    </row>
    <row r="332" spans="2:6" x14ac:dyDescent="0.25">
      <c r="B332" s="202" t="s">
        <v>985</v>
      </c>
      <c r="C332" s="202" t="s">
        <v>866</v>
      </c>
      <c r="D332" s="202">
        <v>11.9</v>
      </c>
      <c r="E332" s="202" t="s">
        <v>915</v>
      </c>
    </row>
    <row r="333" spans="2:6" x14ac:dyDescent="0.25">
      <c r="B333" s="202" t="s">
        <v>985</v>
      </c>
      <c r="C333" s="202" t="s">
        <v>867</v>
      </c>
      <c r="D333" s="202">
        <v>18.309999999999999</v>
      </c>
      <c r="E333" s="202" t="s">
        <v>915</v>
      </c>
    </row>
    <row r="334" spans="2:6" x14ac:dyDescent="0.25">
      <c r="B334" s="202" t="s">
        <v>985</v>
      </c>
      <c r="C334" s="202" t="s">
        <v>868</v>
      </c>
      <c r="D334" s="202">
        <v>3.07</v>
      </c>
      <c r="E334" s="202" t="s">
        <v>915</v>
      </c>
    </row>
    <row r="335" spans="2:6" x14ac:dyDescent="0.25">
      <c r="B335" s="202" t="s">
        <v>985</v>
      </c>
      <c r="C335" s="202" t="s">
        <v>871</v>
      </c>
      <c r="D335" s="202">
        <v>39.44</v>
      </c>
      <c r="E335" s="202" t="s">
        <v>915</v>
      </c>
    </row>
    <row r="336" spans="2:6" x14ac:dyDescent="0.25">
      <c r="B336" s="202" t="s">
        <v>985</v>
      </c>
      <c r="C336" s="202" t="s">
        <v>872</v>
      </c>
      <c r="D336" s="202">
        <v>39.630000000000003</v>
      </c>
      <c r="E336" s="202" t="s">
        <v>915</v>
      </c>
    </row>
    <row r="337" spans="2:5" x14ac:dyDescent="0.25">
      <c r="B337" s="202" t="s">
        <v>985</v>
      </c>
      <c r="C337" s="202" t="s">
        <v>873</v>
      </c>
      <c r="D337" s="202">
        <v>44.59</v>
      </c>
      <c r="E337" s="202" t="s">
        <v>915</v>
      </c>
    </row>
    <row r="338" spans="2:5" x14ac:dyDescent="0.25">
      <c r="B338" s="202" t="s">
        <v>985</v>
      </c>
      <c r="C338" s="202" t="s">
        <v>874</v>
      </c>
      <c r="D338" s="202">
        <v>44.59</v>
      </c>
      <c r="E338" s="202" t="s">
        <v>915</v>
      </c>
    </row>
    <row r="339" spans="2:5" x14ac:dyDescent="0.25">
      <c r="B339" s="202" t="s">
        <v>985</v>
      </c>
      <c r="C339" s="202" t="s">
        <v>875</v>
      </c>
      <c r="D339" s="202">
        <v>36.11</v>
      </c>
      <c r="E339" s="202" t="s">
        <v>915</v>
      </c>
    </row>
    <row r="340" spans="2:5" x14ac:dyDescent="0.25">
      <c r="B340" s="202" t="s">
        <v>985</v>
      </c>
      <c r="C340" s="202" t="s">
        <v>876</v>
      </c>
      <c r="D340" s="202">
        <v>36.11</v>
      </c>
      <c r="E340" s="202" t="s">
        <v>915</v>
      </c>
    </row>
    <row r="341" spans="2:5" x14ac:dyDescent="0.25">
      <c r="B341" s="202" t="s">
        <v>985</v>
      </c>
      <c r="C341" s="202" t="s">
        <v>879</v>
      </c>
      <c r="D341" s="202">
        <v>11.9</v>
      </c>
      <c r="E341" s="202" t="s">
        <v>915</v>
      </c>
    </row>
    <row r="342" spans="2:5" x14ac:dyDescent="0.25">
      <c r="B342" s="202" t="s">
        <v>985</v>
      </c>
      <c r="C342" s="202" t="s">
        <v>881</v>
      </c>
      <c r="D342" s="202">
        <v>8.1199999999999992</v>
      </c>
      <c r="E342" s="202" t="s">
        <v>915</v>
      </c>
    </row>
    <row r="343" spans="2:5" x14ac:dyDescent="0.25">
      <c r="B343" s="202" t="s">
        <v>985</v>
      </c>
      <c r="C343" s="202" t="s">
        <v>882</v>
      </c>
      <c r="D343" s="202">
        <v>8.1199999999999992</v>
      </c>
      <c r="E343" s="202" t="s">
        <v>915</v>
      </c>
    </row>
    <row r="344" spans="2:5" x14ac:dyDescent="0.25">
      <c r="B344" s="202" t="s">
        <v>985</v>
      </c>
      <c r="C344" s="202" t="s">
        <v>883</v>
      </c>
      <c r="D344" s="202">
        <v>1.2</v>
      </c>
      <c r="E344" s="202" t="s">
        <v>915</v>
      </c>
    </row>
    <row r="345" spans="2:5" x14ac:dyDescent="0.25">
      <c r="B345" s="202" t="s">
        <v>985</v>
      </c>
      <c r="C345" s="202" t="s">
        <v>886</v>
      </c>
      <c r="D345" s="202">
        <v>47.72</v>
      </c>
      <c r="E345" s="202" t="s">
        <v>915</v>
      </c>
    </row>
    <row r="346" spans="2:5" x14ac:dyDescent="0.25">
      <c r="B346" s="202" t="s">
        <v>985</v>
      </c>
      <c r="C346" s="202" t="s">
        <v>887</v>
      </c>
      <c r="D346" s="202">
        <v>36.200000000000003</v>
      </c>
      <c r="E346" s="202" t="s">
        <v>915</v>
      </c>
    </row>
    <row r="347" spans="2:5" x14ac:dyDescent="0.25">
      <c r="B347" s="202" t="s">
        <v>985</v>
      </c>
      <c r="C347" s="202" t="s">
        <v>888</v>
      </c>
      <c r="D347" s="202">
        <v>35.92</v>
      </c>
      <c r="E347" s="202" t="s">
        <v>915</v>
      </c>
    </row>
    <row r="348" spans="2:5" x14ac:dyDescent="0.25">
      <c r="B348" s="202" t="s">
        <v>985</v>
      </c>
      <c r="C348" s="202" t="s">
        <v>889</v>
      </c>
      <c r="D348" s="202">
        <v>296.27999999999997</v>
      </c>
      <c r="E348" s="202" t="s">
        <v>915</v>
      </c>
    </row>
    <row r="349" spans="2:5" x14ac:dyDescent="0.25">
      <c r="B349" s="202" t="s">
        <v>985</v>
      </c>
      <c r="C349" s="202" t="s">
        <v>890</v>
      </c>
      <c r="D349" s="202">
        <v>32.25</v>
      </c>
      <c r="E349" s="202" t="s">
        <v>915</v>
      </c>
    </row>
    <row r="350" spans="2:5" x14ac:dyDescent="0.25">
      <c r="B350" s="202" t="s">
        <v>985</v>
      </c>
      <c r="C350" s="202" t="s">
        <v>891</v>
      </c>
      <c r="D350" s="202">
        <v>1.8</v>
      </c>
      <c r="E350" s="202" t="s">
        <v>915</v>
      </c>
    </row>
    <row r="351" spans="2:5" x14ac:dyDescent="0.25">
      <c r="B351" s="202" t="s">
        <v>985</v>
      </c>
      <c r="C351" s="202" t="s">
        <v>894</v>
      </c>
      <c r="D351" s="202">
        <v>18.11</v>
      </c>
      <c r="E351" s="202" t="s">
        <v>915</v>
      </c>
    </row>
    <row r="352" spans="2:5" x14ac:dyDescent="0.25">
      <c r="B352" s="202" t="s">
        <v>985</v>
      </c>
      <c r="C352" s="202" t="s">
        <v>1402</v>
      </c>
      <c r="D352" s="202">
        <v>24.23</v>
      </c>
      <c r="E352" s="202" t="s">
        <v>915</v>
      </c>
    </row>
    <row r="353" spans="2:5" x14ac:dyDescent="0.25">
      <c r="B353" s="202" t="s">
        <v>985</v>
      </c>
      <c r="C353" s="202" t="s">
        <v>903</v>
      </c>
      <c r="D353" s="202">
        <v>29.76</v>
      </c>
      <c r="E353" s="202" t="s">
        <v>915</v>
      </c>
    </row>
    <row r="354" spans="2:5" x14ac:dyDescent="0.25">
      <c r="B354" s="202" t="s">
        <v>985</v>
      </c>
      <c r="C354" s="202" t="s">
        <v>904</v>
      </c>
      <c r="D354" s="202">
        <v>29.76</v>
      </c>
      <c r="E354" s="202" t="s">
        <v>915</v>
      </c>
    </row>
    <row r="355" spans="2:5" x14ac:dyDescent="0.25">
      <c r="B355" s="202" t="s">
        <v>985</v>
      </c>
      <c r="C355" s="202" t="s">
        <v>905</v>
      </c>
      <c r="D355" s="202">
        <v>62.4</v>
      </c>
      <c r="E355" s="202" t="s">
        <v>915</v>
      </c>
    </row>
    <row r="356" spans="2:5" x14ac:dyDescent="0.25">
      <c r="B356" s="202" t="s">
        <v>985</v>
      </c>
      <c r="C356" s="202" t="s">
        <v>906</v>
      </c>
      <c r="D356" s="202">
        <v>62.4</v>
      </c>
      <c r="E356" s="202" t="s">
        <v>915</v>
      </c>
    </row>
    <row r="357" spans="2:5" x14ac:dyDescent="0.25">
      <c r="B357" s="202" t="s">
        <v>265</v>
      </c>
      <c r="D357" s="202">
        <v>1000.19</v>
      </c>
    </row>
    <row r="373" spans="2:7" x14ac:dyDescent="0.25">
      <c r="F373" s="202" t="s">
        <v>326</v>
      </c>
      <c r="G373" s="202" t="s">
        <v>912</v>
      </c>
    </row>
    <row r="374" spans="2:7" x14ac:dyDescent="0.25">
      <c r="F374" s="202">
        <v>4.9000000000000004</v>
      </c>
      <c r="G374" s="202" t="s">
        <v>915</v>
      </c>
    </row>
    <row r="375" spans="2:7" x14ac:dyDescent="0.25">
      <c r="B375" s="202" t="s">
        <v>1091</v>
      </c>
      <c r="F375" s="202">
        <v>8.8000000000000007</v>
      </c>
      <c r="G375" s="202" t="s">
        <v>915</v>
      </c>
    </row>
    <row r="376" spans="2:7" x14ac:dyDescent="0.25">
      <c r="B376" s="202" t="s">
        <v>924</v>
      </c>
      <c r="C376" s="202" t="s">
        <v>235</v>
      </c>
      <c r="D376" s="202" t="s">
        <v>291</v>
      </c>
      <c r="E376" s="202" t="s">
        <v>1092</v>
      </c>
      <c r="F376" s="202">
        <v>6.61</v>
      </c>
      <c r="G376" s="202" t="s">
        <v>915</v>
      </c>
    </row>
    <row r="377" spans="2:7" x14ac:dyDescent="0.25">
      <c r="B377" s="202" t="s">
        <v>1093</v>
      </c>
      <c r="C377" s="202" t="s">
        <v>880</v>
      </c>
      <c r="D377" s="202">
        <v>5.6</v>
      </c>
      <c r="E377" s="202">
        <v>0.7</v>
      </c>
      <c r="F377" s="202">
        <v>9.4</v>
      </c>
      <c r="G377" s="202" t="s">
        <v>915</v>
      </c>
    </row>
    <row r="378" spans="2:7" x14ac:dyDescent="0.25">
      <c r="B378" s="202" t="s">
        <v>1093</v>
      </c>
      <c r="C378" s="202" t="s">
        <v>892</v>
      </c>
      <c r="D378" s="202">
        <v>9.6</v>
      </c>
      <c r="E378" s="202">
        <v>0.8</v>
      </c>
      <c r="F378" s="202">
        <v>4.59</v>
      </c>
      <c r="G378" s="202" t="s">
        <v>915</v>
      </c>
    </row>
    <row r="379" spans="2:7" x14ac:dyDescent="0.25">
      <c r="B379" s="202" t="s">
        <v>1093</v>
      </c>
      <c r="C379" s="202" t="s">
        <v>893</v>
      </c>
      <c r="D379" s="202">
        <v>7.41</v>
      </c>
      <c r="E379" s="202">
        <v>0.8</v>
      </c>
      <c r="F379" s="202">
        <v>34.299999999999997</v>
      </c>
    </row>
    <row r="380" spans="2:7" x14ac:dyDescent="0.25">
      <c r="B380" s="202" t="s">
        <v>1093</v>
      </c>
      <c r="C380" s="202" t="s">
        <v>897</v>
      </c>
      <c r="D380" s="202">
        <v>10.199999999999999</v>
      </c>
      <c r="E380" s="202">
        <v>0.8</v>
      </c>
    </row>
    <row r="381" spans="2:7" x14ac:dyDescent="0.25">
      <c r="B381" s="202" t="s">
        <v>1093</v>
      </c>
      <c r="C381" s="202" t="s">
        <v>907</v>
      </c>
      <c r="D381" s="202">
        <v>5.29</v>
      </c>
      <c r="E381" s="202">
        <v>0.7</v>
      </c>
    </row>
    <row r="382" spans="2:7" x14ac:dyDescent="0.25">
      <c r="B382" s="202" t="s">
        <v>265</v>
      </c>
      <c r="D382" s="202">
        <v>38.1</v>
      </c>
    </row>
    <row r="384" spans="2:7" x14ac:dyDescent="0.25">
      <c r="F384" s="202" t="s">
        <v>326</v>
      </c>
      <c r="G384" s="202" t="s">
        <v>912</v>
      </c>
    </row>
    <row r="385" spans="2:7" x14ac:dyDescent="0.25">
      <c r="F385" s="202">
        <v>9.1999999999999993</v>
      </c>
      <c r="G385" s="202" t="s">
        <v>915</v>
      </c>
    </row>
    <row r="386" spans="2:7" x14ac:dyDescent="0.25">
      <c r="B386" s="202" t="s">
        <v>1094</v>
      </c>
      <c r="F386" s="202">
        <v>9.15</v>
      </c>
      <c r="G386" s="202" t="s">
        <v>915</v>
      </c>
    </row>
    <row r="387" spans="2:7" x14ac:dyDescent="0.25">
      <c r="B387" s="202" t="s">
        <v>924</v>
      </c>
      <c r="C387" s="202" t="s">
        <v>235</v>
      </c>
      <c r="D387" s="202" t="s">
        <v>291</v>
      </c>
      <c r="E387" s="202" t="s">
        <v>1092</v>
      </c>
      <c r="F387" s="202">
        <v>13</v>
      </c>
      <c r="G387" s="202" t="s">
        <v>915</v>
      </c>
    </row>
    <row r="388" spans="2:7" x14ac:dyDescent="0.25">
      <c r="B388" s="202" t="s">
        <v>986</v>
      </c>
      <c r="C388" s="202" t="s">
        <v>864</v>
      </c>
      <c r="D388" s="202">
        <v>11.55</v>
      </c>
      <c r="E388" s="202">
        <v>2.35</v>
      </c>
      <c r="F388" s="202">
        <v>17.75</v>
      </c>
      <c r="G388" s="202" t="s">
        <v>915</v>
      </c>
    </row>
    <row r="389" spans="2:7" x14ac:dyDescent="0.25">
      <c r="B389" s="202" t="s">
        <v>986</v>
      </c>
      <c r="C389" s="202" t="s">
        <v>865</v>
      </c>
      <c r="D389" s="202">
        <v>11.5</v>
      </c>
      <c r="E389" s="202">
        <v>2.35</v>
      </c>
      <c r="F389" s="202">
        <v>7.05</v>
      </c>
      <c r="G389" s="202" t="s">
        <v>915</v>
      </c>
    </row>
    <row r="390" spans="2:7" x14ac:dyDescent="0.25">
      <c r="B390" s="202" t="s">
        <v>986</v>
      </c>
      <c r="C390" s="202" t="s">
        <v>866</v>
      </c>
      <c r="D390" s="202">
        <v>13.8</v>
      </c>
      <c r="E390" s="202">
        <v>0.8</v>
      </c>
      <c r="F390" s="202">
        <v>26.46</v>
      </c>
      <c r="G390" s="202" t="s">
        <v>915</v>
      </c>
    </row>
    <row r="391" spans="2:7" x14ac:dyDescent="0.25">
      <c r="B391" s="202" t="s">
        <v>986</v>
      </c>
      <c r="C391" s="202" t="s">
        <v>867</v>
      </c>
      <c r="D391" s="202">
        <v>18.55</v>
      </c>
      <c r="E391" s="202">
        <v>0.8</v>
      </c>
      <c r="F391" s="202">
        <v>26.46</v>
      </c>
      <c r="G391" s="202" t="s">
        <v>915</v>
      </c>
    </row>
    <row r="392" spans="2:7" x14ac:dyDescent="0.25">
      <c r="B392" s="202" t="s">
        <v>986</v>
      </c>
      <c r="C392" s="202" t="s">
        <v>868</v>
      </c>
      <c r="D392" s="202">
        <v>7.95</v>
      </c>
      <c r="E392" s="202">
        <v>0.9</v>
      </c>
      <c r="F392" s="202">
        <v>24.93</v>
      </c>
      <c r="G392" s="202" t="s">
        <v>915</v>
      </c>
    </row>
    <row r="393" spans="2:7" x14ac:dyDescent="0.25">
      <c r="B393" s="202" t="s">
        <v>986</v>
      </c>
      <c r="C393" s="202" t="s">
        <v>871</v>
      </c>
      <c r="D393" s="202">
        <v>30.6</v>
      </c>
      <c r="E393" s="202">
        <v>4.1399999999999997</v>
      </c>
      <c r="F393" s="202">
        <v>24.93</v>
      </c>
      <c r="G393" s="202" t="s">
        <v>915</v>
      </c>
    </row>
    <row r="394" spans="2:7" x14ac:dyDescent="0.25">
      <c r="B394" s="202" t="s">
        <v>986</v>
      </c>
      <c r="C394" s="202" t="s">
        <v>872</v>
      </c>
      <c r="D394" s="202">
        <v>30.6</v>
      </c>
      <c r="E394" s="202">
        <v>4.1399999999999997</v>
      </c>
      <c r="F394" s="202">
        <v>23.22</v>
      </c>
      <c r="G394" s="202" t="s">
        <v>915</v>
      </c>
    </row>
    <row r="395" spans="2:7" x14ac:dyDescent="0.25">
      <c r="B395" s="202" t="s">
        <v>986</v>
      </c>
      <c r="C395" s="202" t="s">
        <v>873</v>
      </c>
      <c r="D395" s="202">
        <v>30.6</v>
      </c>
      <c r="E395" s="202">
        <v>5.67</v>
      </c>
      <c r="F395" s="202">
        <v>23.22</v>
      </c>
      <c r="G395" s="202" t="s">
        <v>915</v>
      </c>
    </row>
    <row r="396" spans="2:7" x14ac:dyDescent="0.25">
      <c r="B396" s="202" t="s">
        <v>986</v>
      </c>
      <c r="C396" s="202" t="s">
        <v>874</v>
      </c>
      <c r="D396" s="202">
        <v>30.6</v>
      </c>
      <c r="E396" s="202">
        <v>5.67</v>
      </c>
      <c r="F396" s="202">
        <v>13</v>
      </c>
      <c r="G396" s="202" t="s">
        <v>915</v>
      </c>
    </row>
    <row r="397" spans="2:7" x14ac:dyDescent="0.25">
      <c r="B397" s="202" t="s">
        <v>986</v>
      </c>
      <c r="C397" s="202" t="s">
        <v>875</v>
      </c>
      <c r="D397" s="202">
        <v>27</v>
      </c>
      <c r="E397" s="202">
        <v>3.78</v>
      </c>
      <c r="F397" s="202">
        <v>10.6</v>
      </c>
      <c r="G397" s="202" t="s">
        <v>915</v>
      </c>
    </row>
    <row r="398" spans="2:7" x14ac:dyDescent="0.25">
      <c r="B398" s="202" t="s">
        <v>986</v>
      </c>
      <c r="C398" s="202" t="s">
        <v>876</v>
      </c>
      <c r="D398" s="202">
        <v>27</v>
      </c>
      <c r="E398" s="202">
        <v>3.78</v>
      </c>
      <c r="F398" s="202">
        <v>10.6</v>
      </c>
      <c r="G398" s="202" t="s">
        <v>915</v>
      </c>
    </row>
    <row r="399" spans="2:7" x14ac:dyDescent="0.25">
      <c r="B399" s="202" t="s">
        <v>986</v>
      </c>
      <c r="C399" s="202" t="s">
        <v>879</v>
      </c>
      <c r="D399" s="202">
        <v>13.8</v>
      </c>
      <c r="E399" s="202">
        <v>0.8</v>
      </c>
      <c r="F399" s="202">
        <v>27.4</v>
      </c>
      <c r="G399" s="202" t="s">
        <v>915</v>
      </c>
    </row>
    <row r="400" spans="2:7" x14ac:dyDescent="0.25">
      <c r="B400" s="202" t="s">
        <v>986</v>
      </c>
      <c r="C400" s="202" t="s">
        <v>881</v>
      </c>
      <c r="D400" s="202">
        <v>11.4</v>
      </c>
      <c r="E400" s="202">
        <v>0.8</v>
      </c>
      <c r="F400" s="202">
        <v>22.02</v>
      </c>
      <c r="G400" s="202" t="s">
        <v>915</v>
      </c>
    </row>
    <row r="401" spans="2:7" x14ac:dyDescent="0.25">
      <c r="B401" s="202" t="s">
        <v>986</v>
      </c>
      <c r="C401" s="202" t="s">
        <v>882</v>
      </c>
      <c r="D401" s="202">
        <v>11.4</v>
      </c>
      <c r="E401" s="202">
        <v>0.8</v>
      </c>
      <c r="F401" s="202">
        <v>21.82</v>
      </c>
      <c r="G401" s="202" t="s">
        <v>915</v>
      </c>
    </row>
    <row r="402" spans="2:7" x14ac:dyDescent="0.25">
      <c r="B402" s="202" t="s">
        <v>986</v>
      </c>
      <c r="C402" s="202" t="s">
        <v>886</v>
      </c>
      <c r="D402" s="202">
        <v>28.2</v>
      </c>
      <c r="E402" s="202">
        <v>0.8</v>
      </c>
      <c r="F402" s="202">
        <v>48.2</v>
      </c>
      <c r="G402" s="202" t="s">
        <v>915</v>
      </c>
    </row>
    <row r="403" spans="2:7" x14ac:dyDescent="0.25">
      <c r="B403" s="202" t="s">
        <v>986</v>
      </c>
      <c r="C403" s="202" t="s">
        <v>887</v>
      </c>
      <c r="D403" s="202">
        <v>25.8</v>
      </c>
      <c r="E403" s="202">
        <v>3.78</v>
      </c>
      <c r="F403" s="202">
        <v>28.8</v>
      </c>
      <c r="G403" s="202" t="s">
        <v>915</v>
      </c>
    </row>
    <row r="404" spans="2:7" x14ac:dyDescent="0.25">
      <c r="B404" s="202" t="s">
        <v>986</v>
      </c>
      <c r="C404" s="202" t="s">
        <v>888</v>
      </c>
      <c r="D404" s="202">
        <v>25.6</v>
      </c>
      <c r="E404" s="202">
        <v>3.78</v>
      </c>
      <c r="F404" s="202">
        <v>16.600000000000001</v>
      </c>
      <c r="G404" s="202" t="s">
        <v>915</v>
      </c>
    </row>
    <row r="405" spans="2:7" x14ac:dyDescent="0.25">
      <c r="B405" s="202" t="s">
        <v>986</v>
      </c>
      <c r="C405" s="202" t="s">
        <v>889</v>
      </c>
      <c r="D405" s="202">
        <v>70.099999999999994</v>
      </c>
      <c r="E405" s="202">
        <v>21.9</v>
      </c>
      <c r="F405" s="202">
        <v>20.6</v>
      </c>
      <c r="G405" s="202" t="s">
        <v>915</v>
      </c>
    </row>
    <row r="406" spans="2:7" x14ac:dyDescent="0.25">
      <c r="B406" s="202" t="s">
        <v>986</v>
      </c>
      <c r="C406" s="202" t="s">
        <v>890</v>
      </c>
      <c r="D406" s="202">
        <v>35.4</v>
      </c>
      <c r="E406" s="202">
        <v>6.6</v>
      </c>
      <c r="F406" s="202">
        <v>19.52</v>
      </c>
      <c r="G406" s="202" t="s">
        <v>915</v>
      </c>
    </row>
    <row r="407" spans="2:7" x14ac:dyDescent="0.25">
      <c r="B407" s="202" t="s">
        <v>986</v>
      </c>
      <c r="C407" s="202" t="s">
        <v>894</v>
      </c>
      <c r="D407" s="202">
        <v>17.399999999999999</v>
      </c>
      <c r="E407" s="202">
        <v>0.8</v>
      </c>
      <c r="F407" s="202">
        <v>19.52</v>
      </c>
      <c r="G407" s="202" t="s">
        <v>915</v>
      </c>
    </row>
    <row r="408" spans="2:7" x14ac:dyDescent="0.25">
      <c r="B408" s="202" t="s">
        <v>986</v>
      </c>
      <c r="C408" s="202" t="s">
        <v>902</v>
      </c>
      <c r="D408" s="202">
        <v>22.2</v>
      </c>
      <c r="E408" s="202">
        <v>1.6</v>
      </c>
      <c r="F408" s="202">
        <v>28.42</v>
      </c>
      <c r="G408" s="202" t="s">
        <v>915</v>
      </c>
    </row>
    <row r="409" spans="2:7" x14ac:dyDescent="0.25">
      <c r="B409" s="202" t="s">
        <v>986</v>
      </c>
      <c r="C409" s="202" t="s">
        <v>903</v>
      </c>
      <c r="D409" s="202">
        <v>25.2</v>
      </c>
      <c r="E409" s="202">
        <v>5.68</v>
      </c>
      <c r="F409" s="202">
        <v>28.42</v>
      </c>
      <c r="G409" s="202" t="s">
        <v>915</v>
      </c>
    </row>
    <row r="410" spans="2:7" x14ac:dyDescent="0.25">
      <c r="B410" s="202" t="s">
        <v>986</v>
      </c>
      <c r="C410" s="202" t="s">
        <v>904</v>
      </c>
      <c r="D410" s="202">
        <v>25.2</v>
      </c>
      <c r="E410" s="202">
        <v>5.68</v>
      </c>
      <c r="F410" s="202">
        <v>520.89</v>
      </c>
    </row>
    <row r="411" spans="2:7" x14ac:dyDescent="0.25">
      <c r="B411" s="202" t="s">
        <v>986</v>
      </c>
      <c r="C411" s="202" t="s">
        <v>905</v>
      </c>
      <c r="D411" s="202">
        <v>34.1</v>
      </c>
      <c r="E411" s="202">
        <v>5.68</v>
      </c>
    </row>
    <row r="412" spans="2:7" x14ac:dyDescent="0.25">
      <c r="B412" s="202" t="s">
        <v>986</v>
      </c>
      <c r="C412" s="202" t="s">
        <v>906</v>
      </c>
      <c r="D412" s="202">
        <v>34.1</v>
      </c>
      <c r="E412" s="202">
        <v>5.68</v>
      </c>
    </row>
    <row r="413" spans="2:7" x14ac:dyDescent="0.25">
      <c r="B413" s="202" t="s">
        <v>265</v>
      </c>
      <c r="D413" s="202">
        <v>619.65</v>
      </c>
    </row>
    <row r="417" spans="2:5" x14ac:dyDescent="0.25">
      <c r="B417" s="202" t="s">
        <v>1095</v>
      </c>
    </row>
    <row r="418" spans="2:5" x14ac:dyDescent="0.25">
      <c r="B418" s="202" t="s">
        <v>924</v>
      </c>
      <c r="C418" s="202" t="s">
        <v>1096</v>
      </c>
      <c r="D418" s="202" t="s">
        <v>1057</v>
      </c>
      <c r="E418" s="202" t="s">
        <v>912</v>
      </c>
    </row>
    <row r="419" spans="2:5" x14ac:dyDescent="0.25">
      <c r="B419" s="202" t="s">
        <v>1036</v>
      </c>
      <c r="C419" s="202" t="s">
        <v>1097</v>
      </c>
      <c r="D419" s="202">
        <v>4</v>
      </c>
      <c r="E419" s="202" t="s">
        <v>915</v>
      </c>
    </row>
    <row r="420" spans="2:5" x14ac:dyDescent="0.25">
      <c r="B420" s="202" t="s">
        <v>1035</v>
      </c>
      <c r="C420" s="202" t="s">
        <v>1098</v>
      </c>
      <c r="D420" s="202">
        <v>2</v>
      </c>
      <c r="E420" s="202" t="s">
        <v>915</v>
      </c>
    </row>
    <row r="421" spans="2:5" x14ac:dyDescent="0.25">
      <c r="B421" s="202" t="s">
        <v>1037</v>
      </c>
      <c r="C421" s="202" t="s">
        <v>1099</v>
      </c>
      <c r="D421" s="202">
        <v>6</v>
      </c>
      <c r="E421" s="202" t="s">
        <v>915</v>
      </c>
    </row>
    <row r="422" spans="2:5" x14ac:dyDescent="0.25">
      <c r="B422" s="202" t="s">
        <v>987</v>
      </c>
      <c r="C422" s="202" t="s">
        <v>1100</v>
      </c>
      <c r="D422" s="202">
        <v>2</v>
      </c>
      <c r="E422" s="202" t="s">
        <v>915</v>
      </c>
    </row>
    <row r="423" spans="2:5" x14ac:dyDescent="0.25">
      <c r="B423" s="202" t="s">
        <v>1038</v>
      </c>
      <c r="C423" s="202" t="s">
        <v>1101</v>
      </c>
      <c r="D423" s="202">
        <v>2</v>
      </c>
      <c r="E423" s="202" t="s">
        <v>915</v>
      </c>
    </row>
    <row r="424" spans="2:5" x14ac:dyDescent="0.25">
      <c r="B424" s="202" t="s">
        <v>988</v>
      </c>
      <c r="C424" s="202" t="s">
        <v>1102</v>
      </c>
      <c r="D424" s="202">
        <v>2</v>
      </c>
      <c r="E424" s="202" t="s">
        <v>915</v>
      </c>
    </row>
    <row r="427" spans="2:5" x14ac:dyDescent="0.25">
      <c r="B427" s="202" t="s">
        <v>1103</v>
      </c>
    </row>
    <row r="428" spans="2:5" x14ac:dyDescent="0.25">
      <c r="B428" s="202" t="s">
        <v>924</v>
      </c>
      <c r="C428" s="202" t="s">
        <v>54</v>
      </c>
      <c r="D428" s="202" t="s">
        <v>1057</v>
      </c>
      <c r="E428" s="202" t="s">
        <v>912</v>
      </c>
    </row>
    <row r="429" spans="2:5" x14ac:dyDescent="0.25">
      <c r="C429" s="202" t="s">
        <v>1104</v>
      </c>
      <c r="D429" s="202">
        <v>5</v>
      </c>
      <c r="E429" s="202" t="s">
        <v>1105</v>
      </c>
    </row>
    <row r="430" spans="2:5" x14ac:dyDescent="0.25">
      <c r="C430" s="202" t="s">
        <v>1106</v>
      </c>
      <c r="D430" s="202">
        <v>14</v>
      </c>
      <c r="E430" s="202" t="s">
        <v>1105</v>
      </c>
    </row>
    <row r="431" spans="2:5" x14ac:dyDescent="0.25">
      <c r="C431" s="202" t="s">
        <v>1107</v>
      </c>
      <c r="D431" s="202">
        <v>4</v>
      </c>
      <c r="E431" s="202" t="s">
        <v>1105</v>
      </c>
    </row>
    <row r="432" spans="2:5" x14ac:dyDescent="0.25">
      <c r="C432" s="202" t="s">
        <v>1108</v>
      </c>
      <c r="D432" s="202">
        <v>9</v>
      </c>
      <c r="E432" s="202" t="s">
        <v>1105</v>
      </c>
    </row>
    <row r="433" spans="2:5" x14ac:dyDescent="0.25">
      <c r="C433" s="202" t="s">
        <v>1109</v>
      </c>
      <c r="D433" s="202">
        <v>23</v>
      </c>
      <c r="E433" s="202" t="s">
        <v>1105</v>
      </c>
    </row>
    <row r="434" spans="2:5" x14ac:dyDescent="0.25">
      <c r="C434" s="202" t="s">
        <v>1110</v>
      </c>
      <c r="D434" s="202">
        <v>2</v>
      </c>
      <c r="E434" s="202" t="s">
        <v>1105</v>
      </c>
    </row>
    <row r="435" spans="2:5" x14ac:dyDescent="0.25">
      <c r="C435" s="202" t="s">
        <v>1111</v>
      </c>
      <c r="D435" s="202">
        <v>24</v>
      </c>
      <c r="E435" s="202" t="s">
        <v>1105</v>
      </c>
    </row>
    <row r="436" spans="2:5" x14ac:dyDescent="0.25">
      <c r="C436" s="202" t="s">
        <v>1112</v>
      </c>
      <c r="D436" s="202">
        <v>22</v>
      </c>
      <c r="E436" s="202" t="s">
        <v>1105</v>
      </c>
    </row>
    <row r="437" spans="2:5" x14ac:dyDescent="0.25">
      <c r="C437" s="202" t="s">
        <v>1113</v>
      </c>
      <c r="D437" s="202">
        <v>9</v>
      </c>
      <c r="E437" s="202" t="s">
        <v>1105</v>
      </c>
    </row>
    <row r="438" spans="2:5" x14ac:dyDescent="0.25">
      <c r="B438" s="202" t="s">
        <v>1029</v>
      </c>
      <c r="C438" s="202" t="s">
        <v>1114</v>
      </c>
      <c r="D438" s="202">
        <v>14</v>
      </c>
      <c r="E438" s="202" t="s">
        <v>915</v>
      </c>
    </row>
    <row r="439" spans="2:5" x14ac:dyDescent="0.25">
      <c r="B439" s="202" t="s">
        <v>989</v>
      </c>
      <c r="C439" s="202" t="s">
        <v>1115</v>
      </c>
      <c r="D439" s="202">
        <v>2</v>
      </c>
      <c r="E439" s="202" t="s">
        <v>915</v>
      </c>
    </row>
    <row r="440" spans="2:5" x14ac:dyDescent="0.25">
      <c r="B440" s="202" t="s">
        <v>990</v>
      </c>
      <c r="C440" s="202" t="s">
        <v>1116</v>
      </c>
      <c r="D440" s="202">
        <v>7</v>
      </c>
      <c r="E440" s="202" t="s">
        <v>915</v>
      </c>
    </row>
    <row r="441" spans="2:5" x14ac:dyDescent="0.25">
      <c r="B441" s="202" t="s">
        <v>990</v>
      </c>
      <c r="C441" s="202" t="s">
        <v>1117</v>
      </c>
      <c r="D441" s="202">
        <v>2</v>
      </c>
      <c r="E441" s="202" t="s">
        <v>915</v>
      </c>
    </row>
    <row r="442" spans="2:5" x14ac:dyDescent="0.25">
      <c r="B442" s="202" t="s">
        <v>1030</v>
      </c>
      <c r="C442" s="202" t="s">
        <v>1118</v>
      </c>
      <c r="D442" s="202">
        <v>3</v>
      </c>
      <c r="E442" s="202" t="s">
        <v>915</v>
      </c>
    </row>
    <row r="443" spans="2:5" x14ac:dyDescent="0.25">
      <c r="B443" s="202" t="s">
        <v>1033</v>
      </c>
      <c r="C443" s="202" t="s">
        <v>1119</v>
      </c>
      <c r="D443" s="202">
        <v>2</v>
      </c>
      <c r="E443" s="202" t="s">
        <v>915</v>
      </c>
    </row>
    <row r="444" spans="2:5" x14ac:dyDescent="0.25">
      <c r="B444" s="202" t="s">
        <v>1120</v>
      </c>
      <c r="C444" s="202" t="s">
        <v>1121</v>
      </c>
      <c r="D444" s="202">
        <v>5</v>
      </c>
      <c r="E444" s="202" t="s">
        <v>915</v>
      </c>
    </row>
    <row r="445" spans="2:5" x14ac:dyDescent="0.25">
      <c r="B445" s="202" t="s">
        <v>991</v>
      </c>
      <c r="C445" s="202" t="s">
        <v>1122</v>
      </c>
      <c r="D445" s="202">
        <v>5</v>
      </c>
      <c r="E445" s="202" t="s">
        <v>915</v>
      </c>
    </row>
    <row r="446" spans="2:5" x14ac:dyDescent="0.25">
      <c r="B446" s="202" t="s">
        <v>991</v>
      </c>
      <c r="C446" s="202" t="s">
        <v>1123</v>
      </c>
      <c r="D446" s="202">
        <v>2</v>
      </c>
      <c r="E446" s="202" t="s">
        <v>915</v>
      </c>
    </row>
    <row r="447" spans="2:5" x14ac:dyDescent="0.25">
      <c r="B447" s="202" t="s">
        <v>992</v>
      </c>
      <c r="C447" s="202" t="s">
        <v>1124</v>
      </c>
      <c r="D447" s="202">
        <v>16</v>
      </c>
      <c r="E447" s="202" t="s">
        <v>915</v>
      </c>
    </row>
    <row r="448" spans="2:5" x14ac:dyDescent="0.25">
      <c r="B448" s="202" t="s">
        <v>1031</v>
      </c>
      <c r="C448" s="202" t="s">
        <v>1125</v>
      </c>
      <c r="D448" s="202">
        <v>15</v>
      </c>
      <c r="E448" s="202" t="s">
        <v>915</v>
      </c>
    </row>
    <row r="449" spans="2:5" x14ac:dyDescent="0.25">
      <c r="B449" s="202" t="s">
        <v>1032</v>
      </c>
      <c r="C449" s="202" t="s">
        <v>1126</v>
      </c>
      <c r="D449" s="202">
        <v>18</v>
      </c>
      <c r="E449" s="202" t="s">
        <v>915</v>
      </c>
    </row>
    <row r="452" spans="2:5" x14ac:dyDescent="0.25">
      <c r="B452" s="202" t="s">
        <v>1128</v>
      </c>
    </row>
    <row r="453" spans="2:5" x14ac:dyDescent="0.25">
      <c r="B453" s="202" t="s">
        <v>924</v>
      </c>
      <c r="C453" s="202" t="s">
        <v>235</v>
      </c>
      <c r="D453" s="202" t="s">
        <v>263</v>
      </c>
      <c r="E453" s="202" t="s">
        <v>912</v>
      </c>
    </row>
    <row r="454" spans="2:5" x14ac:dyDescent="0.25">
      <c r="B454" s="202" t="s">
        <v>993</v>
      </c>
      <c r="C454" s="202" t="s">
        <v>863</v>
      </c>
      <c r="D454" s="202">
        <v>3.45</v>
      </c>
    </row>
    <row r="455" spans="2:5" x14ac:dyDescent="0.25">
      <c r="B455" s="202" t="s">
        <v>993</v>
      </c>
      <c r="C455" s="202" t="s">
        <v>864</v>
      </c>
      <c r="D455" s="202">
        <v>8.3000000000000007</v>
      </c>
      <c r="E455" s="202" t="s">
        <v>915</v>
      </c>
    </row>
    <row r="456" spans="2:5" x14ac:dyDescent="0.25">
      <c r="B456" s="202" t="s">
        <v>993</v>
      </c>
      <c r="C456" s="202" t="s">
        <v>865</v>
      </c>
      <c r="D456" s="202">
        <v>8.48</v>
      </c>
      <c r="E456" s="202" t="s">
        <v>915</v>
      </c>
    </row>
    <row r="457" spans="2:5" x14ac:dyDescent="0.25">
      <c r="B457" s="202" t="s">
        <v>993</v>
      </c>
      <c r="C457" s="202" t="s">
        <v>866</v>
      </c>
      <c r="D457" s="202">
        <v>11.9</v>
      </c>
      <c r="E457" s="202" t="s">
        <v>915</v>
      </c>
    </row>
    <row r="458" spans="2:5" x14ac:dyDescent="0.25">
      <c r="B458" s="202" t="s">
        <v>993</v>
      </c>
      <c r="C458" s="202" t="s">
        <v>867</v>
      </c>
      <c r="D458" s="202">
        <v>18.309999999999999</v>
      </c>
      <c r="E458" s="202" t="s">
        <v>915</v>
      </c>
    </row>
    <row r="459" spans="2:5" x14ac:dyDescent="0.25">
      <c r="B459" s="202" t="s">
        <v>993</v>
      </c>
      <c r="C459" s="202" t="s">
        <v>868</v>
      </c>
      <c r="D459" s="202">
        <v>3.07</v>
      </c>
      <c r="E459" s="202" t="s">
        <v>915</v>
      </c>
    </row>
    <row r="460" spans="2:5" x14ac:dyDescent="0.25">
      <c r="B460" s="202" t="s">
        <v>993</v>
      </c>
      <c r="C460" s="202" t="s">
        <v>869</v>
      </c>
      <c r="D460" s="202">
        <v>17.829999999999998</v>
      </c>
      <c r="E460" s="202" t="s">
        <v>915</v>
      </c>
    </row>
    <row r="461" spans="2:5" x14ac:dyDescent="0.25">
      <c r="B461" s="202" t="s">
        <v>993</v>
      </c>
      <c r="C461" s="202" t="s">
        <v>870</v>
      </c>
      <c r="D461" s="202">
        <v>29.64</v>
      </c>
      <c r="E461" s="202" t="s">
        <v>915</v>
      </c>
    </row>
    <row r="462" spans="2:5" x14ac:dyDescent="0.25">
      <c r="B462" s="202" t="s">
        <v>993</v>
      </c>
      <c r="C462" s="202" t="s">
        <v>871</v>
      </c>
      <c r="D462" s="202">
        <v>39.44</v>
      </c>
      <c r="E462" s="202" t="s">
        <v>915</v>
      </c>
    </row>
    <row r="463" spans="2:5" x14ac:dyDescent="0.25">
      <c r="B463" s="202" t="s">
        <v>993</v>
      </c>
      <c r="C463" s="202" t="s">
        <v>872</v>
      </c>
      <c r="D463" s="202">
        <v>39.630000000000003</v>
      </c>
      <c r="E463" s="202" t="s">
        <v>915</v>
      </c>
    </row>
    <row r="464" spans="2:5" x14ac:dyDescent="0.25">
      <c r="B464" s="202" t="s">
        <v>993</v>
      </c>
      <c r="C464" s="202" t="s">
        <v>873</v>
      </c>
      <c r="D464" s="202">
        <v>44.59</v>
      </c>
      <c r="E464" s="202" t="s">
        <v>915</v>
      </c>
    </row>
    <row r="465" spans="2:5" x14ac:dyDescent="0.25">
      <c r="B465" s="202" t="s">
        <v>993</v>
      </c>
      <c r="C465" s="202" t="s">
        <v>874</v>
      </c>
      <c r="D465" s="202">
        <v>44.59</v>
      </c>
      <c r="E465" s="202" t="s">
        <v>915</v>
      </c>
    </row>
    <row r="466" spans="2:5" x14ac:dyDescent="0.25">
      <c r="B466" s="202" t="s">
        <v>993</v>
      </c>
      <c r="C466" s="202" t="s">
        <v>875</v>
      </c>
      <c r="D466" s="202">
        <v>36.11</v>
      </c>
      <c r="E466" s="202" t="s">
        <v>915</v>
      </c>
    </row>
    <row r="467" spans="2:5" x14ac:dyDescent="0.25">
      <c r="B467" s="202" t="s">
        <v>993</v>
      </c>
      <c r="C467" s="202" t="s">
        <v>876</v>
      </c>
      <c r="D467" s="202">
        <v>36.11</v>
      </c>
      <c r="E467" s="202" t="s">
        <v>915</v>
      </c>
    </row>
    <row r="468" spans="2:5" x14ac:dyDescent="0.25">
      <c r="B468" s="202" t="s">
        <v>993</v>
      </c>
      <c r="C468" s="202" t="s">
        <v>877</v>
      </c>
      <c r="D468" s="202">
        <v>4.46</v>
      </c>
      <c r="E468" s="202" t="s">
        <v>915</v>
      </c>
    </row>
    <row r="469" spans="2:5" x14ac:dyDescent="0.25">
      <c r="B469" s="202" t="s">
        <v>993</v>
      </c>
      <c r="C469" s="202" t="s">
        <v>878</v>
      </c>
      <c r="D469" s="202">
        <v>4.95</v>
      </c>
      <c r="E469" s="202" t="s">
        <v>915</v>
      </c>
    </row>
    <row r="470" spans="2:5" x14ac:dyDescent="0.25">
      <c r="B470" s="202" t="s">
        <v>993</v>
      </c>
      <c r="C470" s="202" t="s">
        <v>879</v>
      </c>
      <c r="D470" s="202">
        <v>11.9</v>
      </c>
      <c r="E470" s="202" t="s">
        <v>915</v>
      </c>
    </row>
    <row r="471" spans="2:5" x14ac:dyDescent="0.25">
      <c r="B471" s="202" t="s">
        <v>993</v>
      </c>
      <c r="C471" s="202" t="s">
        <v>459</v>
      </c>
      <c r="D471" s="202">
        <v>2.61</v>
      </c>
      <c r="E471" s="202" t="s">
        <v>915</v>
      </c>
    </row>
    <row r="472" spans="2:5" x14ac:dyDescent="0.25">
      <c r="B472" s="202" t="s">
        <v>993</v>
      </c>
      <c r="C472" s="202" t="s">
        <v>880</v>
      </c>
      <c r="D472" s="202">
        <v>1.9</v>
      </c>
      <c r="E472" s="202" t="s">
        <v>915</v>
      </c>
    </row>
    <row r="473" spans="2:5" x14ac:dyDescent="0.25">
      <c r="B473" s="202" t="s">
        <v>993</v>
      </c>
      <c r="C473" s="202" t="s">
        <v>881</v>
      </c>
      <c r="D473" s="202">
        <v>8.1199999999999992</v>
      </c>
      <c r="E473" s="202" t="s">
        <v>915</v>
      </c>
    </row>
    <row r="474" spans="2:5" x14ac:dyDescent="0.25">
      <c r="B474" s="202" t="s">
        <v>993</v>
      </c>
      <c r="C474" s="202" t="s">
        <v>882</v>
      </c>
      <c r="D474" s="202">
        <v>8.1199999999999992</v>
      </c>
      <c r="E474" s="202" t="s">
        <v>915</v>
      </c>
    </row>
    <row r="475" spans="2:5" x14ac:dyDescent="0.25">
      <c r="B475" s="202" t="s">
        <v>993</v>
      </c>
      <c r="C475" s="202" t="s">
        <v>883</v>
      </c>
      <c r="D475" s="202">
        <v>1.2</v>
      </c>
      <c r="E475" s="202" t="s">
        <v>915</v>
      </c>
    </row>
    <row r="476" spans="2:5" x14ac:dyDescent="0.25">
      <c r="B476" s="202" t="s">
        <v>993</v>
      </c>
      <c r="C476" s="202" t="s">
        <v>884</v>
      </c>
      <c r="D476" s="202">
        <v>5.24</v>
      </c>
      <c r="E476" s="202" t="s">
        <v>915</v>
      </c>
    </row>
    <row r="477" spans="2:5" x14ac:dyDescent="0.25">
      <c r="B477" s="202" t="s">
        <v>993</v>
      </c>
      <c r="C477" s="202" t="s">
        <v>885</v>
      </c>
      <c r="D477" s="202">
        <v>8.8000000000000007</v>
      </c>
      <c r="E477" s="202" t="s">
        <v>915</v>
      </c>
    </row>
    <row r="478" spans="2:5" x14ac:dyDescent="0.25">
      <c r="B478" s="202" t="s">
        <v>993</v>
      </c>
      <c r="C478" s="202" t="s">
        <v>886</v>
      </c>
      <c r="D478" s="202">
        <v>47.72</v>
      </c>
      <c r="E478" s="202" t="s">
        <v>915</v>
      </c>
    </row>
    <row r="479" spans="2:5" x14ac:dyDescent="0.25">
      <c r="B479" s="202" t="s">
        <v>993</v>
      </c>
      <c r="C479" s="202" t="s">
        <v>887</v>
      </c>
      <c r="D479" s="202">
        <v>36.200000000000003</v>
      </c>
      <c r="E479" s="202" t="s">
        <v>915</v>
      </c>
    </row>
    <row r="480" spans="2:5" x14ac:dyDescent="0.25">
      <c r="B480" s="202" t="s">
        <v>993</v>
      </c>
      <c r="C480" s="202" t="s">
        <v>888</v>
      </c>
      <c r="D480" s="202">
        <v>35.92</v>
      </c>
      <c r="E480" s="202" t="s">
        <v>915</v>
      </c>
    </row>
    <row r="481" spans="2:5" x14ac:dyDescent="0.25">
      <c r="B481" s="202" t="s">
        <v>993</v>
      </c>
      <c r="C481" s="202" t="s">
        <v>889</v>
      </c>
      <c r="D481" s="202">
        <v>296.27999999999997</v>
      </c>
      <c r="E481" s="202" t="s">
        <v>915</v>
      </c>
    </row>
    <row r="482" spans="2:5" x14ac:dyDescent="0.25">
      <c r="B482" s="202" t="s">
        <v>993</v>
      </c>
      <c r="C482" s="202" t="s">
        <v>890</v>
      </c>
      <c r="D482" s="202">
        <v>32.25</v>
      </c>
      <c r="E482" s="202" t="s">
        <v>915</v>
      </c>
    </row>
    <row r="483" spans="2:5" x14ac:dyDescent="0.25">
      <c r="B483" s="202" t="s">
        <v>993</v>
      </c>
      <c r="C483" s="202" t="s">
        <v>1129</v>
      </c>
      <c r="D483" s="202">
        <v>1.8</v>
      </c>
      <c r="E483" s="202" t="s">
        <v>915</v>
      </c>
    </row>
    <row r="484" spans="2:5" x14ac:dyDescent="0.25">
      <c r="B484" s="202" t="s">
        <v>993</v>
      </c>
      <c r="C484" s="202" t="s">
        <v>891</v>
      </c>
      <c r="D484" s="202">
        <v>1.8</v>
      </c>
      <c r="E484" s="202" t="s">
        <v>915</v>
      </c>
    </row>
    <row r="485" spans="2:5" x14ac:dyDescent="0.25">
      <c r="B485" s="202" t="s">
        <v>993</v>
      </c>
      <c r="C485" s="202" t="s">
        <v>892</v>
      </c>
      <c r="D485" s="202">
        <v>4.66</v>
      </c>
      <c r="E485" s="202" t="s">
        <v>915</v>
      </c>
    </row>
    <row r="486" spans="2:5" x14ac:dyDescent="0.25">
      <c r="B486" s="202" t="s">
        <v>993</v>
      </c>
      <c r="C486" s="202" t="s">
        <v>893</v>
      </c>
      <c r="D486" s="202">
        <v>2.94</v>
      </c>
      <c r="E486" s="202" t="s">
        <v>915</v>
      </c>
    </row>
    <row r="487" spans="2:5" x14ac:dyDescent="0.25">
      <c r="B487" s="202" t="s">
        <v>993</v>
      </c>
      <c r="C487" s="202" t="s">
        <v>894</v>
      </c>
      <c r="D487" s="202">
        <v>18.11</v>
      </c>
      <c r="E487" s="202" t="s">
        <v>915</v>
      </c>
    </row>
    <row r="488" spans="2:5" x14ac:dyDescent="0.25">
      <c r="B488" s="202" t="s">
        <v>993</v>
      </c>
      <c r="C488" s="202" t="s">
        <v>895</v>
      </c>
      <c r="D488" s="202">
        <v>3.83</v>
      </c>
      <c r="E488" s="202" t="s">
        <v>915</v>
      </c>
    </row>
    <row r="489" spans="2:5" x14ac:dyDescent="0.25">
      <c r="B489" s="202" t="s">
        <v>993</v>
      </c>
      <c r="C489" s="202" t="s">
        <v>896</v>
      </c>
      <c r="D489" s="202">
        <v>3.83</v>
      </c>
      <c r="E489" s="202" t="s">
        <v>915</v>
      </c>
    </row>
    <row r="490" spans="2:5" x14ac:dyDescent="0.25">
      <c r="B490" s="202" t="s">
        <v>993</v>
      </c>
      <c r="C490" s="202" t="s">
        <v>897</v>
      </c>
      <c r="D490" s="202">
        <v>5.69</v>
      </c>
      <c r="E490" s="202" t="s">
        <v>915</v>
      </c>
    </row>
    <row r="491" spans="2:5" x14ac:dyDescent="0.25">
      <c r="B491" s="202" t="s">
        <v>993</v>
      </c>
      <c r="C491" s="202" t="s">
        <v>898</v>
      </c>
      <c r="D491" s="202">
        <v>5.69</v>
      </c>
      <c r="E491" s="202" t="s">
        <v>915</v>
      </c>
    </row>
    <row r="492" spans="2:5" x14ac:dyDescent="0.25">
      <c r="B492" s="202" t="s">
        <v>993</v>
      </c>
      <c r="C492" s="202" t="s">
        <v>899</v>
      </c>
      <c r="D492" s="202">
        <v>9.3800000000000008</v>
      </c>
      <c r="E492" s="202" t="s">
        <v>915</v>
      </c>
    </row>
    <row r="493" spans="2:5" x14ac:dyDescent="0.25">
      <c r="B493" s="202" t="s">
        <v>993</v>
      </c>
      <c r="C493" s="202" t="s">
        <v>899</v>
      </c>
      <c r="D493" s="202">
        <v>9.3800000000000008</v>
      </c>
      <c r="E493" s="202" t="s">
        <v>915</v>
      </c>
    </row>
    <row r="494" spans="2:5" x14ac:dyDescent="0.25">
      <c r="B494" s="202" t="s">
        <v>993</v>
      </c>
      <c r="C494" s="202" t="s">
        <v>900</v>
      </c>
      <c r="D494" s="202">
        <v>18.850000000000001</v>
      </c>
      <c r="E494" s="202" t="s">
        <v>915</v>
      </c>
    </row>
    <row r="495" spans="2:5" x14ac:dyDescent="0.25">
      <c r="B495" s="202" t="s">
        <v>993</v>
      </c>
      <c r="C495" s="202" t="s">
        <v>901</v>
      </c>
      <c r="D495" s="202">
        <v>18.850000000000001</v>
      </c>
      <c r="E495" s="202" t="s">
        <v>915</v>
      </c>
    </row>
    <row r="496" spans="2:5" x14ac:dyDescent="0.25">
      <c r="B496" s="202" t="s">
        <v>993</v>
      </c>
      <c r="C496" s="202" t="s">
        <v>902</v>
      </c>
      <c r="D496" s="202">
        <v>24.23</v>
      </c>
      <c r="E496" s="202" t="s">
        <v>915</v>
      </c>
    </row>
    <row r="497" spans="2:9" x14ac:dyDescent="0.25">
      <c r="B497" s="202" t="s">
        <v>993</v>
      </c>
      <c r="C497" s="202" t="s">
        <v>907</v>
      </c>
      <c r="D497" s="202">
        <v>1.72</v>
      </c>
      <c r="E497" s="202" t="s">
        <v>915</v>
      </c>
    </row>
    <row r="498" spans="2:9" x14ac:dyDescent="0.25">
      <c r="B498" s="202" t="s">
        <v>993</v>
      </c>
      <c r="C498" s="202" t="s">
        <v>908</v>
      </c>
      <c r="D498" s="202">
        <v>8.35</v>
      </c>
      <c r="E498" s="202" t="s">
        <v>915</v>
      </c>
    </row>
    <row r="499" spans="2:9" x14ac:dyDescent="0.25">
      <c r="B499" s="202" t="s">
        <v>993</v>
      </c>
      <c r="C499" s="202" t="s">
        <v>909</v>
      </c>
      <c r="D499" s="202">
        <v>6.25</v>
      </c>
      <c r="E499" s="202" t="s">
        <v>915</v>
      </c>
    </row>
    <row r="500" spans="2:9" x14ac:dyDescent="0.25">
      <c r="B500" s="202" t="s">
        <v>1130</v>
      </c>
      <c r="D500" s="202">
        <v>992.46</v>
      </c>
      <c r="F500" s="202" t="s">
        <v>1057</v>
      </c>
      <c r="G500" s="202" t="s">
        <v>263</v>
      </c>
      <c r="H500" s="202" t="s">
        <v>1133</v>
      </c>
      <c r="I500" s="202" t="s">
        <v>912</v>
      </c>
    </row>
    <row r="501" spans="2:9" x14ac:dyDescent="0.25">
      <c r="F501" s="202">
        <v>6</v>
      </c>
      <c r="G501" s="202">
        <v>0.54</v>
      </c>
      <c r="H501" s="202">
        <v>6.48</v>
      </c>
      <c r="I501" s="202" t="s">
        <v>915</v>
      </c>
    </row>
    <row r="502" spans="2:9" x14ac:dyDescent="0.25">
      <c r="B502" s="202" t="s">
        <v>1132</v>
      </c>
      <c r="F502" s="202">
        <v>4</v>
      </c>
      <c r="G502" s="202">
        <v>0.72</v>
      </c>
      <c r="H502" s="202">
        <v>5.76</v>
      </c>
      <c r="I502" s="202" t="s">
        <v>915</v>
      </c>
    </row>
    <row r="503" spans="2:9" x14ac:dyDescent="0.25">
      <c r="B503" s="202" t="s">
        <v>924</v>
      </c>
      <c r="C503" s="202" t="s">
        <v>282</v>
      </c>
      <c r="D503" s="202" t="s">
        <v>261</v>
      </c>
      <c r="E503" s="202" t="s">
        <v>262</v>
      </c>
      <c r="F503" s="202">
        <v>1</v>
      </c>
      <c r="G503" s="202">
        <v>1.32</v>
      </c>
      <c r="H503" s="202">
        <v>2.64</v>
      </c>
      <c r="I503" s="202" t="s">
        <v>915</v>
      </c>
    </row>
    <row r="504" spans="2:9" x14ac:dyDescent="0.25">
      <c r="C504" s="202" t="s">
        <v>931</v>
      </c>
      <c r="D504" s="202">
        <v>0.6</v>
      </c>
      <c r="E504" s="202">
        <v>0.9</v>
      </c>
      <c r="F504" s="202">
        <v>3</v>
      </c>
      <c r="G504" s="202">
        <v>1.44</v>
      </c>
      <c r="H504" s="202">
        <v>8.64</v>
      </c>
      <c r="I504" s="202" t="s">
        <v>915</v>
      </c>
    </row>
    <row r="505" spans="2:9" x14ac:dyDescent="0.25">
      <c r="C505" s="202" t="s">
        <v>932</v>
      </c>
      <c r="D505" s="202">
        <v>1.2</v>
      </c>
      <c r="E505" s="202">
        <v>0.6</v>
      </c>
      <c r="F505" s="202">
        <v>8</v>
      </c>
      <c r="G505" s="202">
        <v>0.54</v>
      </c>
      <c r="H505" s="202">
        <v>8.64</v>
      </c>
      <c r="I505" s="202" t="s">
        <v>915</v>
      </c>
    </row>
    <row r="506" spans="2:9" x14ac:dyDescent="0.25">
      <c r="C506" s="202" t="s">
        <v>933</v>
      </c>
      <c r="D506" s="202">
        <v>1.2</v>
      </c>
      <c r="E506" s="202">
        <v>1.1000000000000001</v>
      </c>
      <c r="F506" s="202">
        <v>21</v>
      </c>
      <c r="G506" s="202">
        <v>1.08</v>
      </c>
      <c r="H506" s="202">
        <v>45.36</v>
      </c>
      <c r="I506" s="202" t="s">
        <v>915</v>
      </c>
    </row>
    <row r="507" spans="2:9" x14ac:dyDescent="0.25">
      <c r="C507" s="202" t="s">
        <v>933</v>
      </c>
      <c r="D507" s="202">
        <v>1.2</v>
      </c>
      <c r="E507" s="202">
        <v>1.2</v>
      </c>
      <c r="F507" s="202">
        <v>1</v>
      </c>
      <c r="G507" s="202">
        <v>1.89</v>
      </c>
      <c r="H507" s="202">
        <v>3.78</v>
      </c>
      <c r="I507" s="202" t="s">
        <v>915</v>
      </c>
    </row>
    <row r="508" spans="2:9" x14ac:dyDescent="0.25">
      <c r="C508" s="202" t="s">
        <v>938</v>
      </c>
      <c r="D508" s="202">
        <v>1.8</v>
      </c>
      <c r="E508" s="202">
        <v>0.3</v>
      </c>
      <c r="F508" s="202">
        <v>1</v>
      </c>
      <c r="G508" s="202">
        <v>2.16</v>
      </c>
      <c r="H508" s="202">
        <v>4.32</v>
      </c>
      <c r="I508" s="202" t="s">
        <v>915</v>
      </c>
    </row>
    <row r="509" spans="2:9" x14ac:dyDescent="0.25">
      <c r="C509" s="202" t="s">
        <v>939</v>
      </c>
      <c r="D509" s="202">
        <v>1.8</v>
      </c>
      <c r="E509" s="202">
        <v>0.6</v>
      </c>
      <c r="F509" s="202">
        <v>3</v>
      </c>
      <c r="G509" s="202">
        <v>1.44</v>
      </c>
      <c r="H509" s="202">
        <v>8.64</v>
      </c>
      <c r="I509" s="202" t="s">
        <v>915</v>
      </c>
    </row>
    <row r="510" spans="2:9" x14ac:dyDescent="0.25">
      <c r="C510" s="202" t="s">
        <v>940</v>
      </c>
      <c r="D510" s="202">
        <v>1.8</v>
      </c>
      <c r="E510" s="202">
        <v>1.05</v>
      </c>
      <c r="F510" s="202">
        <v>2</v>
      </c>
      <c r="G510" s="202">
        <v>2.88</v>
      </c>
      <c r="H510" s="202">
        <v>11.52</v>
      </c>
      <c r="I510" s="202" t="s">
        <v>915</v>
      </c>
    </row>
    <row r="511" spans="2:9" x14ac:dyDescent="0.25">
      <c r="C511" s="202" t="s">
        <v>941</v>
      </c>
      <c r="D511" s="202">
        <v>1.8</v>
      </c>
      <c r="E511" s="202">
        <v>1.2</v>
      </c>
      <c r="F511" s="202">
        <v>4</v>
      </c>
      <c r="G511" s="202">
        <v>3.84</v>
      </c>
      <c r="H511" s="202">
        <v>30.72</v>
      </c>
      <c r="I511" s="202" t="s">
        <v>915</v>
      </c>
    </row>
    <row r="512" spans="2:9" x14ac:dyDescent="0.25">
      <c r="C512" s="202" t="s">
        <v>942</v>
      </c>
      <c r="D512" s="202">
        <v>2.4</v>
      </c>
      <c r="E512" s="202">
        <v>0.6</v>
      </c>
      <c r="F512" s="202">
        <v>2</v>
      </c>
      <c r="G512" s="202">
        <v>3.6</v>
      </c>
      <c r="H512" s="202">
        <v>14.4</v>
      </c>
      <c r="I512" s="202" t="s">
        <v>915</v>
      </c>
    </row>
    <row r="513" spans="2:9" x14ac:dyDescent="0.25">
      <c r="C513" s="202" t="s">
        <v>943</v>
      </c>
      <c r="D513" s="202">
        <v>2.4</v>
      </c>
      <c r="E513" s="202">
        <v>1.2</v>
      </c>
      <c r="F513" s="202">
        <v>5</v>
      </c>
      <c r="G513" s="202">
        <v>5.76</v>
      </c>
      <c r="H513" s="202">
        <v>57.6</v>
      </c>
      <c r="I513" s="202" t="s">
        <v>915</v>
      </c>
    </row>
    <row r="514" spans="2:9" x14ac:dyDescent="0.25">
      <c r="C514" s="202" t="s">
        <v>944</v>
      </c>
      <c r="D514" s="202">
        <v>2.4</v>
      </c>
      <c r="E514" s="202">
        <v>1.6</v>
      </c>
      <c r="H514" s="202">
        <v>208.5</v>
      </c>
    </row>
    <row r="515" spans="2:9" x14ac:dyDescent="0.25">
      <c r="C515" s="202" t="s">
        <v>945</v>
      </c>
      <c r="D515" s="202">
        <v>3</v>
      </c>
      <c r="E515" s="202">
        <v>1.2</v>
      </c>
    </row>
    <row r="516" spans="2:9" x14ac:dyDescent="0.25">
      <c r="C516" s="202" t="s">
        <v>946</v>
      </c>
      <c r="D516" s="202">
        <v>3.6</v>
      </c>
      <c r="E516" s="202">
        <v>1.6</v>
      </c>
    </row>
    <row r="517" spans="2:9" x14ac:dyDescent="0.25">
      <c r="B517" s="202" t="s">
        <v>1068</v>
      </c>
    </row>
    <row r="518" spans="2:9" x14ac:dyDescent="0.25">
      <c r="F518" s="202" t="s">
        <v>1057</v>
      </c>
      <c r="G518" s="202" t="s">
        <v>263</v>
      </c>
      <c r="H518" s="202" t="s">
        <v>1133</v>
      </c>
      <c r="I518" s="202" t="s">
        <v>912</v>
      </c>
    </row>
    <row r="519" spans="2:9" x14ac:dyDescent="0.25">
      <c r="F519" s="202">
        <v>4</v>
      </c>
      <c r="G519" s="202">
        <v>0.96</v>
      </c>
      <c r="H519" s="202">
        <v>7.68</v>
      </c>
      <c r="I519" s="202" t="s">
        <v>915</v>
      </c>
    </row>
    <row r="520" spans="2:9" x14ac:dyDescent="0.25">
      <c r="B520" s="202" t="s">
        <v>1134</v>
      </c>
      <c r="F520" s="202">
        <v>11</v>
      </c>
      <c r="G520" s="202">
        <v>1.1200000000000001</v>
      </c>
      <c r="H520" s="202">
        <v>24.64</v>
      </c>
      <c r="I520" s="202" t="s">
        <v>915</v>
      </c>
    </row>
    <row r="521" spans="2:9" x14ac:dyDescent="0.25">
      <c r="B521" s="202" t="s">
        <v>924</v>
      </c>
      <c r="C521" s="202" t="s">
        <v>1135</v>
      </c>
      <c r="D521" s="202" t="s">
        <v>261</v>
      </c>
      <c r="E521" s="202" t="s">
        <v>262</v>
      </c>
      <c r="F521" s="202">
        <v>4</v>
      </c>
      <c r="G521" s="202">
        <v>1.68</v>
      </c>
      <c r="H521" s="202">
        <v>13.44</v>
      </c>
      <c r="I521" s="202" t="s">
        <v>915</v>
      </c>
    </row>
    <row r="522" spans="2:9" x14ac:dyDescent="0.25">
      <c r="B522" s="202" t="s">
        <v>1040</v>
      </c>
      <c r="C522" s="202" t="s">
        <v>914</v>
      </c>
      <c r="D522" s="202">
        <v>0.6</v>
      </c>
      <c r="E522" s="202">
        <v>1.6</v>
      </c>
      <c r="F522" s="202">
        <v>2</v>
      </c>
      <c r="G522" s="202">
        <v>1.28</v>
      </c>
      <c r="H522" s="202">
        <v>5.12</v>
      </c>
      <c r="I522" s="202" t="s">
        <v>915</v>
      </c>
    </row>
    <row r="523" spans="2:9" x14ac:dyDescent="0.25">
      <c r="B523" s="202" t="s">
        <v>1040</v>
      </c>
      <c r="C523" s="202" t="s">
        <v>319</v>
      </c>
      <c r="D523" s="202">
        <v>0.7</v>
      </c>
      <c r="E523" s="202">
        <v>1.6</v>
      </c>
      <c r="F523" s="202">
        <v>4</v>
      </c>
      <c r="G523" s="202">
        <v>1.68</v>
      </c>
      <c r="H523" s="202">
        <v>13.44</v>
      </c>
      <c r="I523" s="202" t="s">
        <v>915</v>
      </c>
    </row>
    <row r="524" spans="2:9" x14ac:dyDescent="0.25">
      <c r="B524" s="202" t="s">
        <v>1040</v>
      </c>
      <c r="C524" s="202" t="s">
        <v>320</v>
      </c>
      <c r="D524" s="202">
        <v>0.8</v>
      </c>
      <c r="E524" s="202">
        <v>2.1</v>
      </c>
      <c r="F524" s="202">
        <v>16</v>
      </c>
      <c r="G524" s="202">
        <v>1.89</v>
      </c>
      <c r="H524" s="202">
        <v>60.48</v>
      </c>
      <c r="I524" s="202" t="s">
        <v>915</v>
      </c>
    </row>
    <row r="525" spans="2:9" x14ac:dyDescent="0.25">
      <c r="B525" s="202" t="s">
        <v>1040</v>
      </c>
      <c r="C525" s="202" t="s">
        <v>322</v>
      </c>
      <c r="D525" s="202">
        <v>0.8</v>
      </c>
      <c r="E525" s="202">
        <v>1.6</v>
      </c>
      <c r="F525" s="202">
        <v>2</v>
      </c>
      <c r="G525" s="202">
        <v>1.89</v>
      </c>
      <c r="H525" s="202">
        <v>7.56</v>
      </c>
      <c r="I525" s="202" t="s">
        <v>915</v>
      </c>
    </row>
    <row r="526" spans="2:9" x14ac:dyDescent="0.25">
      <c r="B526" s="202" t="s">
        <v>1040</v>
      </c>
      <c r="C526" s="202" t="s">
        <v>323</v>
      </c>
      <c r="D526" s="202">
        <v>0.8</v>
      </c>
      <c r="E526" s="202">
        <v>2.1</v>
      </c>
      <c r="F526" s="202">
        <v>6</v>
      </c>
      <c r="G526" s="202">
        <v>1.8</v>
      </c>
      <c r="H526" s="202">
        <v>21.6</v>
      </c>
      <c r="I526" s="202" t="s">
        <v>915</v>
      </c>
    </row>
    <row r="527" spans="2:9" x14ac:dyDescent="0.25">
      <c r="B527" s="202" t="s">
        <v>1040</v>
      </c>
      <c r="C527" s="202" t="s">
        <v>332</v>
      </c>
      <c r="D527" s="202">
        <v>0.9</v>
      </c>
      <c r="E527" s="202">
        <v>2.1</v>
      </c>
      <c r="F527" s="202">
        <v>1</v>
      </c>
      <c r="G527" s="202">
        <v>2.21</v>
      </c>
      <c r="H527" s="202">
        <v>4.41</v>
      </c>
      <c r="I527" s="202" t="s">
        <v>915</v>
      </c>
    </row>
    <row r="528" spans="2:9" x14ac:dyDescent="0.25">
      <c r="B528" s="202" t="s">
        <v>1040</v>
      </c>
      <c r="C528" s="202" t="s">
        <v>710</v>
      </c>
      <c r="D528" s="202">
        <v>0.9</v>
      </c>
      <c r="E528" s="202">
        <v>2.1</v>
      </c>
      <c r="F528" s="202">
        <v>2</v>
      </c>
      <c r="G528" s="202">
        <v>2.52</v>
      </c>
      <c r="H528" s="202">
        <v>10.08</v>
      </c>
      <c r="I528" s="202" t="s">
        <v>915</v>
      </c>
    </row>
    <row r="529" spans="2:9" x14ac:dyDescent="0.25">
      <c r="B529" s="202" t="s">
        <v>1040</v>
      </c>
      <c r="C529" s="202" t="s">
        <v>711</v>
      </c>
      <c r="D529" s="202">
        <v>0.9</v>
      </c>
      <c r="E529" s="202">
        <v>2</v>
      </c>
      <c r="F529" s="202">
        <v>2</v>
      </c>
      <c r="G529" s="202">
        <v>2.21</v>
      </c>
      <c r="H529" s="202">
        <v>8.82</v>
      </c>
      <c r="I529" s="202" t="s">
        <v>915</v>
      </c>
    </row>
    <row r="530" spans="2:9" x14ac:dyDescent="0.25">
      <c r="B530" s="202" t="s">
        <v>1040</v>
      </c>
      <c r="C530" s="202" t="s">
        <v>918</v>
      </c>
      <c r="D530" s="202">
        <v>1.05</v>
      </c>
      <c r="E530" s="202">
        <v>2.1</v>
      </c>
      <c r="F530" s="202">
        <v>1</v>
      </c>
      <c r="G530" s="202">
        <v>3.75</v>
      </c>
      <c r="H530" s="202">
        <v>7.5</v>
      </c>
      <c r="I530" s="202" t="s">
        <v>915</v>
      </c>
    </row>
    <row r="531" spans="2:9" x14ac:dyDescent="0.25">
      <c r="B531" s="202" t="s">
        <v>1040</v>
      </c>
      <c r="C531" s="202" t="s">
        <v>918</v>
      </c>
      <c r="D531" s="202">
        <v>1.2</v>
      </c>
      <c r="E531" s="202">
        <v>2.1</v>
      </c>
      <c r="F531" s="202">
        <v>2</v>
      </c>
      <c r="G531" s="202">
        <v>3.78</v>
      </c>
      <c r="H531" s="202">
        <v>15.12</v>
      </c>
      <c r="I531" s="202" t="s">
        <v>915</v>
      </c>
    </row>
    <row r="532" spans="2:9" x14ac:dyDescent="0.25">
      <c r="B532" s="202" t="s">
        <v>1040</v>
      </c>
      <c r="C532" s="202" t="s">
        <v>919</v>
      </c>
      <c r="D532" s="202">
        <v>1.05</v>
      </c>
      <c r="E532" s="202">
        <v>2.1</v>
      </c>
      <c r="F532" s="202">
        <v>2</v>
      </c>
      <c r="G532" s="202">
        <v>5.75</v>
      </c>
      <c r="H532" s="202">
        <v>23</v>
      </c>
      <c r="I532" s="202" t="s">
        <v>968</v>
      </c>
    </row>
    <row r="533" spans="2:9" x14ac:dyDescent="0.25">
      <c r="B533" s="202" t="s">
        <v>1040</v>
      </c>
      <c r="C533" s="202" t="s">
        <v>919</v>
      </c>
      <c r="D533" s="202">
        <v>1.5</v>
      </c>
      <c r="E533" s="202">
        <v>2.5</v>
      </c>
      <c r="H533" s="202">
        <v>222.89</v>
      </c>
    </row>
    <row r="534" spans="2:9" x14ac:dyDescent="0.25">
      <c r="B534" s="202" t="s">
        <v>1040</v>
      </c>
      <c r="C534" s="202" t="s">
        <v>1153</v>
      </c>
      <c r="D534" s="202">
        <v>1.8</v>
      </c>
      <c r="E534" s="202">
        <v>2.1</v>
      </c>
    </row>
    <row r="535" spans="2:9" x14ac:dyDescent="0.25">
      <c r="B535" s="202" t="s">
        <v>1040</v>
      </c>
      <c r="C535" s="202" t="s">
        <v>1154</v>
      </c>
      <c r="D535" s="202">
        <v>2.2999999999999998</v>
      </c>
      <c r="E535" s="202">
        <v>2.5</v>
      </c>
    </row>
    <row r="536" spans="2:9" x14ac:dyDescent="0.25">
      <c r="B536" s="202" t="s">
        <v>1206</v>
      </c>
    </row>
    <row r="538" spans="2:9" x14ac:dyDescent="0.25">
      <c r="F538" s="202" t="s">
        <v>1057</v>
      </c>
      <c r="G538" s="202" t="s">
        <v>263</v>
      </c>
      <c r="H538" s="202" t="s">
        <v>1133</v>
      </c>
      <c r="I538" s="202" t="s">
        <v>912</v>
      </c>
    </row>
    <row r="539" spans="2:9" x14ac:dyDescent="0.25">
      <c r="F539" s="202">
        <v>3</v>
      </c>
      <c r="G539" s="202">
        <v>1.47</v>
      </c>
      <c r="H539" s="202">
        <v>8.82</v>
      </c>
      <c r="I539" s="202" t="s">
        <v>915</v>
      </c>
    </row>
    <row r="540" spans="2:9" x14ac:dyDescent="0.25">
      <c r="B540" s="202" t="s">
        <v>1136</v>
      </c>
      <c r="F540" s="202">
        <v>15</v>
      </c>
      <c r="G540" s="202">
        <v>1.68</v>
      </c>
      <c r="H540" s="202">
        <v>50.4</v>
      </c>
      <c r="I540" s="202" t="s">
        <v>915</v>
      </c>
    </row>
    <row r="541" spans="2:9" x14ac:dyDescent="0.25">
      <c r="B541" s="202" t="s">
        <v>929</v>
      </c>
      <c r="C541" s="202" t="s">
        <v>1135</v>
      </c>
      <c r="D541" s="202" t="s">
        <v>261</v>
      </c>
      <c r="E541" s="202" t="s">
        <v>262</v>
      </c>
      <c r="F541" s="202">
        <v>4</v>
      </c>
      <c r="G541" s="202">
        <v>1.89</v>
      </c>
      <c r="H541" s="202">
        <v>15.12</v>
      </c>
      <c r="I541" s="202" t="s">
        <v>915</v>
      </c>
    </row>
    <row r="542" spans="2:9" x14ac:dyDescent="0.25">
      <c r="B542" s="202" t="s">
        <v>1041</v>
      </c>
      <c r="C542" s="202" t="s">
        <v>916</v>
      </c>
      <c r="D542" s="202">
        <v>0.7</v>
      </c>
      <c r="E542" s="202">
        <v>2.1</v>
      </c>
      <c r="F542" s="202">
        <v>2</v>
      </c>
      <c r="G542" s="202">
        <v>1.89</v>
      </c>
      <c r="H542" s="202">
        <v>7.56</v>
      </c>
      <c r="I542" s="202" t="s">
        <v>915</v>
      </c>
    </row>
    <row r="543" spans="2:9" x14ac:dyDescent="0.25">
      <c r="B543" s="202" t="s">
        <v>1041</v>
      </c>
      <c r="C543" s="202" t="s">
        <v>321</v>
      </c>
      <c r="D543" s="202">
        <v>0.8</v>
      </c>
      <c r="E543" s="202">
        <v>2.1</v>
      </c>
      <c r="H543" s="202">
        <v>81.900000000000006</v>
      </c>
    </row>
    <row r="544" spans="2:9" x14ac:dyDescent="0.25">
      <c r="B544" s="202" t="s">
        <v>1041</v>
      </c>
      <c r="C544" s="202" t="s">
        <v>710</v>
      </c>
      <c r="D544" s="202">
        <v>0.9</v>
      </c>
      <c r="E544" s="202">
        <v>2.1</v>
      </c>
    </row>
    <row r="545" spans="2:7" x14ac:dyDescent="0.25">
      <c r="B545" s="202" t="s">
        <v>1041</v>
      </c>
      <c r="C545" s="202" t="s">
        <v>926</v>
      </c>
      <c r="D545" s="202">
        <v>0.9</v>
      </c>
      <c r="E545" s="202">
        <v>2.1</v>
      </c>
    </row>
    <row r="546" spans="2:7" x14ac:dyDescent="0.25">
      <c r="B546" s="202" t="s">
        <v>1137</v>
      </c>
      <c r="F546" s="202" t="s">
        <v>268</v>
      </c>
      <c r="G546" s="202" t="s">
        <v>912</v>
      </c>
    </row>
    <row r="547" spans="2:7" x14ac:dyDescent="0.25">
      <c r="F547" s="202">
        <v>3.6</v>
      </c>
      <c r="G547" s="202" t="s">
        <v>915</v>
      </c>
    </row>
    <row r="548" spans="2:7" x14ac:dyDescent="0.25">
      <c r="B548" s="202" t="s">
        <v>1138</v>
      </c>
      <c r="F548" s="202">
        <v>4.8</v>
      </c>
      <c r="G548" s="202" t="s">
        <v>915</v>
      </c>
    </row>
    <row r="549" spans="2:7" x14ac:dyDescent="0.25">
      <c r="B549" s="202" t="s">
        <v>929</v>
      </c>
      <c r="C549" s="202" t="s">
        <v>1135</v>
      </c>
      <c r="D549" s="202" t="s">
        <v>43</v>
      </c>
      <c r="E549" s="202" t="s">
        <v>261</v>
      </c>
      <c r="F549" s="202">
        <v>1.2</v>
      </c>
      <c r="G549" s="202" t="s">
        <v>915</v>
      </c>
    </row>
    <row r="550" spans="2:7" x14ac:dyDescent="0.25">
      <c r="B550" s="202" t="s">
        <v>1043</v>
      </c>
      <c r="C550" s="202" t="s">
        <v>931</v>
      </c>
      <c r="D550" s="202">
        <v>6</v>
      </c>
      <c r="E550" s="202">
        <v>0.6</v>
      </c>
      <c r="F550" s="202">
        <v>3.6</v>
      </c>
      <c r="G550" s="202" t="s">
        <v>915</v>
      </c>
    </row>
    <row r="551" spans="2:7" x14ac:dyDescent="0.25">
      <c r="B551" s="202" t="s">
        <v>1043</v>
      </c>
      <c r="C551" s="202" t="s">
        <v>932</v>
      </c>
      <c r="D551" s="202">
        <v>4</v>
      </c>
      <c r="E551" s="202">
        <v>1.2</v>
      </c>
      <c r="F551" s="202">
        <v>14.4</v>
      </c>
      <c r="G551" s="202" t="s">
        <v>915</v>
      </c>
    </row>
    <row r="552" spans="2:7" x14ac:dyDescent="0.25">
      <c r="B552" s="202" t="s">
        <v>1043</v>
      </c>
      <c r="C552" s="202" t="s">
        <v>933</v>
      </c>
      <c r="D552" s="202">
        <v>1</v>
      </c>
      <c r="E552" s="202">
        <v>1.2</v>
      </c>
      <c r="F552" s="202">
        <v>37.799999999999997</v>
      </c>
      <c r="G552" s="202" t="s">
        <v>915</v>
      </c>
    </row>
    <row r="553" spans="2:7" x14ac:dyDescent="0.25">
      <c r="B553" s="202" t="s">
        <v>1043</v>
      </c>
      <c r="C553" s="202" t="s">
        <v>938</v>
      </c>
      <c r="D553" s="202">
        <v>3</v>
      </c>
      <c r="E553" s="202">
        <v>1.2</v>
      </c>
      <c r="F553" s="202">
        <v>1.8</v>
      </c>
      <c r="G553" s="202" t="s">
        <v>915</v>
      </c>
    </row>
    <row r="554" spans="2:7" x14ac:dyDescent="0.25">
      <c r="B554" s="202" t="s">
        <v>1043</v>
      </c>
      <c r="C554" s="202" t="s">
        <v>939</v>
      </c>
      <c r="D554" s="202">
        <v>8</v>
      </c>
      <c r="E554" s="202">
        <v>1.8</v>
      </c>
      <c r="F554" s="202">
        <v>1.8</v>
      </c>
      <c r="G554" s="202" t="s">
        <v>915</v>
      </c>
    </row>
    <row r="555" spans="2:7" x14ac:dyDescent="0.25">
      <c r="B555" s="202" t="s">
        <v>1043</v>
      </c>
      <c r="C555" s="202" t="s">
        <v>940</v>
      </c>
      <c r="D555" s="202">
        <v>21</v>
      </c>
      <c r="E555" s="202">
        <v>1.8</v>
      </c>
      <c r="F555" s="202">
        <v>7.2</v>
      </c>
      <c r="G555" s="202" t="s">
        <v>915</v>
      </c>
    </row>
    <row r="556" spans="2:7" x14ac:dyDescent="0.25">
      <c r="B556" s="202" t="s">
        <v>1043</v>
      </c>
      <c r="C556" s="202" t="s">
        <v>941</v>
      </c>
      <c r="D556" s="202">
        <v>1</v>
      </c>
      <c r="E556" s="202">
        <v>1.8</v>
      </c>
      <c r="F556" s="202">
        <v>4.8</v>
      </c>
      <c r="G556" s="202" t="s">
        <v>915</v>
      </c>
    </row>
    <row r="557" spans="2:7" x14ac:dyDescent="0.25">
      <c r="B557" s="202" t="s">
        <v>1043</v>
      </c>
      <c r="C557" s="202" t="s">
        <v>942</v>
      </c>
      <c r="D557" s="202">
        <v>1</v>
      </c>
      <c r="E557" s="202">
        <v>1.8</v>
      </c>
      <c r="F557" s="202">
        <v>9.6</v>
      </c>
      <c r="G557" s="202" t="s">
        <v>915</v>
      </c>
    </row>
    <row r="558" spans="2:7" x14ac:dyDescent="0.25">
      <c r="B558" s="202" t="s">
        <v>1043</v>
      </c>
      <c r="C558" s="202" t="s">
        <v>943</v>
      </c>
      <c r="D558" s="202">
        <v>3</v>
      </c>
      <c r="E558" s="202">
        <v>2.4</v>
      </c>
      <c r="F558" s="202">
        <v>6</v>
      </c>
      <c r="G558" s="202" t="s">
        <v>915</v>
      </c>
    </row>
    <row r="559" spans="2:7" x14ac:dyDescent="0.25">
      <c r="B559" s="202" t="s">
        <v>1043</v>
      </c>
      <c r="C559" s="202" t="s">
        <v>944</v>
      </c>
      <c r="D559" s="202">
        <v>2</v>
      </c>
      <c r="E559" s="202">
        <v>2.4</v>
      </c>
      <c r="F559" s="202">
        <v>18</v>
      </c>
      <c r="G559" s="202" t="s">
        <v>915</v>
      </c>
    </row>
    <row r="560" spans="2:7" x14ac:dyDescent="0.25">
      <c r="B560" s="202" t="s">
        <v>1043</v>
      </c>
      <c r="C560" s="202" t="s">
        <v>945</v>
      </c>
      <c r="D560" s="202">
        <v>4</v>
      </c>
      <c r="E560" s="202">
        <v>2.4</v>
      </c>
      <c r="F560" s="202">
        <v>114.6</v>
      </c>
    </row>
    <row r="561" spans="2:7" x14ac:dyDescent="0.25">
      <c r="B561" s="202" t="s">
        <v>1043</v>
      </c>
      <c r="C561" s="202" t="s">
        <v>946</v>
      </c>
      <c r="D561" s="202">
        <v>2</v>
      </c>
      <c r="E561" s="202">
        <v>3</v>
      </c>
    </row>
    <row r="562" spans="2:7" x14ac:dyDescent="0.25">
      <c r="B562" s="202" t="s">
        <v>1043</v>
      </c>
      <c r="C562" s="202" t="s">
        <v>1067</v>
      </c>
      <c r="D562" s="202">
        <v>5</v>
      </c>
      <c r="E562" s="202">
        <v>3.6</v>
      </c>
    </row>
    <row r="563" spans="2:7" x14ac:dyDescent="0.25">
      <c r="B563" s="202" t="s">
        <v>1068</v>
      </c>
    </row>
    <row r="564" spans="2:7" x14ac:dyDescent="0.25">
      <c r="F564" s="202" t="s">
        <v>268</v>
      </c>
      <c r="G564" s="202" t="s">
        <v>912</v>
      </c>
    </row>
    <row r="565" spans="2:7" x14ac:dyDescent="0.25">
      <c r="F565" s="202">
        <v>2.1</v>
      </c>
      <c r="G565" s="202" t="s">
        <v>915</v>
      </c>
    </row>
    <row r="566" spans="2:7" x14ac:dyDescent="0.25">
      <c r="B566" s="202" t="s">
        <v>1139</v>
      </c>
      <c r="F566" s="202">
        <v>3.2</v>
      </c>
      <c r="G566" s="202" t="s">
        <v>915</v>
      </c>
    </row>
    <row r="567" spans="2:7" x14ac:dyDescent="0.25">
      <c r="B567" s="202" t="s">
        <v>929</v>
      </c>
      <c r="C567" s="202" t="s">
        <v>1135</v>
      </c>
      <c r="D567" s="202" t="s">
        <v>261</v>
      </c>
      <c r="E567" s="202" t="s">
        <v>1057</v>
      </c>
      <c r="F567" s="202">
        <v>12</v>
      </c>
      <c r="G567" s="202" t="s">
        <v>915</v>
      </c>
    </row>
    <row r="568" spans="2:7" x14ac:dyDescent="0.25">
      <c r="B568" s="202" t="s">
        <v>1044</v>
      </c>
      <c r="C568" s="202" t="s">
        <v>916</v>
      </c>
      <c r="D568" s="202">
        <v>0.7</v>
      </c>
      <c r="E568" s="202">
        <v>3</v>
      </c>
      <c r="F568" s="202">
        <v>14.4</v>
      </c>
      <c r="G568" s="202" t="s">
        <v>915</v>
      </c>
    </row>
    <row r="569" spans="2:7" x14ac:dyDescent="0.25">
      <c r="B569" s="202" t="s">
        <v>1044</v>
      </c>
      <c r="C569" s="202" t="s">
        <v>320</v>
      </c>
      <c r="D569" s="202">
        <v>0.8</v>
      </c>
      <c r="E569" s="202">
        <v>4</v>
      </c>
      <c r="F569" s="202">
        <v>3.6</v>
      </c>
      <c r="G569" s="202" t="s">
        <v>915</v>
      </c>
    </row>
    <row r="570" spans="2:7" x14ac:dyDescent="0.25">
      <c r="B570" s="202" t="s">
        <v>1044</v>
      </c>
      <c r="C570" s="202" t="s">
        <v>321</v>
      </c>
      <c r="D570" s="202">
        <v>0.8</v>
      </c>
      <c r="E570" s="202">
        <v>15</v>
      </c>
      <c r="F570" s="202">
        <v>5.4</v>
      </c>
      <c r="G570" s="202" t="s">
        <v>915</v>
      </c>
    </row>
    <row r="571" spans="2:7" x14ac:dyDescent="0.25">
      <c r="B571" s="202" t="s">
        <v>1044</v>
      </c>
      <c r="C571" s="202" t="s">
        <v>332</v>
      </c>
      <c r="D571" s="202">
        <v>0.9</v>
      </c>
      <c r="E571" s="202">
        <v>16</v>
      </c>
      <c r="F571" s="202">
        <v>1.8</v>
      </c>
      <c r="G571" s="202" t="s">
        <v>915</v>
      </c>
    </row>
    <row r="572" spans="2:7" x14ac:dyDescent="0.25">
      <c r="B572" s="202" t="s">
        <v>1044</v>
      </c>
      <c r="C572" s="202" t="s">
        <v>710</v>
      </c>
      <c r="D572" s="202">
        <v>0.9</v>
      </c>
      <c r="E572" s="202">
        <v>4</v>
      </c>
      <c r="F572" s="202">
        <v>1.5</v>
      </c>
      <c r="G572" s="202" t="s">
        <v>915</v>
      </c>
    </row>
    <row r="573" spans="2:7" x14ac:dyDescent="0.25">
      <c r="B573" s="202" t="s">
        <v>1044</v>
      </c>
      <c r="C573" s="202" t="s">
        <v>711</v>
      </c>
      <c r="D573" s="202">
        <v>0.9</v>
      </c>
      <c r="E573" s="202">
        <v>6</v>
      </c>
      <c r="F573" s="202">
        <v>3.6</v>
      </c>
      <c r="G573" s="202" t="s">
        <v>915</v>
      </c>
    </row>
    <row r="574" spans="2:7" x14ac:dyDescent="0.25">
      <c r="B574" s="202" t="s">
        <v>1044</v>
      </c>
      <c r="C574" s="202" t="s">
        <v>926</v>
      </c>
      <c r="D574" s="202">
        <v>0.9</v>
      </c>
      <c r="E574" s="202">
        <v>2</v>
      </c>
      <c r="F574" s="202">
        <v>47.6</v>
      </c>
    </row>
    <row r="575" spans="2:7" x14ac:dyDescent="0.25">
      <c r="B575" s="202" t="s">
        <v>1044</v>
      </c>
      <c r="C575" s="202" t="s">
        <v>919</v>
      </c>
      <c r="D575" s="202">
        <v>1.5</v>
      </c>
      <c r="E575" s="202">
        <v>1</v>
      </c>
    </row>
    <row r="576" spans="2:7" x14ac:dyDescent="0.25">
      <c r="B576" s="202" t="s">
        <v>1044</v>
      </c>
      <c r="C576" s="202" t="s">
        <v>1153</v>
      </c>
      <c r="D576" s="202">
        <v>1.8</v>
      </c>
      <c r="E576" s="202">
        <v>2</v>
      </c>
    </row>
    <row r="577" spans="2:9" x14ac:dyDescent="0.25">
      <c r="B577" s="202" t="s">
        <v>1140</v>
      </c>
    </row>
    <row r="582" spans="2:9" x14ac:dyDescent="0.25">
      <c r="H582" s="202" t="s">
        <v>1211</v>
      </c>
      <c r="I582" s="202" t="s">
        <v>912</v>
      </c>
    </row>
    <row r="583" spans="2:9" x14ac:dyDescent="0.25">
      <c r="F583" s="202" t="s">
        <v>1209</v>
      </c>
      <c r="G583" s="202" t="s">
        <v>1210</v>
      </c>
      <c r="H583" s="202">
        <v>15.34</v>
      </c>
      <c r="I583" s="202" t="s">
        <v>915</v>
      </c>
    </row>
    <row r="584" spans="2:9" x14ac:dyDescent="0.25">
      <c r="F584" s="202">
        <v>16.809999999999999</v>
      </c>
      <c r="G584" s="202">
        <v>1.47</v>
      </c>
      <c r="H584" s="202">
        <v>181.5</v>
      </c>
      <c r="I584" s="202" t="s">
        <v>915</v>
      </c>
    </row>
    <row r="585" spans="2:9" x14ac:dyDescent="0.25">
      <c r="B585" s="202" t="s">
        <v>1207</v>
      </c>
      <c r="F585" s="202">
        <v>210.29</v>
      </c>
      <c r="G585" s="202">
        <v>28.79</v>
      </c>
      <c r="H585" s="202">
        <v>26.02</v>
      </c>
      <c r="I585" s="202" t="s">
        <v>915</v>
      </c>
    </row>
    <row r="586" spans="2:9" x14ac:dyDescent="0.25">
      <c r="B586" s="202" t="s">
        <v>924</v>
      </c>
      <c r="C586" s="202" t="s">
        <v>235</v>
      </c>
      <c r="D586" s="202" t="s">
        <v>1208</v>
      </c>
      <c r="E586" s="202" t="s">
        <v>262</v>
      </c>
      <c r="F586" s="202">
        <v>28.8</v>
      </c>
      <c r="G586" s="202">
        <v>2.78</v>
      </c>
      <c r="H586" s="202">
        <v>20.54</v>
      </c>
      <c r="I586" s="202" t="s">
        <v>915</v>
      </c>
    </row>
    <row r="587" spans="2:9" x14ac:dyDescent="0.25">
      <c r="B587" s="202" t="s">
        <v>1212</v>
      </c>
      <c r="C587" s="202" t="s">
        <v>880</v>
      </c>
      <c r="D587" s="202">
        <v>5.6</v>
      </c>
      <c r="E587" s="202">
        <v>3</v>
      </c>
      <c r="F587" s="202">
        <v>22.22</v>
      </c>
      <c r="G587" s="202">
        <v>1.68</v>
      </c>
      <c r="H587" s="202">
        <v>65.16</v>
      </c>
      <c r="I587" s="202" t="s">
        <v>915</v>
      </c>
    </row>
    <row r="588" spans="2:9" x14ac:dyDescent="0.25">
      <c r="B588" s="202" t="s">
        <v>1212</v>
      </c>
      <c r="C588" s="202" t="s">
        <v>889</v>
      </c>
      <c r="D588" s="202">
        <v>70.099999999999994</v>
      </c>
      <c r="E588" s="202">
        <v>3</v>
      </c>
      <c r="F588" s="202">
        <v>75.599999999999994</v>
      </c>
      <c r="G588" s="202">
        <v>10.44</v>
      </c>
      <c r="H588" s="202">
        <v>88.98</v>
      </c>
      <c r="I588" s="202" t="s">
        <v>915</v>
      </c>
    </row>
    <row r="589" spans="2:9" x14ac:dyDescent="0.25">
      <c r="B589" s="202" t="s">
        <v>1212</v>
      </c>
      <c r="C589" s="202" t="s">
        <v>892</v>
      </c>
      <c r="D589" s="202">
        <v>9.6</v>
      </c>
      <c r="E589" s="202">
        <v>3</v>
      </c>
      <c r="F589" s="202">
        <v>102.3</v>
      </c>
      <c r="G589" s="202">
        <v>13.32</v>
      </c>
      <c r="H589" s="202">
        <v>90.42</v>
      </c>
      <c r="I589" s="202" t="s">
        <v>915</v>
      </c>
    </row>
    <row r="590" spans="2:9" x14ac:dyDescent="0.25">
      <c r="B590" s="202" t="s">
        <v>1212</v>
      </c>
      <c r="C590" s="202" t="s">
        <v>893</v>
      </c>
      <c r="D590" s="202">
        <v>7.41</v>
      </c>
      <c r="E590" s="202">
        <v>3</v>
      </c>
      <c r="F590" s="202">
        <v>102.3</v>
      </c>
      <c r="G590" s="202">
        <v>11.88</v>
      </c>
      <c r="H590" s="202">
        <v>14.19</v>
      </c>
      <c r="I590" s="202" t="s">
        <v>915</v>
      </c>
    </row>
    <row r="591" spans="2:9" x14ac:dyDescent="0.25">
      <c r="B591" s="202" t="s">
        <v>1212</v>
      </c>
      <c r="C591" s="202" t="s">
        <v>904</v>
      </c>
      <c r="D591" s="202">
        <v>25.2</v>
      </c>
      <c r="E591" s="202">
        <v>3</v>
      </c>
      <c r="F591" s="202">
        <v>15.87</v>
      </c>
      <c r="G591" s="202">
        <v>1.68</v>
      </c>
      <c r="H591" s="202">
        <v>502.14</v>
      </c>
    </row>
    <row r="592" spans="2:9" x14ac:dyDescent="0.25">
      <c r="B592" s="202" t="s">
        <v>1212</v>
      </c>
      <c r="C592" s="202" t="s">
        <v>905</v>
      </c>
      <c r="D592" s="202">
        <v>34.1</v>
      </c>
      <c r="E592" s="202">
        <v>3</v>
      </c>
      <c r="F592" s="202">
        <v>574.17999999999995</v>
      </c>
    </row>
    <row r="593" spans="2:9" x14ac:dyDescent="0.25">
      <c r="B593" s="202" t="s">
        <v>1212</v>
      </c>
      <c r="C593" s="202" t="s">
        <v>906</v>
      </c>
      <c r="D593" s="202">
        <v>34.1</v>
      </c>
      <c r="E593" s="202">
        <v>3</v>
      </c>
    </row>
    <row r="594" spans="2:9" x14ac:dyDescent="0.25">
      <c r="B594" s="202" t="s">
        <v>1212</v>
      </c>
      <c r="C594" s="202" t="s">
        <v>907</v>
      </c>
      <c r="D594" s="202">
        <v>5.29</v>
      </c>
      <c r="E594" s="202">
        <v>3</v>
      </c>
    </row>
    <row r="595" spans="2:9" x14ac:dyDescent="0.25">
      <c r="B595" s="202" t="s">
        <v>265</v>
      </c>
    </row>
    <row r="597" spans="2:9" x14ac:dyDescent="0.25">
      <c r="H597" s="202" t="s">
        <v>1211</v>
      </c>
      <c r="I597" s="202" t="s">
        <v>912</v>
      </c>
    </row>
    <row r="598" spans="2:9" x14ac:dyDescent="0.25">
      <c r="F598" s="202" t="s">
        <v>1209</v>
      </c>
      <c r="G598" s="202" t="s">
        <v>1210</v>
      </c>
      <c r="H598" s="202">
        <v>18.239999999999998</v>
      </c>
      <c r="I598" s="202" t="s">
        <v>915</v>
      </c>
    </row>
    <row r="599" spans="2:9" x14ac:dyDescent="0.25">
      <c r="F599" s="202">
        <v>26.56</v>
      </c>
      <c r="G599" s="202">
        <v>8.3249999999999993</v>
      </c>
      <c r="H599" s="202">
        <v>18.13</v>
      </c>
      <c r="I599" s="202" t="s">
        <v>915</v>
      </c>
    </row>
    <row r="600" spans="2:9" x14ac:dyDescent="0.25">
      <c r="B600" s="202" t="s">
        <v>1213</v>
      </c>
      <c r="F600" s="202">
        <v>26.45</v>
      </c>
      <c r="G600" s="202">
        <v>8.3249999999999993</v>
      </c>
      <c r="H600" s="202">
        <v>28.82</v>
      </c>
      <c r="I600" s="202" t="s">
        <v>915</v>
      </c>
    </row>
    <row r="601" spans="2:9" x14ac:dyDescent="0.25">
      <c r="B601" s="202" t="s">
        <v>924</v>
      </c>
      <c r="C601" s="202" t="s">
        <v>235</v>
      </c>
      <c r="D601" s="202" t="s">
        <v>1208</v>
      </c>
      <c r="E601" s="202" t="s">
        <v>262</v>
      </c>
      <c r="F601" s="202">
        <v>31.74</v>
      </c>
      <c r="G601" s="202">
        <v>2.92</v>
      </c>
      <c r="H601" s="202">
        <v>39.75</v>
      </c>
      <c r="I601" s="202" t="s">
        <v>915</v>
      </c>
    </row>
    <row r="602" spans="2:9" x14ac:dyDescent="0.25">
      <c r="B602" s="202" t="s">
        <v>1214</v>
      </c>
      <c r="C602" s="202" t="s">
        <v>864</v>
      </c>
      <c r="D602" s="202">
        <v>11.55</v>
      </c>
      <c r="E602" s="202">
        <v>2.2999999999999998</v>
      </c>
      <c r="F602" s="202">
        <v>42.67</v>
      </c>
      <c r="G602" s="202">
        <v>2.92</v>
      </c>
      <c r="H602" s="202">
        <v>8.4</v>
      </c>
      <c r="I602" s="202" t="s">
        <v>915</v>
      </c>
    </row>
    <row r="603" spans="2:9" x14ac:dyDescent="0.25">
      <c r="B603" s="202" t="s">
        <v>1214</v>
      </c>
      <c r="C603" s="202" t="s">
        <v>865</v>
      </c>
      <c r="D603" s="202">
        <v>11.5</v>
      </c>
      <c r="E603" s="202">
        <v>2.2999999999999998</v>
      </c>
      <c r="F603" s="202">
        <v>18.28</v>
      </c>
      <c r="G603" s="202">
        <v>9.8840000000000003</v>
      </c>
      <c r="H603" s="202">
        <v>61.02</v>
      </c>
      <c r="I603" s="202" t="s">
        <v>915</v>
      </c>
    </row>
    <row r="604" spans="2:9" x14ac:dyDescent="0.25">
      <c r="B604" s="202" t="s">
        <v>1214</v>
      </c>
      <c r="C604" s="202" t="s">
        <v>866</v>
      </c>
      <c r="D604" s="202">
        <v>13.8</v>
      </c>
      <c r="E604" s="202">
        <v>2.2999999999999998</v>
      </c>
      <c r="F604" s="202">
        <v>70.38</v>
      </c>
      <c r="G604" s="202">
        <v>9.36</v>
      </c>
      <c r="H604" s="202">
        <v>61.02</v>
      </c>
      <c r="I604" s="202" t="s">
        <v>915</v>
      </c>
    </row>
    <row r="605" spans="2:9" x14ac:dyDescent="0.25">
      <c r="B605" s="202" t="s">
        <v>1214</v>
      </c>
      <c r="C605" s="202" t="s">
        <v>867</v>
      </c>
      <c r="D605" s="202">
        <v>18.55</v>
      </c>
      <c r="E605" s="202">
        <v>2.2999999999999998</v>
      </c>
      <c r="F605" s="202">
        <v>70.38</v>
      </c>
      <c r="G605" s="202">
        <v>9.36</v>
      </c>
      <c r="H605" s="202">
        <v>59.9</v>
      </c>
      <c r="I605" s="202" t="s">
        <v>915</v>
      </c>
    </row>
    <row r="606" spans="2:9" x14ac:dyDescent="0.25">
      <c r="B606" s="202" t="s">
        <v>1214</v>
      </c>
      <c r="C606" s="202" t="s">
        <v>868</v>
      </c>
      <c r="D606" s="202">
        <v>7.95</v>
      </c>
      <c r="E606" s="202">
        <v>2.2999999999999998</v>
      </c>
      <c r="F606" s="202">
        <v>70.38</v>
      </c>
      <c r="G606" s="202">
        <v>10.48</v>
      </c>
      <c r="H606" s="202">
        <v>59.9</v>
      </c>
      <c r="I606" s="202" t="s">
        <v>915</v>
      </c>
    </row>
    <row r="607" spans="2:9" x14ac:dyDescent="0.25">
      <c r="B607" s="202" t="s">
        <v>1214</v>
      </c>
      <c r="C607" s="202" t="s">
        <v>871</v>
      </c>
      <c r="D607" s="202">
        <v>30.6</v>
      </c>
      <c r="E607" s="202">
        <v>2.2999999999999998</v>
      </c>
      <c r="F607" s="202">
        <v>70.38</v>
      </c>
      <c r="G607" s="202">
        <v>10.48</v>
      </c>
      <c r="H607" s="202">
        <v>52.86</v>
      </c>
      <c r="I607" s="202" t="s">
        <v>915</v>
      </c>
    </row>
    <row r="608" spans="2:9" x14ac:dyDescent="0.25">
      <c r="B608" s="202" t="s">
        <v>1214</v>
      </c>
      <c r="C608" s="202" t="s">
        <v>872</v>
      </c>
      <c r="D608" s="202">
        <v>30.6</v>
      </c>
      <c r="E608" s="202">
        <v>2.2999999999999998</v>
      </c>
      <c r="F608" s="202">
        <v>62.1</v>
      </c>
      <c r="G608" s="202">
        <v>9.24</v>
      </c>
      <c r="H608" s="202">
        <v>52.86</v>
      </c>
      <c r="I608" s="202" t="s">
        <v>915</v>
      </c>
    </row>
    <row r="609" spans="2:9" x14ac:dyDescent="0.25">
      <c r="B609" s="202" t="s">
        <v>1214</v>
      </c>
      <c r="C609" s="202" t="s">
        <v>873</v>
      </c>
      <c r="D609" s="202">
        <v>30.6</v>
      </c>
      <c r="E609" s="202">
        <v>2.2999999999999998</v>
      </c>
      <c r="F609" s="202">
        <v>62.1</v>
      </c>
      <c r="G609" s="202">
        <v>9.24</v>
      </c>
      <c r="H609" s="202">
        <v>27.74</v>
      </c>
      <c r="I609" s="202" t="s">
        <v>915</v>
      </c>
    </row>
    <row r="610" spans="2:9" x14ac:dyDescent="0.25">
      <c r="B610" s="202" t="s">
        <v>1214</v>
      </c>
      <c r="C610" s="202" t="s">
        <v>874</v>
      </c>
      <c r="D610" s="202">
        <v>30.6</v>
      </c>
      <c r="E610" s="202">
        <v>2.2999999999999998</v>
      </c>
      <c r="F610" s="202">
        <v>31.74</v>
      </c>
      <c r="G610" s="202">
        <v>4</v>
      </c>
      <c r="H610" s="202">
        <v>24.02</v>
      </c>
      <c r="I610" s="202" t="s">
        <v>915</v>
      </c>
    </row>
    <row r="611" spans="2:9" x14ac:dyDescent="0.25">
      <c r="B611" s="202" t="s">
        <v>1214</v>
      </c>
      <c r="C611" s="202" t="s">
        <v>875</v>
      </c>
      <c r="D611" s="202">
        <v>27</v>
      </c>
      <c r="E611" s="202">
        <v>2.2999999999999998</v>
      </c>
      <c r="F611" s="202">
        <v>26.22</v>
      </c>
      <c r="G611" s="202">
        <v>2.2000000000000002</v>
      </c>
      <c r="H611" s="202">
        <v>24.02</v>
      </c>
      <c r="I611" s="202" t="s">
        <v>915</v>
      </c>
    </row>
    <row r="612" spans="2:9" x14ac:dyDescent="0.25">
      <c r="B612" s="202" t="s">
        <v>1214</v>
      </c>
      <c r="C612" s="202" t="s">
        <v>876</v>
      </c>
      <c r="D612" s="202">
        <v>27</v>
      </c>
      <c r="E612" s="202">
        <v>2.2999999999999998</v>
      </c>
      <c r="F612" s="202">
        <v>26.22</v>
      </c>
      <c r="G612" s="202">
        <v>2.2000000000000002</v>
      </c>
      <c r="H612" s="202">
        <v>53.99</v>
      </c>
      <c r="I612" s="202" t="s">
        <v>915</v>
      </c>
    </row>
    <row r="613" spans="2:9" x14ac:dyDescent="0.25">
      <c r="B613" s="202" t="s">
        <v>1214</v>
      </c>
      <c r="C613" s="202" t="s">
        <v>879</v>
      </c>
      <c r="D613" s="202">
        <v>13.8</v>
      </c>
      <c r="E613" s="202">
        <v>2.2999999999999998</v>
      </c>
      <c r="F613" s="202">
        <v>64.87</v>
      </c>
      <c r="G613" s="202">
        <v>10.88</v>
      </c>
      <c r="H613" s="202">
        <v>50.1</v>
      </c>
      <c r="I613" s="202" t="s">
        <v>915</v>
      </c>
    </row>
    <row r="614" spans="2:9" x14ac:dyDescent="0.25">
      <c r="B614" s="202" t="s">
        <v>1214</v>
      </c>
      <c r="C614" s="202" t="s">
        <v>881</v>
      </c>
      <c r="D614" s="202">
        <v>11.4</v>
      </c>
      <c r="E614" s="202">
        <v>2.2999999999999998</v>
      </c>
      <c r="F614" s="202">
        <v>59.34</v>
      </c>
      <c r="G614" s="202">
        <v>9.24</v>
      </c>
      <c r="H614" s="202">
        <v>49.64</v>
      </c>
      <c r="I614" s="202" t="s">
        <v>915</v>
      </c>
    </row>
    <row r="615" spans="2:9" x14ac:dyDescent="0.25">
      <c r="B615" s="202" t="s">
        <v>1214</v>
      </c>
      <c r="C615" s="202" t="s">
        <v>882</v>
      </c>
      <c r="D615" s="202">
        <v>11.4</v>
      </c>
      <c r="E615" s="202">
        <v>2.2999999999999998</v>
      </c>
      <c r="F615" s="202">
        <v>58.88</v>
      </c>
      <c r="G615" s="202">
        <v>9.24</v>
      </c>
      <c r="H615" s="202">
        <v>66.430000000000007</v>
      </c>
      <c r="I615" s="202" t="s">
        <v>915</v>
      </c>
    </row>
    <row r="616" spans="2:9" x14ac:dyDescent="0.25">
      <c r="B616" s="202" t="s">
        <v>1214</v>
      </c>
      <c r="C616" s="202" t="s">
        <v>886</v>
      </c>
      <c r="D616" s="202">
        <v>28.2</v>
      </c>
      <c r="E616" s="202">
        <v>2.2999999999999998</v>
      </c>
      <c r="F616" s="202">
        <v>81.430000000000007</v>
      </c>
      <c r="G616" s="202">
        <v>15</v>
      </c>
      <c r="H616" s="202">
        <v>35.299999999999997</v>
      </c>
      <c r="I616" s="202" t="s">
        <v>915</v>
      </c>
    </row>
    <row r="617" spans="2:9" x14ac:dyDescent="0.25">
      <c r="B617" s="202" t="s">
        <v>1214</v>
      </c>
      <c r="C617" s="202" t="s">
        <v>887</v>
      </c>
      <c r="D617" s="202">
        <v>25.8</v>
      </c>
      <c r="E617" s="202">
        <v>2.2999999999999998</v>
      </c>
      <c r="F617" s="202">
        <v>40.020000000000003</v>
      </c>
      <c r="G617" s="202">
        <v>4.72</v>
      </c>
      <c r="H617" s="202">
        <v>42.38</v>
      </c>
      <c r="I617" s="202" t="s">
        <v>915</v>
      </c>
    </row>
    <row r="618" spans="2:9" x14ac:dyDescent="0.25">
      <c r="B618" s="202" t="s">
        <v>1214</v>
      </c>
      <c r="C618" s="202" t="s">
        <v>888</v>
      </c>
      <c r="D618" s="202">
        <v>25.6</v>
      </c>
      <c r="E618" s="202">
        <v>2.2999999999999998</v>
      </c>
      <c r="F618" s="202">
        <v>51.06</v>
      </c>
      <c r="G618" s="202">
        <v>8.68</v>
      </c>
      <c r="H618" s="202">
        <v>49.08</v>
      </c>
      <c r="I618" s="202" t="s">
        <v>915</v>
      </c>
    </row>
    <row r="619" spans="2:9" x14ac:dyDescent="0.25">
      <c r="B619" s="202" t="s">
        <v>1214</v>
      </c>
      <c r="C619" s="202" t="s">
        <v>890</v>
      </c>
      <c r="D619" s="202">
        <v>35.4</v>
      </c>
      <c r="E619" s="202">
        <v>2.2999999999999998</v>
      </c>
      <c r="F619" s="202">
        <v>57.96</v>
      </c>
      <c r="G619" s="202">
        <v>8.8800000000000008</v>
      </c>
      <c r="H619" s="202">
        <v>883.58</v>
      </c>
    </row>
    <row r="620" spans="2:9" x14ac:dyDescent="0.25">
      <c r="B620" s="202" t="s">
        <v>1214</v>
      </c>
      <c r="C620" s="202" t="s">
        <v>894</v>
      </c>
      <c r="D620" s="202">
        <v>17.399999999999999</v>
      </c>
      <c r="E620" s="202">
        <v>2.2999999999999998</v>
      </c>
      <c r="F620" s="202">
        <v>1049.1600000000001</v>
      </c>
    </row>
    <row r="621" spans="2:9" x14ac:dyDescent="0.25">
      <c r="B621" s="202" t="s">
        <v>1214</v>
      </c>
      <c r="C621" s="202" t="s">
        <v>902</v>
      </c>
      <c r="D621" s="202">
        <v>22.2</v>
      </c>
      <c r="E621" s="202">
        <v>2.2999999999999998</v>
      </c>
    </row>
    <row r="622" spans="2:9" x14ac:dyDescent="0.25">
      <c r="B622" s="202" t="s">
        <v>1214</v>
      </c>
      <c r="C622" s="202" t="s">
        <v>903</v>
      </c>
      <c r="D622" s="202">
        <v>25.2</v>
      </c>
      <c r="E622" s="202">
        <v>2.2999999999999998</v>
      </c>
    </row>
    <row r="623" spans="2:9" x14ac:dyDescent="0.25">
      <c r="B623" s="202" t="s">
        <v>265</v>
      </c>
      <c r="H623" s="202" t="s">
        <v>1211</v>
      </c>
      <c r="I623" s="202" t="s">
        <v>912</v>
      </c>
    </row>
    <row r="624" spans="2:9" x14ac:dyDescent="0.25">
      <c r="F624" s="202" t="s">
        <v>1209</v>
      </c>
      <c r="G624" s="202" t="s">
        <v>1210</v>
      </c>
      <c r="H624" s="202">
        <v>6.44</v>
      </c>
      <c r="I624" s="202" t="s">
        <v>915</v>
      </c>
    </row>
    <row r="625" spans="2:9" x14ac:dyDescent="0.25">
      <c r="F625" s="202">
        <v>8.08</v>
      </c>
      <c r="G625" s="202">
        <v>1.645</v>
      </c>
      <c r="H625" s="202">
        <v>6.41</v>
      </c>
      <c r="I625" s="202" t="s">
        <v>915</v>
      </c>
    </row>
    <row r="626" spans="2:9" x14ac:dyDescent="0.25">
      <c r="B626" s="202" t="s">
        <v>1215</v>
      </c>
      <c r="F626" s="202">
        <v>8.0500000000000007</v>
      </c>
      <c r="G626" s="202">
        <v>1.6379999999999999</v>
      </c>
      <c r="H626" s="202">
        <v>9.1</v>
      </c>
      <c r="I626" s="202" t="s">
        <v>915</v>
      </c>
    </row>
    <row r="627" spans="2:9" x14ac:dyDescent="0.25">
      <c r="B627" s="202" t="s">
        <v>924</v>
      </c>
      <c r="C627" s="202" t="s">
        <v>235</v>
      </c>
      <c r="D627" s="202" t="s">
        <v>1208</v>
      </c>
      <c r="E627" s="202" t="s">
        <v>1216</v>
      </c>
      <c r="F627" s="202">
        <v>9.66</v>
      </c>
      <c r="G627" s="202">
        <v>0.56000000000000005</v>
      </c>
      <c r="H627" s="202">
        <v>12.43</v>
      </c>
      <c r="I627" s="202" t="s">
        <v>915</v>
      </c>
    </row>
    <row r="628" spans="2:9" x14ac:dyDescent="0.25">
      <c r="B628" s="202" t="s">
        <v>1217</v>
      </c>
      <c r="C628" s="202" t="s">
        <v>864</v>
      </c>
      <c r="D628" s="202">
        <v>11.55</v>
      </c>
      <c r="E628" s="202">
        <v>0.7</v>
      </c>
      <c r="F628" s="202">
        <v>12.99</v>
      </c>
      <c r="G628" s="202">
        <v>0.56000000000000005</v>
      </c>
      <c r="H628" s="202">
        <v>4.8600000000000003</v>
      </c>
      <c r="I628" s="202" t="s">
        <v>915</v>
      </c>
    </row>
    <row r="629" spans="2:9" x14ac:dyDescent="0.25">
      <c r="B629" s="202" t="s">
        <v>1217</v>
      </c>
      <c r="C629" s="202" t="s">
        <v>865</v>
      </c>
      <c r="D629" s="202">
        <v>11.5</v>
      </c>
      <c r="E629" s="202">
        <v>0.7</v>
      </c>
      <c r="F629" s="202">
        <v>5.56</v>
      </c>
      <c r="G629" s="202">
        <v>0.7</v>
      </c>
      <c r="H629" s="202">
        <v>18.52</v>
      </c>
      <c r="I629" s="202" t="s">
        <v>915</v>
      </c>
    </row>
    <row r="630" spans="2:9" x14ac:dyDescent="0.25">
      <c r="B630" s="202" t="s">
        <v>1217</v>
      </c>
      <c r="C630" s="202" t="s">
        <v>866</v>
      </c>
      <c r="D630" s="202">
        <v>13.8</v>
      </c>
      <c r="E630" s="202">
        <v>0.7</v>
      </c>
      <c r="F630" s="202">
        <v>21.42</v>
      </c>
      <c r="G630" s="202">
        <v>2.8980000000000001</v>
      </c>
      <c r="H630" s="202">
        <v>18.52</v>
      </c>
      <c r="I630" s="202" t="s">
        <v>915</v>
      </c>
    </row>
    <row r="631" spans="2:9" x14ac:dyDescent="0.25">
      <c r="B631" s="202" t="s">
        <v>1217</v>
      </c>
      <c r="C631" s="202" t="s">
        <v>867</v>
      </c>
      <c r="D631" s="202">
        <v>18.55</v>
      </c>
      <c r="E631" s="202">
        <v>0.7</v>
      </c>
      <c r="F631" s="202">
        <v>21.42</v>
      </c>
      <c r="G631" s="202">
        <v>2.9049999999999998</v>
      </c>
      <c r="H631" s="202">
        <v>19.53</v>
      </c>
      <c r="I631" s="202" t="s">
        <v>915</v>
      </c>
    </row>
    <row r="632" spans="2:9" x14ac:dyDescent="0.25">
      <c r="B632" s="202" t="s">
        <v>1217</v>
      </c>
      <c r="C632" s="202" t="s">
        <v>868</v>
      </c>
      <c r="D632" s="202">
        <v>7.95</v>
      </c>
      <c r="E632" s="202">
        <v>0.7</v>
      </c>
      <c r="F632" s="202">
        <v>21.42</v>
      </c>
      <c r="G632" s="202">
        <v>1.89</v>
      </c>
      <c r="H632" s="202">
        <v>19.53</v>
      </c>
      <c r="I632" s="202" t="s">
        <v>915</v>
      </c>
    </row>
    <row r="633" spans="2:9" x14ac:dyDescent="0.25">
      <c r="B633" s="202" t="s">
        <v>1217</v>
      </c>
      <c r="C633" s="202" t="s">
        <v>871</v>
      </c>
      <c r="D633" s="202">
        <v>30.6</v>
      </c>
      <c r="E633" s="202">
        <v>0.7</v>
      </c>
      <c r="F633" s="202">
        <v>21.42</v>
      </c>
      <c r="G633" s="202">
        <v>1.89</v>
      </c>
      <c r="H633" s="202">
        <v>17.64</v>
      </c>
      <c r="I633" s="202" t="s">
        <v>915</v>
      </c>
    </row>
    <row r="634" spans="2:9" x14ac:dyDescent="0.25">
      <c r="B634" s="202" t="s">
        <v>1217</v>
      </c>
      <c r="C634" s="202" t="s">
        <v>872</v>
      </c>
      <c r="D634" s="202">
        <v>30.6</v>
      </c>
      <c r="E634" s="202">
        <v>0.7</v>
      </c>
      <c r="F634" s="202">
        <v>18.899999999999999</v>
      </c>
      <c r="G634" s="202">
        <v>1.26</v>
      </c>
      <c r="H634" s="202">
        <v>17.64</v>
      </c>
      <c r="I634" s="202" t="s">
        <v>915</v>
      </c>
    </row>
    <row r="635" spans="2:9" x14ac:dyDescent="0.25">
      <c r="B635" s="202" t="s">
        <v>1217</v>
      </c>
      <c r="C635" s="202" t="s">
        <v>873</v>
      </c>
      <c r="D635" s="202">
        <v>30.6</v>
      </c>
      <c r="E635" s="202">
        <v>0.7</v>
      </c>
      <c r="F635" s="202">
        <v>18.899999999999999</v>
      </c>
      <c r="G635" s="202">
        <v>1.26</v>
      </c>
      <c r="H635" s="202">
        <v>9.1</v>
      </c>
      <c r="I635" s="202" t="s">
        <v>915</v>
      </c>
    </row>
    <row r="636" spans="2:9" x14ac:dyDescent="0.25">
      <c r="B636" s="202" t="s">
        <v>1217</v>
      </c>
      <c r="C636" s="202" t="s">
        <v>874</v>
      </c>
      <c r="D636" s="202">
        <v>30.6</v>
      </c>
      <c r="E636" s="202">
        <v>0.7</v>
      </c>
      <c r="F636" s="202">
        <v>9.66</v>
      </c>
      <c r="G636" s="202">
        <v>0.56000000000000005</v>
      </c>
      <c r="H636" s="202">
        <v>7.42</v>
      </c>
      <c r="I636" s="202" t="s">
        <v>915</v>
      </c>
    </row>
    <row r="637" spans="2:9" x14ac:dyDescent="0.25">
      <c r="B637" s="202" t="s">
        <v>1217</v>
      </c>
      <c r="C637" s="202" t="s">
        <v>875</v>
      </c>
      <c r="D637" s="202">
        <v>27</v>
      </c>
      <c r="E637" s="202">
        <v>0.7</v>
      </c>
      <c r="F637" s="202">
        <v>7.98</v>
      </c>
      <c r="G637" s="202">
        <v>0.56000000000000005</v>
      </c>
      <c r="H637" s="202">
        <v>7.42</v>
      </c>
      <c r="I637" s="202" t="s">
        <v>915</v>
      </c>
    </row>
    <row r="638" spans="2:9" x14ac:dyDescent="0.25">
      <c r="B638" s="202" t="s">
        <v>1217</v>
      </c>
      <c r="C638" s="202" t="s">
        <v>876</v>
      </c>
      <c r="D638" s="202">
        <v>27</v>
      </c>
      <c r="E638" s="202">
        <v>0.7</v>
      </c>
      <c r="F638" s="202">
        <v>7.98</v>
      </c>
      <c r="G638" s="202">
        <v>0.56000000000000005</v>
      </c>
      <c r="H638" s="202">
        <v>19.11</v>
      </c>
      <c r="I638" s="202" t="s">
        <v>915</v>
      </c>
    </row>
    <row r="639" spans="2:9" x14ac:dyDescent="0.25">
      <c r="B639" s="202" t="s">
        <v>1217</v>
      </c>
      <c r="C639" s="202" t="s">
        <v>879</v>
      </c>
      <c r="D639" s="202">
        <v>13.8</v>
      </c>
      <c r="E639" s="202">
        <v>0.7</v>
      </c>
      <c r="F639" s="202">
        <v>19.739999999999998</v>
      </c>
      <c r="G639" s="202">
        <v>0.63</v>
      </c>
      <c r="H639" s="202">
        <v>16.8</v>
      </c>
      <c r="I639" s="202" t="s">
        <v>915</v>
      </c>
    </row>
    <row r="640" spans="2:9" x14ac:dyDescent="0.25">
      <c r="B640" s="202" t="s">
        <v>1217</v>
      </c>
      <c r="C640" s="202" t="s">
        <v>881</v>
      </c>
      <c r="D640" s="202">
        <v>11.4</v>
      </c>
      <c r="E640" s="202">
        <v>0.7</v>
      </c>
      <c r="F640" s="202">
        <v>18.059999999999999</v>
      </c>
      <c r="G640" s="202">
        <v>1.26</v>
      </c>
      <c r="H640" s="202">
        <v>16.66</v>
      </c>
      <c r="I640" s="202" t="s">
        <v>915</v>
      </c>
    </row>
    <row r="641" spans="2:9" x14ac:dyDescent="0.25">
      <c r="B641" s="202" t="s">
        <v>1217</v>
      </c>
      <c r="C641" s="202" t="s">
        <v>882</v>
      </c>
      <c r="D641" s="202">
        <v>11.4</v>
      </c>
      <c r="E641" s="202">
        <v>0.7</v>
      </c>
      <c r="F641" s="202">
        <v>17.920000000000002</v>
      </c>
      <c r="G641" s="202">
        <v>1.26</v>
      </c>
      <c r="H641" s="202">
        <v>18.899999999999999</v>
      </c>
      <c r="I641" s="202" t="s">
        <v>915</v>
      </c>
    </row>
    <row r="642" spans="2:9" x14ac:dyDescent="0.25">
      <c r="B642" s="202" t="s">
        <v>1217</v>
      </c>
      <c r="C642" s="202" t="s">
        <v>886</v>
      </c>
      <c r="D642" s="202">
        <v>28.2</v>
      </c>
      <c r="E642" s="202">
        <v>0.7</v>
      </c>
      <c r="F642" s="202">
        <v>24.78</v>
      </c>
      <c r="G642" s="202">
        <v>5.88</v>
      </c>
      <c r="H642" s="202">
        <v>11.62</v>
      </c>
      <c r="I642" s="202" t="s">
        <v>915</v>
      </c>
    </row>
    <row r="643" spans="2:9" x14ac:dyDescent="0.25">
      <c r="B643" s="202" t="s">
        <v>1217</v>
      </c>
      <c r="C643" s="202" t="s">
        <v>887</v>
      </c>
      <c r="D643" s="202">
        <v>25.8</v>
      </c>
      <c r="E643" s="202">
        <v>0.7</v>
      </c>
      <c r="F643" s="202">
        <v>12.18</v>
      </c>
      <c r="G643" s="202">
        <v>0.56000000000000005</v>
      </c>
      <c r="H643" s="202">
        <v>14.42</v>
      </c>
      <c r="I643" s="202" t="s">
        <v>915</v>
      </c>
    </row>
    <row r="644" spans="2:9" x14ac:dyDescent="0.25">
      <c r="B644" s="202" t="s">
        <v>1217</v>
      </c>
      <c r="C644" s="202" t="s">
        <v>888</v>
      </c>
      <c r="D644" s="202">
        <v>25.6</v>
      </c>
      <c r="E644" s="202">
        <v>0.7</v>
      </c>
      <c r="F644" s="202">
        <v>15.54</v>
      </c>
      <c r="G644" s="202">
        <v>1.1200000000000001</v>
      </c>
      <c r="H644" s="202">
        <v>7.44</v>
      </c>
      <c r="I644" s="202" t="s">
        <v>915</v>
      </c>
    </row>
    <row r="645" spans="2:9" x14ac:dyDescent="0.25">
      <c r="B645" s="202" t="s">
        <v>1217</v>
      </c>
      <c r="C645" s="202" t="s">
        <v>890</v>
      </c>
      <c r="D645" s="202">
        <v>35.4</v>
      </c>
      <c r="E645" s="202">
        <v>0.7</v>
      </c>
      <c r="F645" s="202">
        <v>17.64</v>
      </c>
      <c r="G645" s="202">
        <v>10.199999999999999</v>
      </c>
      <c r="H645" s="202">
        <v>279.51</v>
      </c>
    </row>
    <row r="646" spans="2:9" x14ac:dyDescent="0.25">
      <c r="B646" s="202" t="s">
        <v>1217</v>
      </c>
      <c r="C646" s="202" t="s">
        <v>894</v>
      </c>
      <c r="D646" s="202">
        <v>17.399999999999999</v>
      </c>
      <c r="E646" s="202">
        <v>0.7</v>
      </c>
      <c r="F646" s="202">
        <v>319.31</v>
      </c>
    </row>
    <row r="647" spans="2:9" x14ac:dyDescent="0.25">
      <c r="B647" s="202" t="s">
        <v>1217</v>
      </c>
      <c r="C647" s="202" t="s">
        <v>902</v>
      </c>
      <c r="D647" s="202">
        <v>22.2</v>
      </c>
      <c r="E647" s="202">
        <v>0.7</v>
      </c>
    </row>
    <row r="648" spans="2:9" x14ac:dyDescent="0.25">
      <c r="B648" s="202" t="s">
        <v>1217</v>
      </c>
      <c r="C648" s="202" t="s">
        <v>903</v>
      </c>
      <c r="D648" s="202">
        <v>25.2</v>
      </c>
      <c r="E648" s="202">
        <v>0.7</v>
      </c>
    </row>
    <row r="649" spans="2:9" x14ac:dyDescent="0.25">
      <c r="B649" s="202" t="s">
        <v>265</v>
      </c>
    </row>
  </sheetData>
  <mergeCells count="1">
    <mergeCell ref="B2:G6"/>
  </mergeCells>
  <pageMargins left="0.511811024" right="0.511811024" top="0.78740157499999996" bottom="0.78740157499999996" header="0.31496062000000002" footer="0.31496062000000002"/>
  <pageSetup paperSize="9" scale="55" orientation="portrait" r:id="rId1"/>
  <colBreaks count="1" manualBreakCount="1">
    <brk id="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91382-B025-4E6D-9254-D25E09BDB5C1}">
  <dimension ref="E11:P127"/>
  <sheetViews>
    <sheetView topLeftCell="A94" workbookViewId="0">
      <selection activeCell="K116" sqref="K116"/>
    </sheetView>
  </sheetViews>
  <sheetFormatPr defaultRowHeight="15" x14ac:dyDescent="0.25"/>
  <cols>
    <col min="6" max="6" width="11.5703125" customWidth="1"/>
  </cols>
  <sheetData>
    <row r="11" spans="5:14" x14ac:dyDescent="0.25">
      <c r="E11" s="654" t="s">
        <v>1347</v>
      </c>
      <c r="F11" s="643"/>
      <c r="G11" s="643"/>
      <c r="H11" s="643"/>
      <c r="I11" s="643"/>
      <c r="J11" s="643"/>
      <c r="K11" s="643"/>
      <c r="L11" s="643"/>
      <c r="M11" s="643"/>
      <c r="N11" s="33"/>
    </row>
    <row r="12" spans="5:14" x14ac:dyDescent="0.25">
      <c r="E12" s="7"/>
      <c r="F12" s="651" t="s">
        <v>1341</v>
      </c>
      <c r="G12" s="651" t="s">
        <v>1342</v>
      </c>
      <c r="H12" s="651" t="s">
        <v>1343</v>
      </c>
      <c r="I12" s="651" t="s">
        <v>1344</v>
      </c>
      <c r="J12" s="651" t="s">
        <v>1345</v>
      </c>
      <c r="K12" s="651" t="s">
        <v>1346</v>
      </c>
      <c r="L12" s="651" t="s">
        <v>1348</v>
      </c>
      <c r="M12" s="651" t="s">
        <v>1349</v>
      </c>
      <c r="N12" s="652" t="s">
        <v>1350</v>
      </c>
    </row>
    <row r="13" spans="5:14" x14ac:dyDescent="0.25">
      <c r="E13" s="7" t="s">
        <v>1336</v>
      </c>
      <c r="F13">
        <v>146.9</v>
      </c>
      <c r="G13">
        <v>11.3</v>
      </c>
      <c r="H13">
        <v>8.5</v>
      </c>
      <c r="I13">
        <v>24.5</v>
      </c>
      <c r="J13">
        <v>26.9</v>
      </c>
      <c r="K13">
        <v>14.1</v>
      </c>
      <c r="L13">
        <v>13.7</v>
      </c>
      <c r="M13">
        <v>26.9</v>
      </c>
      <c r="N13" s="236">
        <f>SUM(F13:M13)</f>
        <v>272.8</v>
      </c>
    </row>
    <row r="14" spans="5:14" x14ac:dyDescent="0.25">
      <c r="E14" s="7" t="s">
        <v>1339</v>
      </c>
      <c r="F14">
        <v>354.1</v>
      </c>
      <c r="G14">
        <v>85.6</v>
      </c>
      <c r="H14">
        <v>43.8</v>
      </c>
      <c r="I14">
        <v>48.5</v>
      </c>
      <c r="J14">
        <v>59.1</v>
      </c>
      <c r="K14">
        <v>57.3</v>
      </c>
      <c r="L14">
        <v>58.1</v>
      </c>
      <c r="M14">
        <v>28.9</v>
      </c>
      <c r="N14" s="236">
        <f t="shared" ref="N14:N19" si="0">SUM(F14:M14)</f>
        <v>735.4</v>
      </c>
    </row>
    <row r="15" spans="5:14" x14ac:dyDescent="0.25">
      <c r="E15" s="7" t="s">
        <v>1340</v>
      </c>
      <c r="G15">
        <v>3.6</v>
      </c>
      <c r="H15">
        <v>5.4</v>
      </c>
      <c r="J15">
        <v>23.6</v>
      </c>
      <c r="N15" s="236">
        <f t="shared" si="0"/>
        <v>32.6</v>
      </c>
    </row>
    <row r="16" spans="5:14" x14ac:dyDescent="0.25">
      <c r="E16" s="7" t="s">
        <v>1335</v>
      </c>
      <c r="F16">
        <v>471.6</v>
      </c>
      <c r="G16">
        <v>82.3</v>
      </c>
      <c r="H16">
        <v>50.6</v>
      </c>
      <c r="I16">
        <v>58.5</v>
      </c>
      <c r="J16">
        <v>76.5</v>
      </c>
      <c r="K16">
        <v>59</v>
      </c>
      <c r="L16">
        <v>42.1</v>
      </c>
      <c r="M16">
        <v>45.4</v>
      </c>
      <c r="N16" s="236">
        <f t="shared" si="0"/>
        <v>886</v>
      </c>
    </row>
    <row r="17" spans="5:14" x14ac:dyDescent="0.25">
      <c r="E17" s="7"/>
      <c r="N17" s="34"/>
    </row>
    <row r="18" spans="5:14" x14ac:dyDescent="0.25">
      <c r="E18" s="7" t="s">
        <v>1337</v>
      </c>
      <c r="F18">
        <v>23.27</v>
      </c>
      <c r="G18">
        <v>3.99</v>
      </c>
      <c r="H18">
        <v>2.75</v>
      </c>
      <c r="I18">
        <v>2.84</v>
      </c>
      <c r="J18">
        <v>4.1100000000000003</v>
      </c>
      <c r="K18">
        <v>2.83</v>
      </c>
      <c r="L18">
        <v>2.0499999999999998</v>
      </c>
      <c r="M18">
        <v>2.62</v>
      </c>
      <c r="N18" s="236">
        <f t="shared" si="0"/>
        <v>44.459999999999987</v>
      </c>
    </row>
    <row r="19" spans="5:14" x14ac:dyDescent="0.25">
      <c r="E19" s="8" t="s">
        <v>1338</v>
      </c>
      <c r="F19" s="642">
        <v>175.82</v>
      </c>
      <c r="G19" s="642">
        <v>32.29</v>
      </c>
      <c r="H19" s="642">
        <v>18.670000000000002</v>
      </c>
      <c r="I19" s="642">
        <v>16.86</v>
      </c>
      <c r="J19" s="642">
        <v>23.56</v>
      </c>
      <c r="K19" s="642">
        <v>20.87</v>
      </c>
      <c r="L19" s="642">
        <v>13.45</v>
      </c>
      <c r="M19" s="642">
        <v>13.05</v>
      </c>
      <c r="N19" s="236">
        <f t="shared" si="0"/>
        <v>314.57</v>
      </c>
    </row>
    <row r="23" spans="5:14" x14ac:dyDescent="0.25">
      <c r="E23" s="654" t="s">
        <v>1333</v>
      </c>
      <c r="F23" s="655"/>
      <c r="G23" s="643"/>
      <c r="H23" s="643"/>
      <c r="I23" s="643"/>
      <c r="J23" s="643"/>
      <c r="K23" s="643"/>
      <c r="L23" s="33"/>
    </row>
    <row r="24" spans="5:14" x14ac:dyDescent="0.25">
      <c r="E24" s="7"/>
      <c r="F24" s="651" t="s">
        <v>1341</v>
      </c>
      <c r="G24" s="651" t="s">
        <v>1342</v>
      </c>
      <c r="H24" s="651" t="s">
        <v>1343</v>
      </c>
      <c r="I24" s="651" t="s">
        <v>1344</v>
      </c>
      <c r="J24" s="651" t="s">
        <v>1345</v>
      </c>
      <c r="K24" s="651" t="s">
        <v>1346</v>
      </c>
      <c r="L24" s="652" t="s">
        <v>1350</v>
      </c>
    </row>
    <row r="25" spans="5:14" x14ac:dyDescent="0.25">
      <c r="E25" s="7" t="s">
        <v>1334</v>
      </c>
      <c r="F25">
        <v>21.1</v>
      </c>
      <c r="G25">
        <v>3.9</v>
      </c>
      <c r="H25">
        <v>3.1</v>
      </c>
      <c r="I25">
        <v>1.8</v>
      </c>
      <c r="J25">
        <v>13.4</v>
      </c>
      <c r="K25">
        <v>10.1</v>
      </c>
      <c r="L25" s="236">
        <f>SUM(F25:K25)</f>
        <v>53.400000000000006</v>
      </c>
    </row>
    <row r="26" spans="5:14" x14ac:dyDescent="0.25">
      <c r="E26" s="7" t="s">
        <v>1336</v>
      </c>
      <c r="F26">
        <v>149.5</v>
      </c>
      <c r="G26">
        <v>125.8</v>
      </c>
      <c r="H26">
        <v>142.19999999999999</v>
      </c>
      <c r="I26">
        <v>143.69999999999999</v>
      </c>
      <c r="J26">
        <v>149.30000000000001</v>
      </c>
      <c r="K26">
        <v>60.9</v>
      </c>
      <c r="L26" s="236">
        <f t="shared" ref="L26:L29" si="1">SUM(F26:K26)</f>
        <v>771.4</v>
      </c>
    </row>
    <row r="27" spans="5:14" x14ac:dyDescent="0.25">
      <c r="E27" s="7" t="s">
        <v>1339</v>
      </c>
      <c r="G27">
        <v>69.8</v>
      </c>
      <c r="H27">
        <v>61.8</v>
      </c>
      <c r="I27">
        <v>49</v>
      </c>
      <c r="J27">
        <v>15.8</v>
      </c>
      <c r="K27">
        <v>13.9</v>
      </c>
      <c r="L27" s="236">
        <f t="shared" si="1"/>
        <v>210.3</v>
      </c>
    </row>
    <row r="28" spans="5:14" x14ac:dyDescent="0.25">
      <c r="E28" s="7" t="s">
        <v>1340</v>
      </c>
      <c r="G28">
        <v>9</v>
      </c>
      <c r="H28">
        <v>10.8</v>
      </c>
      <c r="L28" s="236">
        <f t="shared" si="1"/>
        <v>19.8</v>
      </c>
    </row>
    <row r="29" spans="5:14" x14ac:dyDescent="0.25">
      <c r="E29" s="7" t="s">
        <v>1335</v>
      </c>
      <c r="F29">
        <v>72</v>
      </c>
      <c r="G29">
        <v>73.5</v>
      </c>
      <c r="H29">
        <v>78.900000000000006</v>
      </c>
      <c r="I29">
        <v>69.7</v>
      </c>
      <c r="J29">
        <v>68.8</v>
      </c>
      <c r="K29">
        <v>34.200000000000003</v>
      </c>
      <c r="L29" s="236">
        <f t="shared" si="1"/>
        <v>397.1</v>
      </c>
    </row>
    <row r="30" spans="5:14" x14ac:dyDescent="0.25">
      <c r="E30" s="7"/>
      <c r="L30" s="34"/>
    </row>
    <row r="31" spans="5:14" x14ac:dyDescent="0.25">
      <c r="E31" s="7" t="s">
        <v>1337</v>
      </c>
      <c r="F31">
        <v>4.4800000000000004</v>
      </c>
      <c r="G31">
        <v>5.22</v>
      </c>
      <c r="H31">
        <v>5.42</v>
      </c>
      <c r="I31">
        <v>4.8099999999999996</v>
      </c>
      <c r="J31">
        <v>4.38</v>
      </c>
      <c r="K31">
        <v>2.16</v>
      </c>
      <c r="L31" s="236">
        <f t="shared" ref="L31:L32" si="2">SUM(F31:K31)</f>
        <v>26.47</v>
      </c>
    </row>
    <row r="32" spans="5:14" x14ac:dyDescent="0.25">
      <c r="E32" s="8" t="s">
        <v>1338</v>
      </c>
      <c r="F32" s="642">
        <v>86.35</v>
      </c>
      <c r="G32" s="642">
        <v>88.71</v>
      </c>
      <c r="H32" s="642">
        <v>95.13</v>
      </c>
      <c r="I32" s="642">
        <v>85.17</v>
      </c>
      <c r="J32" s="642">
        <v>84.19</v>
      </c>
      <c r="K32" s="642">
        <v>40.35</v>
      </c>
      <c r="L32" s="236">
        <f t="shared" si="2"/>
        <v>479.90000000000003</v>
      </c>
    </row>
    <row r="35" spans="5:7" x14ac:dyDescent="0.25">
      <c r="E35" s="654" t="s">
        <v>1362</v>
      </c>
      <c r="F35" s="643"/>
      <c r="G35" s="33"/>
    </row>
    <row r="36" spans="5:7" x14ac:dyDescent="0.25">
      <c r="E36" s="7"/>
      <c r="F36" s="651" t="s">
        <v>1341</v>
      </c>
      <c r="G36" s="652" t="s">
        <v>1350</v>
      </c>
    </row>
    <row r="37" spans="5:7" x14ac:dyDescent="0.25">
      <c r="E37" s="7" t="s">
        <v>1339</v>
      </c>
      <c r="F37">
        <v>1240.8</v>
      </c>
      <c r="G37" s="236">
        <f>F37</f>
        <v>1240.8</v>
      </c>
    </row>
    <row r="38" spans="5:7" x14ac:dyDescent="0.25">
      <c r="E38" s="7" t="s">
        <v>1340</v>
      </c>
      <c r="F38">
        <v>32.700000000000003</v>
      </c>
      <c r="G38" s="236">
        <f t="shared" ref="G38:G39" si="3">F38</f>
        <v>32.700000000000003</v>
      </c>
    </row>
    <row r="39" spans="5:7" x14ac:dyDescent="0.25">
      <c r="E39" s="7" t="s">
        <v>1335</v>
      </c>
      <c r="F39">
        <v>515.4</v>
      </c>
      <c r="G39" s="236">
        <f t="shared" si="3"/>
        <v>515.4</v>
      </c>
    </row>
    <row r="40" spans="5:7" x14ac:dyDescent="0.25">
      <c r="E40" s="7"/>
      <c r="G40" s="34"/>
    </row>
    <row r="41" spans="5:7" x14ac:dyDescent="0.25">
      <c r="E41" s="7" t="s">
        <v>1337</v>
      </c>
      <c r="F41">
        <v>18.010000000000002</v>
      </c>
      <c r="G41" s="236">
        <f t="shared" ref="G41:G42" si="4">F41</f>
        <v>18.010000000000002</v>
      </c>
    </row>
    <row r="42" spans="5:7" x14ac:dyDescent="0.25">
      <c r="E42" s="8" t="s">
        <v>1338</v>
      </c>
      <c r="F42" s="642">
        <v>399.02</v>
      </c>
      <c r="G42" s="236">
        <f t="shared" si="4"/>
        <v>399.02</v>
      </c>
    </row>
    <row r="45" spans="5:7" x14ac:dyDescent="0.25">
      <c r="E45" s="654" t="s">
        <v>1357</v>
      </c>
      <c r="F45" s="643"/>
      <c r="G45" s="33"/>
    </row>
    <row r="46" spans="5:7" x14ac:dyDescent="0.25">
      <c r="E46" s="7"/>
      <c r="F46" s="651" t="s">
        <v>1341</v>
      </c>
      <c r="G46" s="652" t="s">
        <v>1350</v>
      </c>
    </row>
    <row r="47" spans="5:7" x14ac:dyDescent="0.25">
      <c r="E47" s="7" t="s">
        <v>1339</v>
      </c>
      <c r="F47">
        <v>106.6</v>
      </c>
      <c r="G47" s="236">
        <f t="shared" ref="G47:G49" si="5">F47</f>
        <v>106.6</v>
      </c>
    </row>
    <row r="48" spans="5:7" x14ac:dyDescent="0.25">
      <c r="E48" s="7" t="s">
        <v>1340</v>
      </c>
      <c r="F48">
        <v>45.9</v>
      </c>
      <c r="G48" s="236">
        <f t="shared" si="5"/>
        <v>45.9</v>
      </c>
    </row>
    <row r="49" spans="5:16" x14ac:dyDescent="0.25">
      <c r="E49" s="7" t="s">
        <v>1335</v>
      </c>
      <c r="F49">
        <v>45.9</v>
      </c>
      <c r="G49" s="236">
        <f t="shared" si="5"/>
        <v>45.9</v>
      </c>
    </row>
    <row r="50" spans="5:16" x14ac:dyDescent="0.25">
      <c r="E50" s="7"/>
      <c r="G50" s="34"/>
    </row>
    <row r="51" spans="5:16" x14ac:dyDescent="0.25">
      <c r="E51" s="7" t="s">
        <v>1337</v>
      </c>
      <c r="F51">
        <v>2.12</v>
      </c>
      <c r="G51" s="236">
        <f t="shared" ref="G51:G52" si="6">F51</f>
        <v>2.12</v>
      </c>
    </row>
    <row r="52" spans="5:16" x14ac:dyDescent="0.25">
      <c r="E52" s="7" t="s">
        <v>1338</v>
      </c>
      <c r="F52">
        <v>34.950000000000003</v>
      </c>
      <c r="G52" s="236">
        <f t="shared" si="6"/>
        <v>34.950000000000003</v>
      </c>
    </row>
    <row r="53" spans="5:16" x14ac:dyDescent="0.25">
      <c r="E53" s="8"/>
      <c r="F53" s="642"/>
      <c r="G53" s="24"/>
    </row>
    <row r="57" spans="5:16" x14ac:dyDescent="0.25">
      <c r="E57" s="654" t="s">
        <v>1351</v>
      </c>
      <c r="F57" s="643"/>
      <c r="G57" s="643"/>
      <c r="H57" s="643"/>
      <c r="I57" s="643"/>
      <c r="J57" s="643"/>
      <c r="K57" s="643"/>
      <c r="L57" s="643"/>
      <c r="M57" s="643"/>
      <c r="N57" s="643"/>
      <c r="O57" s="643"/>
      <c r="P57" s="33"/>
    </row>
    <row r="58" spans="5:16" x14ac:dyDescent="0.25">
      <c r="E58" s="7"/>
      <c r="F58" s="651" t="s">
        <v>1341</v>
      </c>
      <c r="G58" s="651" t="s">
        <v>1342</v>
      </c>
      <c r="H58" s="651" t="s">
        <v>1343</v>
      </c>
      <c r="I58" s="651" t="s">
        <v>1344</v>
      </c>
      <c r="J58" s="651" t="s">
        <v>1345</v>
      </c>
      <c r="K58" s="651" t="s">
        <v>1346</v>
      </c>
      <c r="L58" s="651" t="s">
        <v>1348</v>
      </c>
      <c r="M58" s="651" t="s">
        <v>1349</v>
      </c>
      <c r="N58" s="651" t="s">
        <v>1352</v>
      </c>
      <c r="O58" s="651" t="s">
        <v>1353</v>
      </c>
      <c r="P58" s="652" t="s">
        <v>1350</v>
      </c>
    </row>
    <row r="59" spans="5:16" x14ac:dyDescent="0.25">
      <c r="E59" s="7" t="s">
        <v>1334</v>
      </c>
      <c r="F59">
        <v>9.4</v>
      </c>
      <c r="G59">
        <v>11.7</v>
      </c>
      <c r="H59">
        <v>8.1999999999999993</v>
      </c>
      <c r="I59">
        <v>19.7</v>
      </c>
      <c r="J59">
        <v>11.8</v>
      </c>
      <c r="K59">
        <v>2.1</v>
      </c>
      <c r="L59">
        <v>47.5</v>
      </c>
      <c r="M59">
        <v>3.3</v>
      </c>
      <c r="N59">
        <v>47.8</v>
      </c>
      <c r="O59">
        <v>41.6</v>
      </c>
      <c r="P59" s="236">
        <f>SUM(F59:O59)</f>
        <v>203.1</v>
      </c>
    </row>
    <row r="60" spans="5:16" x14ac:dyDescent="0.25">
      <c r="E60" s="7" t="s">
        <v>1336</v>
      </c>
      <c r="F60">
        <v>140.19999999999999</v>
      </c>
      <c r="G60">
        <v>114.5</v>
      </c>
      <c r="H60">
        <v>112.5</v>
      </c>
      <c r="I60">
        <v>115.5</v>
      </c>
      <c r="J60">
        <v>100.3</v>
      </c>
      <c r="K60">
        <v>53.6</v>
      </c>
      <c r="L60">
        <v>58.8</v>
      </c>
      <c r="M60">
        <v>100.7</v>
      </c>
      <c r="N60">
        <v>84.7</v>
      </c>
      <c r="O60">
        <v>9.1</v>
      </c>
      <c r="P60" s="236">
        <f t="shared" ref="P60:P63" si="7">SUM(F60:O60)</f>
        <v>889.90000000000009</v>
      </c>
    </row>
    <row r="61" spans="5:16" x14ac:dyDescent="0.25">
      <c r="E61" s="7" t="s">
        <v>1339</v>
      </c>
      <c r="F61">
        <v>40.9</v>
      </c>
      <c r="G61">
        <v>37.299999999999997</v>
      </c>
      <c r="H61">
        <v>52.7</v>
      </c>
      <c r="I61">
        <v>54</v>
      </c>
      <c r="J61">
        <v>75.400000000000006</v>
      </c>
      <c r="K61">
        <v>73.5</v>
      </c>
      <c r="L61">
        <v>42.8</v>
      </c>
      <c r="M61">
        <v>47.9</v>
      </c>
      <c r="N61">
        <v>58.1</v>
      </c>
      <c r="P61" s="236">
        <f t="shared" si="7"/>
        <v>482.59999999999997</v>
      </c>
    </row>
    <row r="62" spans="5:16" x14ac:dyDescent="0.25">
      <c r="E62" s="7" t="s">
        <v>1340</v>
      </c>
      <c r="F62">
        <v>52.3</v>
      </c>
      <c r="G62">
        <v>99.3</v>
      </c>
      <c r="H62">
        <v>36.299999999999997</v>
      </c>
      <c r="I62">
        <v>66.8</v>
      </c>
      <c r="J62">
        <v>65.7</v>
      </c>
      <c r="K62">
        <v>147.69999999999999</v>
      </c>
      <c r="L62">
        <v>132.6</v>
      </c>
      <c r="M62">
        <v>27.6</v>
      </c>
      <c r="N62">
        <v>64.099999999999994</v>
      </c>
      <c r="P62" s="236">
        <f t="shared" si="7"/>
        <v>692.4</v>
      </c>
    </row>
    <row r="63" spans="5:16" x14ac:dyDescent="0.25">
      <c r="E63" s="7" t="s">
        <v>1335</v>
      </c>
      <c r="F63">
        <v>82.9</v>
      </c>
      <c r="G63">
        <v>77.900000000000006</v>
      </c>
      <c r="H63">
        <v>64.5</v>
      </c>
      <c r="I63">
        <v>82.3</v>
      </c>
      <c r="J63">
        <v>68.099999999999994</v>
      </c>
      <c r="K63">
        <v>54.2</v>
      </c>
      <c r="L63">
        <v>63.4</v>
      </c>
      <c r="M63">
        <v>59.9</v>
      </c>
      <c r="N63">
        <v>75.400000000000006</v>
      </c>
      <c r="O63">
        <v>28.9</v>
      </c>
      <c r="P63" s="236">
        <f t="shared" si="7"/>
        <v>657.5</v>
      </c>
    </row>
    <row r="64" spans="5:16" x14ac:dyDescent="0.25">
      <c r="E64" s="7"/>
      <c r="P64" s="34"/>
    </row>
    <row r="65" spans="5:16" x14ac:dyDescent="0.25">
      <c r="E65" s="7" t="s">
        <v>1337</v>
      </c>
      <c r="F65">
        <v>5.42</v>
      </c>
      <c r="G65">
        <v>5.38</v>
      </c>
      <c r="H65">
        <v>3.92</v>
      </c>
      <c r="I65">
        <v>5.36</v>
      </c>
      <c r="J65">
        <v>4.18</v>
      </c>
      <c r="K65">
        <v>3.1</v>
      </c>
      <c r="L65">
        <v>4.75</v>
      </c>
      <c r="M65">
        <v>3.53</v>
      </c>
      <c r="N65">
        <v>5.94</v>
      </c>
      <c r="O65">
        <v>1.06</v>
      </c>
      <c r="P65" s="236">
        <f t="shared" ref="P65:P66" si="8">SUM(F65:O65)</f>
        <v>42.64</v>
      </c>
    </row>
    <row r="66" spans="5:16" x14ac:dyDescent="0.25">
      <c r="E66" s="7" t="s">
        <v>1338</v>
      </c>
      <c r="F66">
        <v>83.17</v>
      </c>
      <c r="G66">
        <v>70.489999999999995</v>
      </c>
      <c r="H66">
        <v>60.27</v>
      </c>
      <c r="I66">
        <v>72.62</v>
      </c>
      <c r="J66">
        <v>65.66</v>
      </c>
      <c r="K66">
        <v>44.03</v>
      </c>
      <c r="L66">
        <v>62.5</v>
      </c>
      <c r="M66">
        <v>52.72</v>
      </c>
      <c r="N66">
        <v>80.040000000000006</v>
      </c>
      <c r="O66">
        <v>17.809999999999999</v>
      </c>
      <c r="P66" s="236">
        <f t="shared" si="8"/>
        <v>609.30999999999995</v>
      </c>
    </row>
    <row r="67" spans="5:16" x14ac:dyDescent="0.25">
      <c r="E67" s="8"/>
      <c r="F67" s="642"/>
      <c r="G67" s="642"/>
      <c r="H67" s="642"/>
      <c r="I67" s="642"/>
      <c r="J67" s="642"/>
      <c r="K67" s="642"/>
      <c r="L67" s="642"/>
      <c r="M67" s="642"/>
      <c r="N67" s="642"/>
      <c r="O67" s="642"/>
      <c r="P67" s="24"/>
    </row>
    <row r="71" spans="5:16" x14ac:dyDescent="0.25">
      <c r="E71" s="654" t="s">
        <v>1355</v>
      </c>
      <c r="F71" s="643"/>
      <c r="G71" s="643"/>
      <c r="H71" s="643"/>
      <c r="I71" s="33"/>
    </row>
    <row r="72" spans="5:16" x14ac:dyDescent="0.25">
      <c r="E72" s="7"/>
      <c r="F72" s="651" t="s">
        <v>1341</v>
      </c>
      <c r="G72" s="651" t="s">
        <v>1342</v>
      </c>
      <c r="H72" s="651" t="s">
        <v>1343</v>
      </c>
      <c r="I72" s="652" t="s">
        <v>1350</v>
      </c>
    </row>
    <row r="73" spans="5:16" x14ac:dyDescent="0.25">
      <c r="E73" s="7" t="s">
        <v>1334</v>
      </c>
      <c r="F73">
        <v>116.6</v>
      </c>
      <c r="G73">
        <v>91</v>
      </c>
      <c r="I73" s="236">
        <f>SUM(F73:H73)</f>
        <v>207.6</v>
      </c>
    </row>
    <row r="74" spans="5:16" x14ac:dyDescent="0.25">
      <c r="E74" s="7" t="s">
        <v>1336</v>
      </c>
      <c r="F74">
        <v>26.6</v>
      </c>
      <c r="G74">
        <v>21.4</v>
      </c>
      <c r="I74" s="236">
        <f t="shared" ref="I74:I77" si="9">SUM(F74:H74)</f>
        <v>48</v>
      </c>
    </row>
    <row r="75" spans="5:16" x14ac:dyDescent="0.25">
      <c r="E75" s="7" t="s">
        <v>1339</v>
      </c>
      <c r="G75">
        <v>4.5</v>
      </c>
      <c r="H75">
        <v>318.60000000000002</v>
      </c>
      <c r="I75" s="236">
        <f t="shared" si="9"/>
        <v>323.10000000000002</v>
      </c>
    </row>
    <row r="76" spans="5:16" x14ac:dyDescent="0.25">
      <c r="E76" s="7" t="s">
        <v>1340</v>
      </c>
      <c r="H76">
        <v>21.2</v>
      </c>
      <c r="I76" s="236">
        <f t="shared" si="9"/>
        <v>21.2</v>
      </c>
    </row>
    <row r="77" spans="5:16" x14ac:dyDescent="0.25">
      <c r="E77" s="7" t="s">
        <v>1335</v>
      </c>
      <c r="F77">
        <v>113</v>
      </c>
      <c r="G77">
        <v>87.2</v>
      </c>
      <c r="H77">
        <v>115.5</v>
      </c>
      <c r="I77" s="236">
        <f t="shared" si="9"/>
        <v>315.7</v>
      </c>
    </row>
    <row r="78" spans="5:16" x14ac:dyDescent="0.25">
      <c r="E78" s="7"/>
      <c r="I78" s="34"/>
    </row>
    <row r="79" spans="5:16" x14ac:dyDescent="0.25">
      <c r="E79" s="7" t="s">
        <v>1337</v>
      </c>
      <c r="F79">
        <v>3.27</v>
      </c>
      <c r="G79">
        <v>2.87</v>
      </c>
      <c r="H79">
        <v>4.25</v>
      </c>
      <c r="I79" s="236">
        <f t="shared" ref="I79:I80" si="10">SUM(F79:H79)</f>
        <v>10.39</v>
      </c>
    </row>
    <row r="80" spans="5:16" x14ac:dyDescent="0.25">
      <c r="E80" s="7" t="s">
        <v>1338</v>
      </c>
      <c r="F80">
        <v>69.36</v>
      </c>
      <c r="G80">
        <v>55.18</v>
      </c>
      <c r="H80">
        <v>89.13</v>
      </c>
      <c r="I80" s="236">
        <f t="shared" si="10"/>
        <v>213.67</v>
      </c>
    </row>
    <row r="81" spans="5:9" x14ac:dyDescent="0.25">
      <c r="E81" s="8"/>
      <c r="F81" s="642"/>
      <c r="G81" s="642"/>
      <c r="H81" s="642"/>
      <c r="I81" s="24"/>
    </row>
    <row r="85" spans="5:9" x14ac:dyDescent="0.25">
      <c r="E85" s="654" t="s">
        <v>1356</v>
      </c>
      <c r="F85" s="643"/>
      <c r="G85" s="33"/>
    </row>
    <row r="86" spans="5:9" x14ac:dyDescent="0.25">
      <c r="E86" s="7"/>
      <c r="F86" s="651" t="s">
        <v>1341</v>
      </c>
      <c r="G86" s="652" t="s">
        <v>1350</v>
      </c>
    </row>
    <row r="87" spans="5:9" x14ac:dyDescent="0.25">
      <c r="E87" s="7" t="s">
        <v>1334</v>
      </c>
      <c r="F87">
        <v>5.4</v>
      </c>
      <c r="G87" s="236">
        <f>F87</f>
        <v>5.4</v>
      </c>
    </row>
    <row r="88" spans="5:9" x14ac:dyDescent="0.25">
      <c r="E88" s="7" t="s">
        <v>1336</v>
      </c>
      <c r="G88" s="236">
        <f t="shared" ref="G88:G91" si="11">F88</f>
        <v>0</v>
      </c>
    </row>
    <row r="89" spans="5:9" x14ac:dyDescent="0.25">
      <c r="E89" s="7" t="s">
        <v>1339</v>
      </c>
      <c r="F89">
        <v>117.6</v>
      </c>
      <c r="G89" s="236">
        <f t="shared" si="11"/>
        <v>117.6</v>
      </c>
    </row>
    <row r="90" spans="5:9" x14ac:dyDescent="0.25">
      <c r="E90" s="7" t="s">
        <v>1340</v>
      </c>
      <c r="F90">
        <v>59.2</v>
      </c>
      <c r="G90" s="236">
        <f t="shared" si="11"/>
        <v>59.2</v>
      </c>
    </row>
    <row r="91" spans="5:9" x14ac:dyDescent="0.25">
      <c r="E91" s="7" t="s">
        <v>1335</v>
      </c>
      <c r="F91">
        <v>70.099999999999994</v>
      </c>
      <c r="G91" s="236">
        <f t="shared" si="11"/>
        <v>70.099999999999994</v>
      </c>
    </row>
    <row r="92" spans="5:9" x14ac:dyDescent="0.25">
      <c r="E92" s="7"/>
      <c r="G92" s="34"/>
    </row>
    <row r="93" spans="5:9" x14ac:dyDescent="0.25">
      <c r="E93" s="7" t="s">
        <v>1337</v>
      </c>
      <c r="F93">
        <v>5.7</v>
      </c>
      <c r="G93" s="236">
        <f t="shared" ref="G93:G94" si="12">F93</f>
        <v>5.7</v>
      </c>
    </row>
    <row r="94" spans="5:9" x14ac:dyDescent="0.25">
      <c r="E94" s="7" t="s">
        <v>1338</v>
      </c>
      <c r="F94">
        <v>72.12</v>
      </c>
      <c r="G94" s="236">
        <f t="shared" si="12"/>
        <v>72.12</v>
      </c>
    </row>
    <row r="95" spans="5:9" x14ac:dyDescent="0.25">
      <c r="E95" s="8"/>
      <c r="F95" s="642"/>
      <c r="G95" s="24"/>
    </row>
    <row r="101" spans="5:8" x14ac:dyDescent="0.25">
      <c r="E101" s="20" t="s">
        <v>1354</v>
      </c>
      <c r="F101" s="643"/>
      <c r="G101" s="643"/>
      <c r="H101" s="33"/>
    </row>
    <row r="102" spans="5:8" x14ac:dyDescent="0.25">
      <c r="E102" s="7"/>
      <c r="F102" s="651" t="s">
        <v>1341</v>
      </c>
      <c r="G102" t="s">
        <v>1342</v>
      </c>
      <c r="H102" s="652" t="s">
        <v>1350</v>
      </c>
    </row>
    <row r="103" spans="5:8" x14ac:dyDescent="0.25">
      <c r="E103" s="7" t="s">
        <v>1334</v>
      </c>
      <c r="F103">
        <v>2.8</v>
      </c>
      <c r="G103">
        <v>2.8</v>
      </c>
      <c r="H103" s="236">
        <f>SUM(F103:G103)</f>
        <v>5.6</v>
      </c>
    </row>
    <row r="104" spans="5:8" x14ac:dyDescent="0.25">
      <c r="E104" s="7" t="s">
        <v>1336</v>
      </c>
      <c r="F104">
        <v>3.1</v>
      </c>
      <c r="G104">
        <v>3.1</v>
      </c>
      <c r="H104" s="236">
        <f>SUM(F104:G104)</f>
        <v>6.2</v>
      </c>
    </row>
    <row r="105" spans="5:8" x14ac:dyDescent="0.25">
      <c r="E105" s="7"/>
      <c r="H105" s="34"/>
    </row>
    <row r="106" spans="5:8" x14ac:dyDescent="0.25">
      <c r="E106" s="7" t="s">
        <v>1337</v>
      </c>
      <c r="F106">
        <v>0.18</v>
      </c>
      <c r="G106">
        <v>0.18</v>
      </c>
      <c r="H106" s="236">
        <f t="shared" ref="H106:H107" si="13">SUM(F106:G106)</f>
        <v>0.36</v>
      </c>
    </row>
    <row r="107" spans="5:8" x14ac:dyDescent="0.25">
      <c r="E107" s="8" t="s">
        <v>1338</v>
      </c>
      <c r="F107" s="642">
        <v>1.94</v>
      </c>
      <c r="G107" s="642">
        <v>1.94</v>
      </c>
      <c r="H107" s="236">
        <f t="shared" si="13"/>
        <v>3.88</v>
      </c>
    </row>
    <row r="113" spans="5:6" x14ac:dyDescent="0.25">
      <c r="E113" s="20" t="s">
        <v>1358</v>
      </c>
      <c r="F113" s="33"/>
    </row>
    <row r="114" spans="5:6" x14ac:dyDescent="0.25">
      <c r="E114" s="7"/>
      <c r="F114" s="34"/>
    </row>
    <row r="115" spans="5:6" x14ac:dyDescent="0.25">
      <c r="E115" s="8" t="s">
        <v>1359</v>
      </c>
      <c r="F115" s="24">
        <v>902.16</v>
      </c>
    </row>
    <row r="116" spans="5:6" x14ac:dyDescent="0.25">
      <c r="E116" s="8" t="s">
        <v>1359</v>
      </c>
      <c r="F116" s="24">
        <v>5.21</v>
      </c>
    </row>
    <row r="117" spans="5:6" x14ac:dyDescent="0.25">
      <c r="E117" s="8" t="s">
        <v>1359</v>
      </c>
      <c r="F117" s="24">
        <v>8.6</v>
      </c>
    </row>
    <row r="118" spans="5:6" x14ac:dyDescent="0.25">
      <c r="E118" s="653" t="s">
        <v>1350</v>
      </c>
      <c r="F118">
        <f>SUM(F115:F117)</f>
        <v>915.97</v>
      </c>
    </row>
    <row r="121" spans="5:6" x14ac:dyDescent="0.25">
      <c r="E121" s="20" t="s">
        <v>1360</v>
      </c>
      <c r="F121" s="33"/>
    </row>
    <row r="122" spans="5:6" x14ac:dyDescent="0.25">
      <c r="E122" s="7"/>
      <c r="F122" s="34"/>
    </row>
    <row r="123" spans="5:6" x14ac:dyDescent="0.25">
      <c r="E123" s="8" t="s">
        <v>1359</v>
      </c>
      <c r="F123" s="24">
        <v>5.27</v>
      </c>
    </row>
    <row r="125" spans="5:6" x14ac:dyDescent="0.25">
      <c r="E125" s="20" t="s">
        <v>1361</v>
      </c>
      <c r="F125" s="33"/>
    </row>
    <row r="126" spans="5:6" x14ac:dyDescent="0.25">
      <c r="E126" s="7"/>
      <c r="F126" s="34"/>
    </row>
    <row r="127" spans="5:6" x14ac:dyDescent="0.25">
      <c r="E127" s="8" t="s">
        <v>1359</v>
      </c>
      <c r="F127" s="24">
        <v>1.64</v>
      </c>
    </row>
  </sheetData>
  <phoneticPr fontId="2" type="noConversion"/>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i J X D V u O h Y L S l A A A A 9 g A A A B I A H A B D b 2 5 m a W c v U G F j a 2 F n Z S 5 4 b W w g o h g A K K A U A A A A A A A A A A A A A A A A A A A A A A A A A A A A h Y / N C o J A H M R f R f b u f p h E y N 8 V 6 p o Q B d F 1 2 T Z d 0 l X c t f X d O v R I v U J G W d 0 6 z s x v Y O Z + v U E 2 1 F V w U Z 3 V j U k R w x Q F y s j m q E 2 R o t 6 d w g X K O G y E P I t C B S N s b D J Y n a L S u T Y h x H u P / Q w 3 X U E i S h k 5 5 O u d L F U t Q m 2 s E 0 Y q 9 G k d / 7 c Q h / 1 r D I 8 w Y 3 M c 0 x h T I J M J u T Z f I B r 3 P t M f E 1 Z 9 5 f p O 8 d a F y y 2 Q S Q J 5 f + A P U E s D B B Q A A g A I A I i V 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I l c N W K I p H u A 4 A A A A R A A A A E w A c A E Z v c m 1 1 b G F z L 1 N l Y 3 R p b 2 4 x L m 0 g o h g A K K A U A A A A A A A A A A A A A A A A A A A A A A A A A A A A K 0 5 N L s n M z 1 M I h t C G 1 g B Q S w E C L Q A U A A I A C A C I l c N W 4 6 F g t K U A A A D 2 A A A A E g A A A A A A A A A A A A A A A A A A A A A A Q 2 9 u Z m l n L 1 B h Y 2 t h Z 2 U u e G 1 s U E s B A i 0 A F A A C A A g A i J X D V g / K 6 a u k A A A A 6 Q A A A B M A A A A A A A A A A A A A A A A A 8 Q A A A F t D b 2 5 0 Z W 5 0 X 1 R 5 c G V z X S 5 4 b W x Q S w E C L Q A U A A I A C A C I l c N W 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T I / y O v G R / U W d g T p u 4 X e Y j g A A A A A C A A A A A A A Q Z g A A A A E A A C A A A A A 7 R u Q t h P i I i S 5 U V + h v H R x L E I p p k X w 6 B f 7 r F l n g a v F / S w A A A A A O g A A A A A I A A C A A A A C k D 7 p p y B V h C n 6 / P w z 6 L P 5 T j N G m b i + 4 x h J p O n Y Y G K 8 P 1 F A A A A B g m c e T d f s j 5 b 4 R p F F l G s D R 7 C v e Z s 0 X i 8 Q J 2 i D D u V l u 2 v v k g k h W g i 5 Z n x J M p h J a f n W X m Y K P p A A N E 2 h 0 9 p p u p Z h x x g x K L C T r 0 6 t O N S 9 N g u 7 / Z k A A A A D z b D m p q b D G i k Y 6 h 8 q W 2 A T h X N / a A m v v 7 z x q Z z k F 5 v k h G S O v 0 4 B O P 2 D 6 L C i H x Q V f w P H 4 9 6 8 B K N Y 6 + 5 d I 5 G z 8 g b b 5 < / D a t a M a s h u p > 
</file>

<file path=customXml/itemProps1.xml><?xml version="1.0" encoding="utf-8"?>
<ds:datastoreItem xmlns:ds="http://schemas.openxmlformats.org/officeDocument/2006/customXml" ds:itemID="{A68330AD-214D-4D2A-9219-F0DB6E859C6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58</vt:i4>
      </vt:variant>
    </vt:vector>
  </HeadingPairs>
  <TitlesOfParts>
    <vt:vector size="75" baseType="lpstr">
      <vt:lpstr>IMAGENS</vt:lpstr>
      <vt:lpstr>REFERENCIA</vt:lpstr>
      <vt:lpstr>DADOS</vt:lpstr>
      <vt:lpstr>ORÇAMENTO_DES</vt:lpstr>
      <vt:lpstr>GASES MEDICINAIS</vt:lpstr>
      <vt:lpstr>ITENS DE MAIOR RELEVANCIA</vt:lpstr>
      <vt:lpstr>MEMORIA DE CALCULO AT</vt:lpstr>
      <vt:lpstr>BANCO DADOS ARQ</vt:lpstr>
      <vt:lpstr>ESTRUTURA</vt:lpstr>
      <vt:lpstr>COTAÇÕE</vt:lpstr>
      <vt:lpstr>COMPOSIÇÃO</vt:lpstr>
      <vt:lpstr>COTAÇÕES</vt:lpstr>
      <vt:lpstr>CRONOGRAMA DES</vt:lpstr>
      <vt:lpstr>COTAÇÕES XXX</vt:lpstr>
      <vt:lpstr>CRONOGRAMA S DES</vt:lpstr>
      <vt:lpstr>BDI C DES </vt:lpstr>
      <vt:lpstr>BDI S DES</vt:lpstr>
      <vt:lpstr>'BANCO DADOS ARQ'!_000___TABELA_DE_AMBIENTES_GERAL</vt:lpstr>
      <vt:lpstr>AMBIENTES</vt:lpstr>
      <vt:lpstr>'BANCO DADOS ARQ'!Area_de_impressao</vt:lpstr>
      <vt:lpstr>'BDI C DES '!Area_de_impressao</vt:lpstr>
      <vt:lpstr>'BDI S DES'!Area_de_impressao</vt:lpstr>
      <vt:lpstr>COMPOSIÇÃO!Area_de_impressao</vt:lpstr>
      <vt:lpstr>COTAÇÕE!Area_de_impressao</vt:lpstr>
      <vt:lpstr>COTAÇÕES!Area_de_impressao</vt:lpstr>
      <vt:lpstr>'COTAÇÕES XXX'!Area_de_impressao</vt:lpstr>
      <vt:lpstr>'CRONOGRAMA DES'!Area_de_impressao</vt:lpstr>
      <vt:lpstr>'CRONOGRAMA S DES'!Area_de_impressao</vt:lpstr>
      <vt:lpstr>'ITENS DE MAIOR RELEVANCIA'!Area_de_impressao</vt:lpstr>
      <vt:lpstr>'MEMORIA DE CALCULO AT'!Area_de_impressao</vt:lpstr>
      <vt:lpstr>ORÇAMENTO_DES!Area_de_impressao</vt:lpstr>
      <vt:lpstr>'BANCO DADOS ARQ'!ORC___001___VERGA_CONTRA_JANELAS_MN_1_50_1</vt:lpstr>
      <vt:lpstr>'BANCO DADOS ARQ'!ORC___001___VERGA_CONTRA_JANELAS_MR_1_50</vt:lpstr>
      <vt:lpstr>'BANCO DADOS ARQ'!ORC___001___VERGA_DE_PORTAS_MN_1_50</vt:lpstr>
      <vt:lpstr>'BANCO DADOS ARQ'!ORC___001___VERGA_DE_PORTAS_MR_1_50_1</vt:lpstr>
      <vt:lpstr>'BANCO DADOS ARQ'!ORC___002___CALHAS_1</vt:lpstr>
      <vt:lpstr>'BANCO DADOS ARQ'!ORC___002___COBERTURA</vt:lpstr>
      <vt:lpstr>'BANCO DADOS ARQ'!ORC___002___CUMEEIRA</vt:lpstr>
      <vt:lpstr>'BANCO DADOS ARQ'!ORC___002___DIVISÓRIA_EM_GRANITO</vt:lpstr>
      <vt:lpstr>'BANCO DADOS ARQ'!ORC___002___MURO</vt:lpstr>
      <vt:lpstr>'BANCO DADOS ARQ'!ORC___002___RUFO_DE_ENCOSTO</vt:lpstr>
      <vt:lpstr>'BANCO DADOS ARQ'!ORC___002___RUFO_PINGADEIRA</vt:lpstr>
      <vt:lpstr>'BANCO DADOS ARQ'!ORC___003____AZ_33X45_MR_5M²</vt:lpstr>
      <vt:lpstr>'BANCO DADOS ARQ'!ORC___003___ACABAMENTO_FORRO_DRYWALL</vt:lpstr>
      <vt:lpstr>'BANCO DADOS ARQ'!ORC___003___CHAPISCO_EM_TETO</vt:lpstr>
      <vt:lpstr>'BANCO DADOS ARQ'!ORC___003___FORRO_DRYWALL</vt:lpstr>
      <vt:lpstr>'BANCO DADOS ARQ'!ORC___003___RODAMEIO</vt:lpstr>
      <vt:lpstr>'BANCO DADOS ARQ'!ORC___004___JANELAS</vt:lpstr>
      <vt:lpstr>'BANCO DADOS ARQ'!ORC___004___JANELAS_1</vt:lpstr>
      <vt:lpstr>'BANCO DADOS ARQ'!ORC___004___PORTÃO</vt:lpstr>
      <vt:lpstr>'BANCO DADOS ARQ'!ORC___004___PORTAS</vt:lpstr>
      <vt:lpstr>'BANCO DADOS ARQ'!ORC___005___PISO_C_60X60_5_10M²</vt:lpstr>
      <vt:lpstr>'BANCO DADOS ARQ'!ORC___005___PISO_C_60X60_MN_5M²</vt:lpstr>
      <vt:lpstr>'BANCO DADOS ARQ'!ORC___005___PISO_C_60X60_MR_10M²</vt:lpstr>
      <vt:lpstr>'BANCO DADOS ARQ'!ORC___005___PISO_GRANILITE</vt:lpstr>
      <vt:lpstr>'BANCO DADOS ARQ'!ORC___005___RODAPÉ_C_60X60</vt:lpstr>
      <vt:lpstr>'BANCO DADOS ARQ'!ORC___005___RODAPÉ_GRANILITE</vt:lpstr>
      <vt:lpstr>'BANCO DADOS ARQ'!ORC___006___ACESSÓRIOS_ESPECIAIS</vt:lpstr>
      <vt:lpstr>'BANCO DADOS ARQ'!ORC___006___TABELA_DE_LOUÇAS</vt:lpstr>
      <vt:lpstr>'BANCO DADOS ARQ'!ORC___008___PINTURA_ACRÍLICA_EM_TETO</vt:lpstr>
      <vt:lpstr>'BANCO DADOS ARQ'!ORC___008___PINTURA_ESMALTE_EM_SUPERFÍCIE_METÁLICA___JANELA</vt:lpstr>
      <vt:lpstr>'BANCO DADOS ARQ'!ORC___008___PINTURA_ESMALTE_EM_SUPERFÍCIE_METÁLICA___PORTAS</vt:lpstr>
      <vt:lpstr>'BANCO DADOS ARQ'!ORC___008___PINTURA_ESMALTE_EM_SUPERFÍCIE_METÁLICA___PORTAS_1</vt:lpstr>
      <vt:lpstr>'BANCO DADOS ARQ'!ORC___008___PINTURA_ESMALTE_EM_SUPERFÍCIE_METÁLICA___PORTAS_1_1</vt:lpstr>
      <vt:lpstr>'BANCO DADOS ARQ'!ORC___008___PINTURA_ESMALTE_EM_SUPERFÍCIE_METÁLICA___PORTAS_1_1_1</vt:lpstr>
      <vt:lpstr>'BANCO DADOS ARQ'!ORC___008___PINTURA_ESMALTE_SINTÉTICO_EM_MADEIRA___PORTAS</vt:lpstr>
      <vt:lpstr>'BANCO DADOS ARQ'!ORC___009___PEITORIL_DE_GRANITO_PARA_JANELAS</vt:lpstr>
      <vt:lpstr>'BANCO DADOS ARQ'!ORC___009___SOLEIRA</vt:lpstr>
      <vt:lpstr>'CRONOGRAMA S DES'!ORÇAMENTO</vt:lpstr>
      <vt:lpstr>'ITENS DE MAIOR RELEVANCIA'!ORÇAMENTO</vt:lpstr>
      <vt:lpstr>ORÇAMENTO</vt:lpstr>
      <vt:lpstr>PAREDES</vt:lpstr>
      <vt:lpstr>PROC</vt:lpstr>
      <vt:lpstr>'ITENS DE MAIOR RELEVANCIA'!Titulos_de_impressao</vt:lpstr>
      <vt:lpstr>ORÇAMENTO_DES!Titulos_de_impressao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Renato</dc:creator>
  <cp:lastModifiedBy>Usuario</cp:lastModifiedBy>
  <cp:lastPrinted>2023-07-06T11:29:13Z</cp:lastPrinted>
  <dcterms:created xsi:type="dcterms:W3CDTF">2016-12-08T00:50:18Z</dcterms:created>
  <dcterms:modified xsi:type="dcterms:W3CDTF">2023-08-02T19:50:29Z</dcterms:modified>
</cp:coreProperties>
</file>