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queryTables/queryTable5.xml" ContentType="application/vnd.openxmlformats-officedocument.spreadsheetml.queryTable+xml"/>
  <Override PartName="/xl/tables/table8.xml" ContentType="application/vnd.openxmlformats-officedocument.spreadsheetml.table+xml"/>
  <Override PartName="/xl/queryTables/queryTable6.xml" ContentType="application/vnd.openxmlformats-officedocument.spreadsheetml.queryTable+xml"/>
  <Override PartName="/xl/tables/table9.xml" ContentType="application/vnd.openxmlformats-officedocument.spreadsheetml.table+xml"/>
  <Override PartName="/xl/queryTables/queryTable7.xml" ContentType="application/vnd.openxmlformats-officedocument.spreadsheetml.queryTable+xml"/>
  <Override PartName="/xl/tables/table10.xml" ContentType="application/vnd.openxmlformats-officedocument.spreadsheetml.table+xml"/>
  <Override PartName="/xl/queryTables/queryTable8.xml" ContentType="application/vnd.openxmlformats-officedocument.spreadsheetml.queryTable+xml"/>
  <Override PartName="/xl/tables/table11.xml" ContentType="application/vnd.openxmlformats-officedocument.spreadsheetml.table+xml"/>
  <Override PartName="/xl/queryTables/queryTable9.xml" ContentType="application/vnd.openxmlformats-officedocument.spreadsheetml.queryTable+xml"/>
  <Override PartName="/xl/tables/table12.xml" ContentType="application/vnd.openxmlformats-officedocument.spreadsheetml.table+xml"/>
  <Override PartName="/xl/queryTables/queryTable10.xml" ContentType="application/vnd.openxmlformats-officedocument.spreadsheetml.queryTable+xml"/>
  <Override PartName="/xl/tables/table13.xml" ContentType="application/vnd.openxmlformats-officedocument.spreadsheetml.table+xml"/>
  <Override PartName="/xl/queryTables/queryTable11.xml" ContentType="application/vnd.openxmlformats-officedocument.spreadsheetml.queryTable+xml"/>
  <Override PartName="/xl/tables/table14.xml" ContentType="application/vnd.openxmlformats-officedocument.spreadsheetml.table+xml"/>
  <Override PartName="/xl/queryTables/queryTable12.xml" ContentType="application/vnd.openxmlformats-officedocument.spreadsheetml.queryTable+xml"/>
  <Override PartName="/xl/tables/table15.xml" ContentType="application/vnd.openxmlformats-officedocument.spreadsheetml.table+xml"/>
  <Override PartName="/xl/queryTables/queryTable13.xml" ContentType="application/vnd.openxmlformats-officedocument.spreadsheetml.queryTable+xml"/>
  <Override PartName="/xl/tables/table16.xml" ContentType="application/vnd.openxmlformats-officedocument.spreadsheetml.table+xml"/>
  <Override PartName="/xl/queryTables/queryTable14.xml" ContentType="application/vnd.openxmlformats-officedocument.spreadsheetml.queryTable+xml"/>
  <Override PartName="/xl/tables/table17.xml" ContentType="application/vnd.openxmlformats-officedocument.spreadsheetml.table+xml"/>
  <Override PartName="/xl/queryTables/queryTable15.xml" ContentType="application/vnd.openxmlformats-officedocument.spreadsheetml.queryTable+xml"/>
  <Override PartName="/xl/tables/table18.xml" ContentType="application/vnd.openxmlformats-officedocument.spreadsheetml.table+xml"/>
  <Override PartName="/xl/queryTables/queryTable16.xml" ContentType="application/vnd.openxmlformats-officedocument.spreadsheetml.queryTable+xml"/>
  <Override PartName="/xl/tables/table19.xml" ContentType="application/vnd.openxmlformats-officedocument.spreadsheetml.table+xml"/>
  <Override PartName="/xl/queryTables/queryTable17.xml" ContentType="application/vnd.openxmlformats-officedocument.spreadsheetml.queryTable+xml"/>
  <Override PartName="/xl/tables/table20.xml" ContentType="application/vnd.openxmlformats-officedocument.spreadsheetml.table+xml"/>
  <Override PartName="/xl/queryTables/queryTable18.xml" ContentType="application/vnd.openxmlformats-officedocument.spreadsheetml.queryTable+xml"/>
  <Override PartName="/xl/tables/table21.xml" ContentType="application/vnd.openxmlformats-officedocument.spreadsheetml.table+xml"/>
  <Override PartName="/xl/queryTables/queryTable19.xml" ContentType="application/vnd.openxmlformats-officedocument.spreadsheetml.queryTable+xml"/>
  <Override PartName="/xl/tables/table22.xml" ContentType="application/vnd.openxmlformats-officedocument.spreadsheetml.table+xml"/>
  <Override PartName="/xl/queryTables/queryTable20.xml" ContentType="application/vnd.openxmlformats-officedocument.spreadsheetml.queryTable+xml"/>
  <Override PartName="/xl/tables/table23.xml" ContentType="application/vnd.openxmlformats-officedocument.spreadsheetml.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EstaPastaDeTrabalho"/>
  <bookViews>
    <workbookView xWindow="-120" yWindow="-120" windowWidth="29040" windowHeight="15720" firstSheet="3" activeTab="12"/>
  </bookViews>
  <sheets>
    <sheet name="IMAGENS" sheetId="34" state="hidden" r:id="rId1"/>
    <sheet name="REFERENCIA" sheetId="33" state="hidden" r:id="rId2"/>
    <sheet name="CHECK-LIST" sheetId="48" state="hidden" r:id="rId3"/>
    <sheet name="DADOS" sheetId="32" r:id="rId4"/>
    <sheet name="QUADRO RESUMO" sheetId="51" r:id="rId5"/>
    <sheet name="RELEVÂNCIA" sheetId="49" r:id="rId6"/>
    <sheet name="ORÇAMENTO S DES" sheetId="12" r:id="rId7"/>
    <sheet name="MEMORIA DE CALCULO AT" sheetId="37" r:id="rId8"/>
    <sheet name="COMPOSIÇÃO" sheetId="45" r:id="rId9"/>
    <sheet name="COTAÇÕES" sheetId="44" state="hidden" r:id="rId10"/>
    <sheet name="BDI " sheetId="42" r:id="rId11"/>
    <sheet name="BDI S DES" sheetId="47" state="hidden" r:id="rId12"/>
    <sheet name="CRONOGRAMA" sheetId="14" r:id="rId13"/>
    <sheet name="BANCO DADOS ARQ" sheetId="39" state="hidden" r:id="rId14"/>
    <sheet name="BANCO DADOS INC" sheetId="43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000____VERGA_PORTA_GERAL" localSheetId="13">'BANCO DADOS ARQ'!#REF!</definedName>
    <definedName name="_000____VERGA_PORTA_GERAL_1" localSheetId="13">'BANCO DADOS ARQ'!#REF!</definedName>
    <definedName name="_000___TABELA_DE_AMBIENTES_GERAL_1" localSheetId="13">'BANCO DADOS ARQ'!#REF!</definedName>
    <definedName name="_000___VERGA_CONTRAVERGA_JANELAS_GERAL" localSheetId="13">'BANCO DADOS ARQ'!#REF!</definedName>
    <definedName name="_000___VERGA_CONTRAVERGA_JANELAS_GERAL_1" localSheetId="13">'BANCO DADOS ARQ'!#REF!</definedName>
    <definedName name="_003___JANELAS" localSheetId="13">'BANCO DADOS ARQ'!#REF!</definedName>
    <definedName name="_003___JANELAS_1" localSheetId="13">'BANCO DADOS ARQ'!#REF!</definedName>
    <definedName name="_003___PEITORIL_DE_GRANITO_PARA_JANELAS" localSheetId="13">'BANCO DADOS ARQ'!#REF!</definedName>
    <definedName name="_003___PEITORIL_DE_GRANITO_PARA_JANELAS_1" localSheetId="13">'BANCO DADOS ARQ'!#REF!</definedName>
    <definedName name="_003___PORTAS" localSheetId="13">'BANCO DADOS ARQ'!#REF!</definedName>
    <definedName name="_003___PORTAS_1" localSheetId="13">'BANCO DADOS ARQ'!#REF!</definedName>
    <definedName name="_004___CHAPISCO_TETO" localSheetId="13">'BANCO DADOS ARQ'!#REF!</definedName>
    <definedName name="_004___CHAPISCO_TETO_1" localSheetId="13">'BANCO DADOS ARQ'!#REF!</definedName>
    <definedName name="_004___COBERTURA" localSheetId="13">'BANCO DADOS ARQ'!#REF!</definedName>
    <definedName name="_004___COBERTURA_1" localSheetId="13">'BANCO DADOS ARQ'!#REF!</definedName>
    <definedName name="_004___CUMEEIRA_EM_FIBROCIMENTO" localSheetId="13">'BANCO DADOS ARQ'!#REF!</definedName>
    <definedName name="_004___CUMEEIRA_EM_FIBROCIMENTO_1" localSheetId="13">'BANCO DADOS ARQ'!#REF!</definedName>
    <definedName name="_004___FORRO_DRYWALL" localSheetId="13">'BANCO DADOS ARQ'!#REF!</definedName>
    <definedName name="_004___FORRO_MINERAL" localSheetId="13">'BANCO DADOS ARQ'!#REF!</definedName>
    <definedName name="_004___GRADIL" localSheetId="13">'BANCO DADOS ARQ'!#REF!</definedName>
    <definedName name="_004___GUARDA_CORPO_E_CORRIMÃO" localSheetId="13">'BANCO DADOS ARQ'!#REF!</definedName>
    <definedName name="_004___INSTALAÇÃO_DE_AZULEJO___H___1_80M___TOTAL" localSheetId="13">'BANCO DADOS ARQ'!#REF!</definedName>
    <definedName name="_004___INSTALAÇÃO_DE_AZULEJO___H___1_80M___TOTAL_1" localSheetId="13">'BANCO DADOS ARQ'!#REF!</definedName>
    <definedName name="_004___MATERIAIS___CALHA_1" localSheetId="13">'BANCO DADOS ARQ'!#REF!</definedName>
    <definedName name="_004___RODAMEIO" localSheetId="13">'BANCO DADOS ARQ'!#REF!</definedName>
    <definedName name="_004___RUFO_DE_ENCOSTO_EM_AÇO_GALVANIZADO" localSheetId="13">'BANCO DADOS ARQ'!#REF!</definedName>
    <definedName name="_004___RUFO_DE_ENCOSTO_EM_AÇO_GALVANIZADO_1" localSheetId="13">'BANCO DADOS ARQ'!#REF!</definedName>
    <definedName name="_004___RUFO_PINGADEIRA__EM_AÇO_GALVANIZADO" localSheetId="13">'BANCO DADOS ARQ'!#REF!</definedName>
    <definedName name="_004___RUFO_PINGADEIRA__EM_AÇO_GALVANIZADO_1" localSheetId="13">'BANCO DADOS ARQ'!#REF!</definedName>
    <definedName name="_004___RUFO_PINGADEIRA__EM_AÇO_GALVANIZADO_2" localSheetId="13">'BANCO DADOS ARQ'!#REF!</definedName>
    <definedName name="_004___TABELA_DE_CALHA" localSheetId="13">'BANCO DADOS ARQ'!#REF!</definedName>
    <definedName name="_004___TESOURA" localSheetId="13">'BANCO DADOS ARQ'!#REF!</definedName>
    <definedName name="_005____PISO_GRANILITE" localSheetId="13">'BANCO DADOS ARQ'!#REF!</definedName>
    <definedName name="_005____PISO_GRANILITE_1" localSheetId="13">'BANCO DADOS ARQ'!#REF!</definedName>
    <definedName name="_005____PISO_GRANILITE_2" localSheetId="13">'BANCO DADOS ARQ'!#REF!</definedName>
    <definedName name="_005___PISO_ASSOALHO" localSheetId="13">'BANCO DADOS ARQ'!#REF!</definedName>
    <definedName name="_005___PISO_CERÂMICO_45X45CM____GERAL_1" localSheetId="13">'BANCO DADOS ARQ'!#REF!</definedName>
    <definedName name="_005___PISO_EM_CONCRETO_POLIDO" localSheetId="13">'BANCO DADOS ARQ'!#REF!</definedName>
    <definedName name="_005___PISO_GERAL" localSheetId="13">'BANCO DADOS ARQ'!#REF!</definedName>
    <definedName name="_005___PISO_GERAL_1" localSheetId="13">'BANCO DADOS ARQ'!#REF!</definedName>
    <definedName name="_005___RODAPÉ_CERÂMICO" localSheetId="13">'BANCO DADOS ARQ'!#REF!</definedName>
    <definedName name="_005___RODAPÉ_CERÂMICO_1" localSheetId="13">'BANCO DADOS ARQ'!#REF!</definedName>
    <definedName name="_005___RODAPÉ_CERÂMICO_2" localSheetId="13">'BANCO DADOS ARQ'!#REF!</definedName>
    <definedName name="_005___RODAPÉ_CERÂMICO_3" localSheetId="13">'BANCO DADOS ARQ'!#REF!</definedName>
    <definedName name="_005___RODAPÉ_GRANILITE" localSheetId="13">'BANCO DADOS ARQ'!#REF!</definedName>
    <definedName name="_005___SOLEIRA" localSheetId="13">'BANCO DADOS ARQ'!#REF!</definedName>
    <definedName name="_005___URBANIZAÇÃO" localSheetId="13">'BANCO DADOS ARQ'!#REF!</definedName>
    <definedName name="_005___URBANIZAÇÃO_1" localSheetId="13">'BANCO DADOS ARQ'!#REF!</definedName>
    <definedName name="_006___ACESSÓRIOS_ESPECIAIS" localSheetId="13">'BANCO DADOS ARQ'!#REF!</definedName>
    <definedName name="_006___ACESSÓRIOS_ESPECIAIS_1" localSheetId="13">'BANCO DADOS ARQ'!#REF!</definedName>
    <definedName name="_006___TABELA_DE_LOUÇAS" localSheetId="13">'BANCO DADOS ARQ'!#REF!</definedName>
    <definedName name="_006___TABELA_DE_LOUÇAS_1" localSheetId="13">'BANCO DADOS ARQ'!#REF!</definedName>
    <definedName name="_006___TABELA_DE_LOUÇAS_2" localSheetId="13">'BANCO DADOS ARQ'!#REF!</definedName>
    <definedName name="_006___TABELA_DE_LOUÇAS_3" localSheetId="13">'BANCO DADOS ARQ'!#REF!</definedName>
    <definedName name="_007___PINTURA_ACRÍLICA_EM_TETO" localSheetId="13">'BANCO DADOS ARQ'!#REF!</definedName>
    <definedName name="_007___PINTURA_ACRÍLICA_EM_TETO_1" localSheetId="13">'BANCO DADOS ARQ'!#REF!</definedName>
    <definedName name="_007___PINTURA_ACRÍLICA_INTERNA_EM_PAREDES" localSheetId="13">'BANCO DADOS ARQ'!#REF!</definedName>
    <definedName name="_007___PINTURA_ACRÍLICA_INTERNA_EM_PAREDES_1" localSheetId="13">'BANCO DADOS ARQ'!#REF!</definedName>
    <definedName name="_007___PINTURA_ESMALTE_EM_SUPERFÍCIE_METÁLICA___JANELA" localSheetId="13">'BANCO DADOS ARQ'!#REF!</definedName>
    <definedName name="_007___PINTURA_ESMALTE_EM_SUPERFÍCIE_METÁLICA___JANELA_1" localSheetId="13">'BANCO DADOS ARQ'!#REF!</definedName>
    <definedName name="_007___PINTURA_ESMALTE_EM_SUPERFÍCIE_METÁLICA___JANELA_2" localSheetId="13">'BANCO DADOS ARQ'!#REF!</definedName>
    <definedName name="_007___PINTURA_ESMALTE_EM_SUPERFÍCIE_METÁLICA___PORTAS_1" localSheetId="13">'BANCO DADOS ARQ'!#REF!</definedName>
    <definedName name="_007___PINTURA_ESMALTE_SINTÉTICO_EM_MADEIRA___PORTAS_1" localSheetId="13">'BANCO DADOS ARQ'!#REF!</definedName>
    <definedName name="_xlnm._FilterDatabase" localSheetId="13" hidden="1">'BANCO DADOS ARQ'!$B$2:$G$18</definedName>
    <definedName name="_xlnm._FilterDatabase" localSheetId="8" hidden="1">COMPOSIÇÃO!$C$1:$C$9</definedName>
    <definedName name="_H">#REF!</definedName>
    <definedName name="_H100000">#REF!</definedName>
    <definedName name="_H655">#REF!</definedName>
    <definedName name="_H6555">#REF!</definedName>
    <definedName name="_H65550">#REF!</definedName>
    <definedName name="_H65555">#REF!</definedName>
    <definedName name="_H65600">#REF!</definedName>
    <definedName name="_H65700">#REF!</definedName>
    <definedName name="_H65999">#REF!</definedName>
    <definedName name="_H66000">#REF!</definedName>
    <definedName name="_H67">#REF!</definedName>
    <definedName name="_H67000">#REF!</definedName>
    <definedName name="_H69000">#REF!</definedName>
    <definedName name="_H70000">#REF!</definedName>
    <definedName name="_H99000">#REF!</definedName>
    <definedName name="AMBIENTES" localSheetId="10">'[1]MEMORIA DE CALCULO AT'!#REF!</definedName>
    <definedName name="AMBIENTES" localSheetId="11">'[1]MEMORIA DE CALCULO AT'!#REF!</definedName>
    <definedName name="AMBIENTES">'MEMORIA DE CALCULO AT'!$B$16:$J$17</definedName>
    <definedName name="_xlnm.Print_Area" localSheetId="13">'BANCO DADOS ARQ'!$B$2:$G$13</definedName>
    <definedName name="_xlnm.Print_Area" localSheetId="10">'BDI '!$A$1:$F$27</definedName>
    <definedName name="_xlnm.Print_Area" localSheetId="11">'BDI S DES'!$A$1:$F$26</definedName>
    <definedName name="_xlnm.Print_Area" localSheetId="2">'CHECK-LIST'!$B$2:$E$32</definedName>
    <definedName name="_xlnm.Print_Area" localSheetId="8">COMPOSIÇÃO!$B$2:$I$30</definedName>
    <definedName name="_xlnm.Print_Area" localSheetId="9">COTAÇÕES!$B$1:$F$28</definedName>
    <definedName name="_xlnm.Print_Area" localSheetId="12">CRONOGRAMA!$A$1:$L$29</definedName>
    <definedName name="_xlnm.Print_Area" localSheetId="7">'MEMORIA DE CALCULO AT'!$B$3:$J$256</definedName>
    <definedName name="_xlnm.Print_Area" localSheetId="6">'ORÇAMENTO S DES'!$B$2:$L$146</definedName>
    <definedName name="_xlnm.Print_Area" localSheetId="5">RELEVÂNCIA!$B$2:$E$18</definedName>
    <definedName name="_xlnm.Database" localSheetId="10">#REF!</definedName>
    <definedName name="_xlnm.Database" localSheetId="11">#REF!</definedName>
    <definedName name="_xlnm.Database" localSheetId="2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4">#REF!</definedName>
    <definedName name="_xlnm.Database" localSheetId="5">#REF!</definedName>
    <definedName name="_xlnm.Database">#REF!</definedName>
    <definedName name="BOLETIM" localSheetId="10">#REF!</definedName>
    <definedName name="BOLETIM" localSheetId="11">#REF!</definedName>
    <definedName name="BOLETIM" localSheetId="2">#REF!</definedName>
    <definedName name="BOLETIM" localSheetId="8">#REF!</definedName>
    <definedName name="BOLETIM" localSheetId="9">#REF!</definedName>
    <definedName name="BOLETIM" localSheetId="7">#REF!</definedName>
    <definedName name="BOLETIM" localSheetId="4">#REF!</definedName>
    <definedName name="BOLETIM" localSheetId="5">#REF!</definedName>
    <definedName name="BOLETIM">#REF!</definedName>
    <definedName name="CONTRATO" localSheetId="11">[2]APONT!$B$5:$G$426</definedName>
    <definedName name="CONTRATO">[2]APONT!$B$5:$G$426</definedName>
    <definedName name="_xlnm.Criteria" localSheetId="10">#REF!</definedName>
    <definedName name="_xlnm.Criteria" localSheetId="11">#REF!</definedName>
    <definedName name="_xlnm.Criteria" localSheetId="2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4">#REF!</definedName>
    <definedName name="_xlnm.Criteria" localSheetId="5">#REF!</definedName>
    <definedName name="_xlnm.Criteria">#REF!</definedName>
    <definedName name="DadosExternos_1" localSheetId="13" hidden="1">'BANCO DADOS ARQ'!$B$10:$G$33</definedName>
    <definedName name="DadosExternos_10" localSheetId="13" hidden="1">'BANCO DADOS ARQ'!$B$188:$H$194</definedName>
    <definedName name="DadosExternos_11" localSheetId="13" hidden="1">'BANCO DADOS ARQ'!$B$205:$G$214</definedName>
    <definedName name="DadosExternos_12" localSheetId="13" hidden="1">'BANCO DADOS ARQ'!$B$219:$D$242</definedName>
    <definedName name="DadosExternos_13" localSheetId="13" hidden="1">'BANCO DADOS ARQ'!$B$252:$E$268</definedName>
    <definedName name="DadosExternos_14" localSheetId="13" hidden="1">'BANCO DADOS ARQ'!$B$290:$C$299</definedName>
    <definedName name="DadosExternos_15" localSheetId="13" hidden="1">'BANCO DADOS ARQ'!$B$311:$C$316</definedName>
    <definedName name="DadosExternos_16" localSheetId="13" hidden="1">'BANCO DADOS ARQ'!$B$325:$G$341</definedName>
    <definedName name="DadosExternos_17" localSheetId="13" hidden="1">'BANCO DADOS ARQ'!$B$348:$G$351</definedName>
    <definedName name="DadosExternos_18" localSheetId="13" hidden="1">'BANCO DADOS ARQ'!$B$357:$G$363</definedName>
    <definedName name="DadosExternos_19" localSheetId="13" hidden="1">'BANCO DADOS ARQ'!$B$369:$E$376</definedName>
    <definedName name="DadosExternos_20" localSheetId="13" hidden="1">'BANCO DADOS ARQ'!$B$388:$G$399</definedName>
    <definedName name="DadosExternos_21" localSheetId="13" hidden="1">'BANCO DADOS ARQ'!$B$410:$C$413</definedName>
    <definedName name="DadosExternos_22" localSheetId="13" hidden="1">'BANCO DADOS ARQ'!$B$42:$E$52</definedName>
    <definedName name="DadosExternos_3" localSheetId="13" hidden="1">'BANCO DADOS ARQ'!$B$63:$E$70</definedName>
    <definedName name="DadosExternos_4" localSheetId="13" hidden="1">'BANCO DADOS ARQ'!$B$78:$H$82</definedName>
    <definedName name="DadosExternos_5" localSheetId="13" hidden="1">'BANCO DADOS ARQ'!$B$95:$E$98</definedName>
    <definedName name="DadosExternos_6" localSheetId="13" hidden="1">'BANCO DADOS ARQ'!$B$105:$F$108</definedName>
    <definedName name="DadosExternos_7" localSheetId="13" hidden="1">'BANCO DADOS ARQ'!$B$118:$F$121</definedName>
    <definedName name="DadosExternos_8" localSheetId="13" hidden="1">'BANCO DADOS ARQ'!$B$130:$H$138</definedName>
    <definedName name="DadosExternos_9" localSheetId="13" hidden="1">'BANCO DADOS ARQ'!$B$151:$D$175</definedName>
    <definedName name="EMPRESAS">OFFSET([3]COTAÇÃO!#REF!,1,0):OFFSET([3]COTAÇÃO!#REF!,-1,0)</definedName>
    <definedName name="Excel_BuiltIn_Database">#REF!</definedName>
    <definedName name="G" localSheetId="10">#REF!</definedName>
    <definedName name="G" localSheetId="11">#REF!</definedName>
    <definedName name="G" localSheetId="2">#REF!</definedName>
    <definedName name="G" localSheetId="8">#REF!</definedName>
    <definedName name="G" localSheetId="9">#REF!</definedName>
    <definedName name="G" localSheetId="7">#REF!</definedName>
    <definedName name="G" localSheetId="4">#REF!</definedName>
    <definedName name="G" localSheetId="5">#REF!</definedName>
    <definedName name="G">#REF!</definedName>
    <definedName name="ImgEscudo" localSheetId="10">INDEX(IMAGENS!$B$1:$B$14,MATCH(DADOS!$D$8,IMAGENS!$A$1:$A$14,0))</definedName>
    <definedName name="ImgEscudo" localSheetId="11">INDEX([4]IMAGENS!$B$1:$B$13,MATCH([4]DADOS!$D$8,[4]IMAGENS!$A$1:$A$13,0))</definedName>
    <definedName name="ImgEscudo" localSheetId="2">INDEX([5]IMAGENS!$B$1:$B$14,MATCH([5]DADOS!$D$8,[5]IMAGENS!$A$1:$A$30,0))</definedName>
    <definedName name="ImgEscudo" localSheetId="8">INDEX(IMAGENS!$B$1:$B$14,MATCH(DADOS!$D$8,IMAGENS!$A$1:$A$14,0))</definedName>
    <definedName name="ImgEscudo" localSheetId="9">INDEX(IMAGENS!$B$1:$B$14,MATCH(DADOS!$D$8,IMAGENS!$A$1:$A$14,0))</definedName>
    <definedName name="ImgEscudo" localSheetId="12">INDEX(IMAGENS!$B$1:$B$14,MATCH(DADOS!$D$8,IMAGENS!$A$1:$A$14,0))</definedName>
    <definedName name="ImgEscudo" localSheetId="7">INDEX(IMAGENS!$B$1:$B$14,MATCH(DADOS!$D$8,IMAGENS!$A$1:$A$14,0))</definedName>
    <definedName name="ImgEscudo" localSheetId="6">INDEX(IMAGENS!$B$1:$B$14,MATCH(DADOS!$D$8,IMAGENS!$A$1:$A$14,0))</definedName>
    <definedName name="ImgEscudo" localSheetId="4">INDEX([5]IMAGENS!$B$1:$B$14,MATCH([5]DADOS!$D$8,[5]IMAGENS!$A$1:$A$30,0))</definedName>
    <definedName name="ImgEscudo" localSheetId="5">INDEX([6]IMAGENS!$B$1:$B$15,MATCH([6]DADOS!$D$8,[6]IMAGENS!$A$1:$A$15,0))</definedName>
    <definedName name="ImgEscudo">INDEX(IMAGENS!$B$1:$B$14,MATCH(DADOS!$D$8,IMAGENS!$A$1:$A$14,0))</definedName>
    <definedName name="INDICES">OFFSET([3]COTAÇÃO!#REF!,1,0):OFFSET([3]COTAÇÃO!#REF!,-1,0)</definedName>
    <definedName name="ORC___001___VERGA_CONTRA_JANELAS_MR_1_50" localSheetId="13">'BANCO DADOS ARQ'!#REF!</definedName>
    <definedName name="ORC___001___VERGA_DE_PORTAS_MN_1_50" localSheetId="13">'BANCO DADOS ARQ'!#REF!</definedName>
    <definedName name="ORC___001___VERGA_DE_PORTAS_MN_1_51" localSheetId="13">'BANCO DADOS ARQ'!#REF!</definedName>
    <definedName name="ORC___001___VERGA_DE_PORTAS_MN_1_52" localSheetId="13">'BANCO DADOS ARQ'!#REF!</definedName>
    <definedName name="ORC___001___VERGA_DE_PORTAS_MN_1_53" localSheetId="13">'BANCO DADOS ARQ'!#REF!</definedName>
    <definedName name="ORC___001___VERGA_DE_PORTAS_MN_1_54" localSheetId="13">'BANCO DADOS ARQ'!#REF!</definedName>
    <definedName name="ORC___001___VERGA_DE_PORTAS_MN_1_55" localSheetId="13">'BANCO DADOS ARQ'!#REF!</definedName>
    <definedName name="ORC___001___VERGA_DE_PORTAS_MR_1_50" localSheetId="13">'BANCO DADOS ARQ'!#REF!</definedName>
    <definedName name="ORC___001___VERGA_DE_PORTAS_MR_1_51" localSheetId="13">'BANCO DADOS ARQ'!#REF!</definedName>
    <definedName name="ORC___002___CALHAS" localSheetId="13">'BANCO DADOS ARQ'!#REF!</definedName>
    <definedName name="ORC___003____AZ_33X45_MN_5M²_1" localSheetId="13">'BANCO DADOS ARQ'!#REF!</definedName>
    <definedName name="ORC___003____AZ_33X45_MR_5M²" localSheetId="13">'BANCO DADOS ARQ'!#REF!</definedName>
    <definedName name="ORC___003____AZ_33X45_MR_5M²_1" localSheetId="13">'BANCO DADOS ARQ'!#REF!</definedName>
    <definedName name="ORC___003___CHAPISCO_TETO_1" localSheetId="13">'BANCO DADOS ARQ'!#REF!</definedName>
    <definedName name="ORC___005___PISO_C_60X60_5_10M²" localSheetId="13">'BANCO DADOS ARQ'!#REF!</definedName>
    <definedName name="ORC___005___PISO_C_60X60_5_10M²_1" localSheetId="13">'BANCO DADOS ARQ'!#REF!</definedName>
    <definedName name="ORC___005___PISO_C_60X60_MN_5M²" localSheetId="13">'BANCO DADOS ARQ'!#REF!</definedName>
    <definedName name="ORC___005___PISO_C_60X60_MN_5M²_1" localSheetId="13">'BANCO DADOS ARQ'!#REF!</definedName>
    <definedName name="ORC___005___PISO_C_60X60_MR_10M²" localSheetId="13">'BANCO DADOS ARQ'!#REF!</definedName>
    <definedName name="ORC___008___PINTURA_ACRÍLICA_EM_TETO" localSheetId="13">'BANCO DADOS ARQ'!#REF!</definedName>
    <definedName name="ORC___008___PINTURA_ESMALTE_EM_SUPERFÍCIE_METÁLICA___JANELA" localSheetId="13">'BANCO DADOS ARQ'!#REF!</definedName>
    <definedName name="ORC___008___PINTURA_ESMALTE_EM_SUPERFÍCIE_METÁLICA___PORTAS" localSheetId="13">'BANCO DADOS ARQ'!#REF!</definedName>
    <definedName name="ORÇAMENTO" localSheetId="10">[1]!Tabela3[#All]</definedName>
    <definedName name="ORÇAMENTO" localSheetId="11">[1]!Tabela3[#All]</definedName>
    <definedName name="ORÇAMENTO" localSheetId="2">[5]!Tabela3[#All]</definedName>
    <definedName name="ORÇAMENTO" localSheetId="8">[7]!Tabela3[#All]</definedName>
    <definedName name="ORÇAMENTO" localSheetId="9">[8]!Tabela3[#All]</definedName>
    <definedName name="ORÇAMENTO" localSheetId="4">[5]!Tabela3[#All]</definedName>
    <definedName name="ORÇAMENTO" localSheetId="5">Tabela32[#All]</definedName>
    <definedName name="ORÇAMENTO">Tabela3[#All]</definedName>
    <definedName name="PAREDES" localSheetId="10">'[1]MEMORIA DE CALCULO AT'!#REF!</definedName>
    <definedName name="PAREDES" localSheetId="11">'[1]MEMORIA DE CALCULO AT'!#REF!</definedName>
    <definedName name="PAREDES">'MEMORIA DE CALCULO AT'!$B$16:$J$17</definedName>
    <definedName name="PRINT">#REF!</definedName>
    <definedName name="Print_Area_MI" localSheetId="10">#REF!</definedName>
    <definedName name="Print_Area_MI" localSheetId="11">#REF!</definedName>
    <definedName name="Print_Area_MI" localSheetId="2">#REF!</definedName>
    <definedName name="Print_Area_MI" localSheetId="8">#REF!</definedName>
    <definedName name="Print_Area_MI" localSheetId="9">#REF!</definedName>
    <definedName name="Print_Area_MI" localSheetId="7">#REF!</definedName>
    <definedName name="Print_Area_MI" localSheetId="4">#REF!</definedName>
    <definedName name="Print_Area_MI" localSheetId="5">#REF!</definedName>
    <definedName name="Print_Area_MI">#REF!</definedName>
    <definedName name="PROC" localSheetId="11">#REF!</definedName>
    <definedName name="PROC">'MEMORIA DE CALCULO AT'!$C:$J</definedName>
    <definedName name="PSCIP___MEMORIAL_DE_CALCULO____22___CONEXÕES_DE_TUBO_GÁS" localSheetId="14">'BANCO DADOS INC'!$B$102:$F$106</definedName>
    <definedName name="PSCIP___MEMORIAL_DE_CALCULO____22___CONEXÕES_DE_TUBO_HIDRANTE" localSheetId="14">'BANCO DADOS INC'!$B$21:$F$26</definedName>
    <definedName name="PSCIP___MEMORIAL_DE_CALCULO____22___DISPOSITIVOS_DE_INCÊNDIO." localSheetId="14">'BANCO DADOS INC'!$B$29:$G$41</definedName>
    <definedName name="PSCIP___MEMORIAL_DE_CALCULO____22___EXTINTOR_DE_INCÊNDIO" localSheetId="14">'BANCO DADOS INC'!$B$56:$F$59</definedName>
    <definedName name="PSCIP___MEMORIAL_DE_CALCULO____ACESSÓRIOS_TUBOS_HIDRANTE" localSheetId="14">'BANCO DADOS INC'!$B$3:$E$7</definedName>
    <definedName name="PSCIP___MEMORIAL_DE_CALCULO____COMPRIMENTO_DE_TUBOS" localSheetId="14">'BANCO DADOS INC'!$B$15:$F$17</definedName>
    <definedName name="PSCIP___MEMORIAL_DE_CALCULO___22______PLACAS_DE_SINALIZAÇÃO" localSheetId="14">'BANCO DADOS INC'!$B$62:$AJ$86</definedName>
    <definedName name="PSCIP___MEMORIAL_DE_CALCULO___22_____ORÇAMENTO___ILUMINAÇÃO_DE_EMERGÊNCIA" localSheetId="14">'BANCO DADOS INC'!$B$90:$D$95</definedName>
    <definedName name="sss">INDEX([9]IMAGENS!$B$1:$B$18,MATCH([9]DADOS!$D$8,[9]IMAGENS!$A$1:$A$18,0))</definedName>
    <definedName name="TH">#REF!</definedName>
    <definedName name="TIAGO">#REF!</definedName>
    <definedName name="_xlnm.Print_Titles" localSheetId="6">'ORÇAMENTO S DES'!$12:$12</definedName>
    <definedName name="_xlnm.Print_Titles" localSheetId="5">RELEVÂNCIA!$13:$13</definedName>
    <definedName name="un" localSheetId="10">#REF!</definedName>
    <definedName name="un" localSheetId="11">#REF!</definedName>
    <definedName name="un" localSheetId="2">#REF!</definedName>
    <definedName name="un" localSheetId="8">#REF!</definedName>
    <definedName name="un" localSheetId="9">#REF!</definedName>
    <definedName name="un" localSheetId="7">#REF!</definedName>
    <definedName name="un" localSheetId="4">#REF!</definedName>
    <definedName name="un" localSheetId="5">#REF!</definedName>
    <definedName name="un">#REF!</definedName>
    <definedName name="W" localSheetId="10">#REF!</definedName>
    <definedName name="W" localSheetId="11">#REF!</definedName>
    <definedName name="W" localSheetId="2">#REF!</definedName>
    <definedName name="W" localSheetId="8">#REF!</definedName>
    <definedName name="W" localSheetId="9">#REF!</definedName>
    <definedName name="W" localSheetId="7">#REF!</definedName>
    <definedName name="W" localSheetId="4">#REF!</definedName>
    <definedName name="W" localSheetId="5">#REF!</definedName>
    <definedName name="W">#REF!</definedName>
    <definedName name="ZX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RC - 001 - VERGA DE PORTAS MN 1_50" name="ORC - 001 - VERGA DE PORTAS MN 1_50" connection="ORC - 001 - VERGA DE PORTAS MN 1_501"/>
        </x15:modelTables>
      </x15:dataModel>
    </ext>
  </extLst>
</workbook>
</file>

<file path=xl/calcChain.xml><?xml version="1.0" encoding="utf-8"?>
<calcChain xmlns="http://schemas.openxmlformats.org/spreadsheetml/2006/main">
  <c r="B12" i="51" l="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11" i="51"/>
  <c r="C3" i="51"/>
  <c r="C1" i="51"/>
  <c r="A8" i="51"/>
  <c r="K7" i="51"/>
  <c r="A7" i="51"/>
  <c r="A6" i="51"/>
  <c r="A5" i="51"/>
  <c r="B10" i="48" l="1" a="1"/>
  <c r="B10" i="48" s="1"/>
  <c r="E26" i="44" l="1"/>
  <c r="E25" i="44"/>
  <c r="F350" i="39" l="1"/>
  <c r="G350" i="39" s="1"/>
  <c r="E26" i="47" l="1"/>
  <c r="B3" i="47" l="1"/>
  <c r="B1" i="47"/>
  <c r="C27" i="44"/>
  <c r="C26" i="44"/>
  <c r="C25" i="44"/>
  <c r="B8" i="44"/>
  <c r="E6" i="44"/>
  <c r="B5" i="44"/>
  <c r="C3" i="44"/>
  <c r="D27" i="32"/>
  <c r="D24" i="32"/>
  <c r="A14" i="34"/>
  <c r="A13" i="34"/>
  <c r="A12" i="34"/>
  <c r="A11" i="34"/>
  <c r="A10" i="34"/>
  <c r="A9" i="34"/>
  <c r="A8" i="34"/>
  <c r="A6" i="34"/>
  <c r="A5" i="34"/>
  <c r="A4" i="34"/>
  <c r="A3" i="34"/>
  <c r="A2" i="34"/>
  <c r="A1" i="34"/>
  <c r="B7" i="51" l="1"/>
  <c r="C2" i="51"/>
  <c r="B5" i="51"/>
  <c r="D5" i="48"/>
  <c r="B6" i="51"/>
  <c r="D7" i="48"/>
  <c r="B8" i="51"/>
  <c r="F23" i="44"/>
  <c r="C2" i="44"/>
  <c r="B2" i="47"/>
  <c r="C5" i="44"/>
  <c r="B5" i="47"/>
  <c r="C6" i="44"/>
  <c r="B6" i="47"/>
  <c r="B7" i="47"/>
  <c r="C7" i="44"/>
  <c r="C8" i="44"/>
  <c r="B8" i="47"/>
  <c r="K22" i="51" l="1"/>
  <c r="K21" i="51"/>
  <c r="K19" i="51" l="1"/>
  <c r="K20" i="51"/>
  <c r="K17" i="51"/>
  <c r="K16" i="51"/>
  <c r="K13" i="51"/>
  <c r="K26" i="51"/>
  <c r="K11" i="51" l="1"/>
  <c r="K15" i="51"/>
  <c r="K25" i="51"/>
  <c r="K24" i="51"/>
  <c r="K18" i="51"/>
  <c r="K12" i="51"/>
  <c r="K23" i="51"/>
  <c r="K14" i="51" l="1"/>
  <c r="K27" i="51" s="1"/>
  <c r="I14" i="51" s="1"/>
  <c r="I21" i="51" l="1"/>
  <c r="I22" i="51"/>
  <c r="I19" i="51"/>
  <c r="I26" i="51"/>
  <c r="I16" i="51"/>
  <c r="I11" i="51"/>
  <c r="I20" i="51"/>
  <c r="I13" i="51"/>
  <c r="I17" i="51"/>
  <c r="I25" i="51"/>
  <c r="I23" i="51"/>
  <c r="I24" i="51"/>
  <c r="I15" i="51"/>
  <c r="I18" i="51"/>
  <c r="I12" i="51"/>
  <c r="I27" i="51" l="1"/>
</calcChain>
</file>

<file path=xl/connections.xml><?xml version="1.0" encoding="utf-8"?>
<connections xmlns="http://schemas.openxmlformats.org/spreadsheetml/2006/main">
  <connection id="1" keepAlive="1" name="Consulta - 000 - TABELA DE AMBIENTES GERAL" description="Conexão com a consulta '000 - TABELA DE AMBIENTES GERAL' na pasta de trabalho." type="5" refreshedVersion="0" background="1">
    <dbPr connection="Provider=Microsoft.Mashup.OleDb.1;Data Source=$Workbook$;Location=&quot;000 - TABELA DE AMBIENTES GERAL&quot;;Extended Properties=&quot;&quot;" command="SELECT * FROM [000 - TABELA DE AMBIENTES GERAL]"/>
  </connection>
  <connection id="2" keepAlive="1" name="Consulta - 005 - PISO EM CONCRETO POLIDO" description="Conexão com a consulta '005 - PISO EM CONCRETO POLIDO' na pasta de trabalho." type="5" refreshedVersion="0" background="1">
    <dbPr connection="Provider=Microsoft.Mashup.OleDb.1;Data Source=$Workbook$;Location=&quot;005 - PISO EM CONCRETO POLIDO&quot;;Extended Properties=&quot;&quot;" command="SELECT * FROM [005 - PISO EM CONCRETO POLIDO]"/>
  </connection>
  <connection id="3" keepAlive="1" name="Consulta - 005 - PISO EM CONCRETO POLIDO (10)" description="Conexão com a consulta '005 - PISO EM CONCRETO POLIDO (10)' na pasta de trabalho." type="5" refreshedVersion="0" background="1">
    <dbPr connection="Provider=Microsoft.Mashup.OleDb.1;Data Source=$Workbook$;Location=&quot;005 - PISO EM CONCRETO POLIDO (10)&quot;;Extended Properties=&quot;&quot;" command="SELECT * FROM [005 - PISO EM CONCRETO POLIDO (10)]"/>
  </connection>
  <connection id="4" keepAlive="1" name="Consulta - 005 - PISO EM CONCRETO POLIDO (2)" description="Conexão com a consulta '005 - PISO EM CONCRETO POLIDO (2)' na pasta de trabalho." type="5" refreshedVersion="0" background="1">
    <dbPr connection="Provider=Microsoft.Mashup.OleDb.1;Data Source=$Workbook$;Location=&quot;005 - PISO EM CONCRETO POLIDO (2)&quot;;Extended Properties=&quot;&quot;" command="SELECT * FROM [005 - PISO EM CONCRETO POLIDO (2)]"/>
  </connection>
  <connection id="5" keepAlive="1" name="Consulta - 005 - PISO EM CONCRETO POLIDO (3)" description="Conexão com a consulta '005 - PISO EM CONCRETO POLIDO (3)' na pasta de trabalho." type="5" refreshedVersion="0" background="1">
    <dbPr connection="Provider=Microsoft.Mashup.OleDb.1;Data Source=$Workbook$;Location=&quot;005 - PISO EM CONCRETO POLIDO (3)&quot;;Extended Properties=&quot;&quot;" command="SELECT * FROM [005 - PISO EM CONCRETO POLIDO (3)]"/>
  </connection>
  <connection id="6" keepAlive="1" name="Consulta - 005 - PISO EM CONCRETO POLIDO (4)" description="Conexão com a consulta '005 - PISO EM CONCRETO POLIDO (4)' na pasta de trabalho." type="5" refreshedVersion="0" background="1">
    <dbPr connection="Provider=Microsoft.Mashup.OleDb.1;Data Source=$Workbook$;Location=&quot;005 - PISO EM CONCRETO POLIDO (4)&quot;;Extended Properties=&quot;&quot;" command="SELECT * FROM [005 - PISO EM CONCRETO POLIDO (4)]"/>
  </connection>
  <connection id="7" keepAlive="1" name="Consulta - 005 - PISO EM CONCRETO POLIDO (5)" description="Conexão com a consulta '005 - PISO EM CONCRETO POLIDO (5)' na pasta de trabalho." type="5" refreshedVersion="0" background="1">
    <dbPr connection="Provider=Microsoft.Mashup.OleDb.1;Data Source=$Workbook$;Location=&quot;005 - PISO EM CONCRETO POLIDO (5)&quot;;Extended Properties=&quot;&quot;" command="SELECT * FROM [005 - PISO EM CONCRETO POLIDO (5)]"/>
  </connection>
  <connection id="8" keepAlive="1" name="Consulta - 005 - PISO EM CONCRETO POLIDO (6)" description="Conexão com a consulta '005 - PISO EM CONCRETO POLIDO (6)' na pasta de trabalho." type="5" refreshedVersion="0" background="1">
    <dbPr connection="Provider=Microsoft.Mashup.OleDb.1;Data Source=$Workbook$;Location=&quot;005 - PISO EM CONCRETO POLIDO (6)&quot;;Extended Properties=&quot;&quot;" command="SELECT * FROM [005 - PISO EM CONCRETO POLIDO (6)]"/>
  </connection>
  <connection id="9" keepAlive="1" name="Consulta - 005 - PISO EM CONCRETO POLIDO (7)" description="Conexão com a consulta '005 - PISO EM CONCRETO POLIDO (7)' na pasta de trabalho." type="5" refreshedVersion="0" background="1">
    <dbPr connection="Provider=Microsoft.Mashup.OleDb.1;Data Source=$Workbook$;Location=&quot;005 - PISO EM CONCRETO POLIDO (7)&quot;;Extended Properties=&quot;&quot;" command="SELECT * FROM [005 - PISO EM CONCRETO POLIDO (7)]"/>
  </connection>
  <connection id="10" keepAlive="1" name="Consulta - 005 - PISO EM CONCRETO POLIDO (8)" description="Conexão com a consulta '005 - PISO EM CONCRETO POLIDO (8)' na pasta de trabalho." type="5" refreshedVersion="0" background="1">
    <dbPr connection="Provider=Microsoft.Mashup.OleDb.1;Data Source=$Workbook$;Location=&quot;005 - PISO EM CONCRETO POLIDO (8)&quot;;Extended Properties=&quot;&quot;" command="SELECT * FROM [005 - PISO EM CONCRETO POLIDO (8)]"/>
  </connection>
  <connection id="11" keepAlive="1" name="Consulta - 005 - PISO EM CONCRETO POLIDO (9)" description="Conexão com a consulta '005 - PISO EM CONCRETO POLIDO (9)' na pasta de trabalho." type="5" refreshedVersion="0" background="1">
    <dbPr connection="Provider=Microsoft.Mashup.OleDb.1;Data Source=$Workbook$;Location=&quot;005 - PISO EM CONCRETO POLIDO (9)&quot;;Extended Properties=&quot;&quot;" command="SELECT * FROM [005 - PISO EM CONCRETO POLIDO (9)]"/>
  </connection>
  <connection id="12" keepAlive="1" name="Consulta - ORC - 001 - TABELA DE AMBIENTES" description="Conexão com a consulta 'ORC - 001 - TABELA DE AMBIENTES' na pasta de trabalho." type="5" refreshedVersion="8" background="1" saveData="1">
    <dbPr connection="Provider=Microsoft.Mashup.OleDb.1;Data Source=$Workbook$;Location=&quot;ORC - 001 - TABELA DE AMBIENTES&quot;;Extended Properties=&quot;&quot;" command="SELECT * FROM [ORC - 001 - TABELA DE AMBIENTES]"/>
  </connection>
  <connection id="13" keepAlive="1" name="Consulta - ORC - 001 - VERGA DE PORTAS MN 1_50  GERAL" description="Conexão com a consulta 'ORC - 001 - VERGA DE PORTAS MN 1_50  GERAL' na pasta de trabalho." type="5" refreshedVersion="8" background="1" saveData="1">
    <dbPr connection="Provider=Microsoft.Mashup.OleDb.1;Data Source=$Workbook$;Location=&quot;ORC - 001 - VERGA DE PORTAS MN 1_50  GERAL&quot;;Extended Properties=&quot;&quot;" command="SELECT * FROM [ORC - 001 - VERGA DE PORTAS MN 1_50  GERAL]"/>
  </connection>
  <connection id="14" keepAlive="1" name="Consulta - ORC - 001 - VERGA DE PORTAS MN 1_50  GERAL (2)" description="Conexão com a consulta 'ORC - 001 - VERGA DE PORTAS MN 1_50  GERAL (2)' na pasta de trabalho." type="5" refreshedVersion="8" background="1" saveData="1">
    <dbPr connection="Provider=Microsoft.Mashup.OleDb.1;Data Source=$Workbook$;Location=&quot;ORC - 001 - VERGA DE PORTAS MN 1_50  GERAL (2)&quot;;Extended Properties=&quot;&quot;" command="SELECT * FROM [ORC - 001 - VERGA DE PORTAS MN 1_50  GERAL (2)]"/>
  </connection>
  <connection id="15" keepAlive="1" name="Consulta - ORC - 001 - VERGA_CONTRA JANELAS MN 1_50 GERAL" description="Conexão com a consulta 'ORC - 001 - VERGA_CONTRA JANELAS MN 1_50 GERAL' na pasta de trabalho." type="5" refreshedVersion="8" background="1" saveData="1">
    <dbPr connection="Provider=Microsoft.Mashup.OleDb.1;Data Source=$Workbook$;Location=&quot;ORC - 001 - VERGA_CONTRA JANELAS MN 1_50 GERAL&quot;;Extended Properties=&quot;&quot;" command="SELECT * FROM [ORC - 001 - VERGA_CONTRA JANELAS MN 1_50 GERAL]"/>
  </connection>
  <connection id="16" keepAlive="1" name="Consulta - ORC - 002 - COBERTURA" description="Conexão com a consulta 'ORC - 002 - COBERTURA' na pasta de trabalho." type="5" refreshedVersion="8" background="1" saveData="1">
    <dbPr connection="Provider=Microsoft.Mashup.OleDb.1;Data Source=$Workbook$;Location=&quot;ORC - 002 - COBERTURA&quot;;Extended Properties=&quot;&quot;" command="SELECT * FROM [ORC - 002 - COBERTURA]"/>
  </connection>
  <connection id="17" keepAlive="1" name="Consulta - ORC - 002 - CUMEEIRA METAL" description="Conexão com a consulta 'ORC - 002 - CUMEEIRA METAL' na pasta de trabalho." type="5" refreshedVersion="8" background="1" saveData="1">
    <dbPr connection="Provider=Microsoft.Mashup.OleDb.1;Data Source=$Workbook$;Location=&quot;ORC - 002 - CUMEEIRA METAL&quot;;Extended Properties=&quot;&quot;" command="SELECT * FROM [ORC - 002 - CUMEEIRA METAL]"/>
  </connection>
  <connection id="18" keepAlive="1" name="Consulta - ORC - 002 - DIVISÓRIA EM GRANITO" description="Conexão com a consulta 'ORC - 002 - DIVISÓRIA EM GRANITO' na pasta de trabalho." type="5" refreshedVersion="8" background="1" saveData="1">
    <dbPr connection="Provider=Microsoft.Mashup.OleDb.1;Data Source=$Workbook$;Location=&quot;ORC - 002 - DIVISÓRIA EM GRANITO&quot;;Extended Properties=&quot;&quot;" command="SELECT * FROM [ORC - 002 - DIVISÓRIA EM GRANITO]"/>
  </connection>
  <connection id="19" keepAlive="1" name="Consulta - ORC - 002 - MURO" description="Conexão com a consulta 'ORC - 002 - MURO' na pasta de trabalho." type="5" refreshedVersion="8" background="1" saveData="1">
    <dbPr connection="Provider=Microsoft.Mashup.OleDb.1;Data Source=$Workbook$;Location=&quot;ORC - 002 - MURO&quot;;Extended Properties=&quot;&quot;" command="SELECT * FROM [ORC - 002 - MURO]"/>
  </connection>
  <connection id="20" keepAlive="1" name="Consulta - ORC - 003 -  AZ 33X45 MN 5M² GERAL" description="Conexão com a consulta 'ORC - 003 -  AZ 33X45 MN 5M² GERAL' na pasta de trabalho." type="5" refreshedVersion="8" background="1" saveData="1">
    <dbPr connection="Provider=Microsoft.Mashup.OleDb.1;Data Source=$Workbook$;Location=&quot;ORC - 003 -  AZ 33X45 MN 5M² GERAL&quot;;Extended Properties=&quot;&quot;" command="SELECT * FROM [ORC - 003 -  AZ 33X45 MN 5M² GERAL]"/>
  </connection>
  <connection id="21" keepAlive="1" name="Consulta - ORC - 003 - FORRO PVC" description="Conexão com a consulta 'ORC - 003 - FORRO PVC' na pasta de trabalho." type="5" refreshedVersion="8" background="1" saveData="1">
    <dbPr connection="Provider=Microsoft.Mashup.OleDb.1;Data Source=$Workbook$;Location=&quot;ORC - 003 - FORRO PVC&quot;;Extended Properties=&quot;&quot;" command="SELECT * FROM [ORC - 003 - FORRO PVC]"/>
  </connection>
  <connection id="22" keepAlive="1" name="Consulta - ORC - 004 - JANELAS" description="Conexão com a consulta 'ORC - 004 - JANELAS' na pasta de trabalho." type="5" refreshedVersion="8" background="1" saveData="1">
    <dbPr connection="Provider=Microsoft.Mashup.OleDb.1;Data Source=$Workbook$;Location=&quot;ORC - 004 - JANELAS&quot;;Extended Properties=&quot;&quot;" command="SELECT * FROM [ORC - 004 - JANELAS]"/>
  </connection>
  <connection id="23" keepAlive="1" name="Consulta - ORC - 004 - PORTAS" description="Conexão com a consulta 'ORC - 004 - PORTAS' na pasta de trabalho." type="5" refreshedVersion="8" background="1" saveData="1">
    <dbPr connection="Provider=Microsoft.Mashup.OleDb.1;Data Source=$Workbook$;Location=&quot;ORC - 004 - PORTAS&quot;;Extended Properties=&quot;&quot;" command="SELECT * FROM [ORC - 004 - PORTAS]"/>
  </connection>
  <connection id="24" keepAlive="1" name="Consulta - ORC - 005 - PISO C 45X45 GERAL" description="Conexão com a consulta 'ORC - 005 - PISO C 45X45 GERAL' na pasta de trabalho." type="5" refreshedVersion="8" background="1" saveData="1">
    <dbPr connection="Provider=Microsoft.Mashup.OleDb.1;Data Source=$Workbook$;Location=&quot;ORC - 005 - PISO C 45X45 GERAL&quot;;Extended Properties=&quot;&quot;" command="SELECT * FROM [ORC - 005 - PISO C 45X45 GERAL]"/>
  </connection>
  <connection id="25" keepAlive="1" name="Consulta - ORC - 005 - PISO C 45X45 GERAL (2)" description="Conexão com a consulta 'ORC - 005 - PISO C 45X45 GERAL (2)' na pasta de trabalho." type="5" refreshedVersion="8" background="1" saveData="1">
    <dbPr connection="Provider=Microsoft.Mashup.OleDb.1;Data Source=$Workbook$;Location=&quot;ORC - 005 - PISO C 45X45 GERAL (2)&quot;;Extended Properties=&quot;&quot;" command="SELECT * FROM [ORC - 005 - PISO C 45X45 GERAL (2)]"/>
  </connection>
  <connection id="26" keepAlive="1" name="Consulta - ORC - 005 - PISO C 45X45 GERAL (3)" description="Conexão com a consulta 'ORC - 005 - PISO C 45X45 GERAL (3)' na pasta de trabalho." type="5" refreshedVersion="8" background="1" saveData="1">
    <dbPr connection="Provider=Microsoft.Mashup.OleDb.1;Data Source=$Workbook$;Location=&quot;ORC - 005 - PISO C 45X45 GERAL (3)&quot;;Extended Properties=&quot;&quot;" command="SELECT * FROM [ORC - 005 - PISO C 45X45 GERAL (3)]"/>
  </connection>
  <connection id="27" keepAlive="1" name="Consulta - ORC - 005 - RODAPÉ C 45X45" description="Conexão com a consulta 'ORC - 005 - RODAPÉ C 45X45' na pasta de trabalho." type="5" refreshedVersion="8" background="1" saveData="1">
    <dbPr connection="Provider=Microsoft.Mashup.OleDb.1;Data Source=$Workbook$;Location=&quot;ORC - 005 - RODAPÉ C 45X45&quot;;Extended Properties=&quot;&quot;" command="SELECT * FROM [ORC - 005 - RODAPÉ C 45X45]"/>
  </connection>
  <connection id="28" keepAlive="1" name="Consulta - ORC - 006 - ACESSÓRIOS ESPECIAIS" description="Conexão com a consulta 'ORC - 006 - ACESSÓRIOS ESPECIAIS' na pasta de trabalho." type="5" refreshedVersion="8" background="1" saveData="1">
    <dbPr connection="Provider=Microsoft.Mashup.OleDb.1;Data Source=$Workbook$;Location=&quot;ORC - 006 - ACESSÓRIOS ESPECIAIS&quot;;Extended Properties=&quot;&quot;" command="SELECT * FROM [ORC - 006 - ACESSÓRIOS ESPECIAIS]"/>
  </connection>
  <connection id="29" keepAlive="1" name="Consulta - ORC - 006 - TABELA DE LOUÇAS" description="Conexão com a consulta 'ORC - 006 - TABELA DE LOUÇAS' na pasta de trabalho." type="5" refreshedVersion="8" background="1" saveData="1">
    <dbPr connection="Provider=Microsoft.Mashup.OleDb.1;Data Source=$Workbook$;Location=&quot;ORC - 006 - TABELA DE LOUÇAS&quot;;Extended Properties=&quot;&quot;" command="SELECT * FROM [ORC - 006 - TABELA DE LOUÇAS]"/>
  </connection>
  <connection id="30" keepAlive="1" name="Consulta - ORC - 006 - TABELA DE LOUÇAS (2)" description="Conexão com a consulta 'ORC - 006 - TABELA DE LOUÇAS (2)' na pasta de trabalho." type="5" refreshedVersion="8" background="1" saveData="1">
    <dbPr connection="Provider=Microsoft.Mashup.OleDb.1;Data Source=$Workbook$;Location=&quot;ORC - 006 - TABELA DE LOUÇAS (2)&quot;;Extended Properties=&quot;&quot;" command="SELECT * FROM [ORC - 006 - TABELA DE LOUÇAS (2)]"/>
  </connection>
  <connection id="31" keepAlive="1" name="Consulta - ORC - 008 - PINTURA ACRÍLICA INTERNA EM PAREDES" description="Conexão com a consulta 'ORC - 008 - PINTURA ACRÍLICA INTERNA EM PAREDES' na pasta de trabalho." type="5" refreshedVersion="8" background="1" saveData="1">
    <dbPr connection="Provider=Microsoft.Mashup.OleDb.1;Data Source=$Workbook$;Location=&quot;ORC - 008 - PINTURA ACRÍLICA INTERNA EM PAREDES&quot;;Extended Properties=&quot;&quot;" command="SELECT * FROM [ORC - 008 - PINTURA ACRÍLICA INTERNA EM PAREDES]"/>
  </connection>
  <connection id="32" keepAlive="1" name="Consulta - ORC - 008 - PINTURA ESMALTE EM SUPERFÍCIE METÁLICA - PORTAS" description="Conexão com a consulta 'ORC - 008 - PINTURA ESMALTE EM SUPERFÍCIE METÁLICA - PORTAS' na pasta de trabalho." type="5" refreshedVersion="8" background="1" saveData="1">
    <dbPr connection="Provider=Microsoft.Mashup.OleDb.1;Data Source=$Workbook$;Location=&quot;ORC - 008 - PINTURA ESMALTE EM SUPERFÍCIE METÁLICA - PORTAS&quot;;Extended Properties=&quot;&quot;" command="SELECT * FROM [ORC - 008 - PINTURA ESMALTE EM SUPERFÍCIE METÁLICA - PORTAS]"/>
  </connection>
  <connection id="33" keepAlive="1" name="Consulta - ORC - 008 - PINTURA ESMALTE SINTÉTICO EM MADEIRA - PORTAS" description="Conexão com a consulta 'ORC - 008 - PINTURA ESMALTE SINTÉTICO EM MADEIRA - PORTAS' na pasta de trabalho." type="5" refreshedVersion="8" background="1" saveData="1">
    <dbPr connection="Provider=Microsoft.Mashup.OleDb.1;Data Source=$Workbook$;Location=&quot;ORC - 008 - PINTURA ESMALTE SINTÉTICO EM MADEIRA - PORTAS&quot;;Extended Properties=&quot;&quot;" command="SELECT * FROM [ORC - 008 - PINTURA ESMALTE SINTÉTICO EM MADEIRA - PORTAS]"/>
  </connection>
  <connection id="34" keepAlive="1" name="Consulta - ORC - 009 - PEITORIL DE GRANITO PARA JANELAS" description="Conexão com a consulta 'ORC - 009 - PEITORIL DE GRANITO PARA JANELAS' na pasta de trabalho." type="5" refreshedVersion="8" background="1" saveData="1">
    <dbPr connection="Provider=Microsoft.Mashup.OleDb.1;Data Source=$Workbook$;Location=&quot;ORC - 009 - PEITORIL DE GRANITO PARA JANELAS&quot;;Extended Properties=&quot;&quot;" command="SELECT * FROM [ORC - 009 - PEITORIL DE GRANITO PARA JANELAS]"/>
  </connection>
  <connection id="35" keepAlive="1" name="Consulta - ORC - 009 - SOLEIRA" description="Conexão com a consulta 'ORC - 009 - SOLEIRA' na pasta de trabalho." type="5" refreshedVersion="8" background="1" saveData="1">
    <dbPr connection="Provider=Microsoft.Mashup.OleDb.1;Data Source=$Workbook$;Location=&quot;ORC - 009 - SOLEIRA&quot;;Extended Properties=&quot;&quot;" command="SELECT * FROM [ORC - 009 - SOLEIRA]"/>
  </connection>
  <connection id="36" keepAlive="1" name="Consulta - ORC - 010 - GRADIL" description="Conexão com a consulta 'ORC - 010 - GRADIL' na pasta de trabalho." type="5" refreshedVersion="8" background="1" saveData="1">
    <dbPr connection="Provider=Microsoft.Mashup.OleDb.1;Data Source=$Workbook$;Location=&quot;ORC - 010 - GRADIL&quot;;Extended Properties=&quot;&quot;" command="SELECT * FROM [ORC - 010 - GRADIL]"/>
  </connection>
  <connection id="37" name="ORC - 001 - VERGA DE PORTAS MN 1_501" type="103" refreshedVersion="6" minRefreshableVersion="5">
    <extLst>
      <ext xmlns:x15="http://schemas.microsoft.com/office/spreadsheetml/2010/11/main" uri="{DE250136-89BD-433C-8126-D09CA5730AF9}">
        <x15:connection id="ORC - 001 - VERGA DE PORTAS MN 1_50" autoDelete="1">
          <x15:textPr codePage="65001" sourceFile="Z:\_GDRIVE\ENGELUGA - Copia\ENGELUGA\Clientes\Porto Murtinho\2023\CASA LAR\ORÇAMENTO\TABELAS REVIT\ORC - 001 - VERGA DE PORTAS MN 1_50.txt" decimal="," thousands=".">
            <textFields count="6">
              <textField/>
              <textField/>
              <textField/>
              <textField/>
              <textField/>
              <textField/>
            </textFields>
          </x15:textPr>
        </x15:connection>
      </ext>
    </extLst>
  </connection>
  <connection id="38" name="PSCIP - MEMORIAL DE CALCULO -  ACESSÓRIOS TUBOS HIDRANTE" type="6" refreshedVersion="6" background="1" saveData="1">
    <textPr codePage="65001" sourceFile="G:\Meu Drive\SOMARE ENGENHARIA\CLIENTES\2022\ENGELUGA\05 - MAIO\AMPLIAÇÃO PANA\ORÇAMENTO\TXT\BOMBEIRO\PSCIP - MEMORIAL DE CALCULO -(22)  ACESSÓRIOS TUBOS HIDRANTE.txt" decimal="," thousands=".">
      <textFields count="4">
        <textField/>
        <textField/>
        <textField/>
        <textField/>
      </textFields>
    </textPr>
  </connection>
  <connection id="39" name="PSCIP - MEMORIAL DE CALCULO -  COMPRIMENTO DE TUBOS" type="6" refreshedVersion="6" background="1" saveData="1">
    <textPr codePage="65001" sourceFile="G:\Meu Drive\SOMARE ENGENHARIA\CLIENTES\2022\ENGELUGA\05 - MAIO\AMPLIAÇÃO PANA\ORÇAMENTO\TXT\BOMBEIRO\PSCIP - MEMORIAL DE CALCULO - (22)  COMPRIMENTO DE TUBOS GÁS.txt" decimal="," thousands=".">
      <textFields count="5">
        <textField/>
        <textField/>
        <textField/>
        <textField/>
        <textField/>
      </textFields>
    </textPr>
  </connection>
  <connection id="40" name="PSCIP - MEMORIAL DE CALCULO - (22)  CONEXÕES DE TUBO GÁS" type="6" refreshedVersion="6" background="1" saveData="1">
    <textPr codePage="65001" sourceFile="G:\Meu Drive\SOMARE ENGENHARIA\CLIENTES\2022\ENGELUGA\05 - MAIO\AMPLIAÇÃO PANA\ORÇAMENTO\TXT\BOMBEIRO\PSCIP - MEMORIAL DE CALCULO - (22)  CONEXÕES DE TUBO GÁS.txt" decimal="," thousands=".">
      <textFields count="5">
        <textField/>
        <textField/>
        <textField/>
        <textField/>
        <textField/>
      </textFields>
    </textPr>
  </connection>
  <connection id="41" name="PSCIP - MEMORIAL DE CALCULO - (22)  CONEXÕES DE TUBO HIDRANTE" type="6" refreshedVersion="6" background="1" saveData="1">
    <textPr codePage="65001" sourceFile="G:\Meu Drive\SOMARE ENGENHARIA\CLIENTES\2022\ENGELUGA\05 - MAIO\AMPLIAÇÃO PANA\ORÇAMENTO\TXT\BOMBEIRO\PSCIP - MEMORIAL DE CALCULO - (22)  CONEXÕES DE TUBO HIDRANTE.txt" decimal="," thousands=".">
      <textFields count="5">
        <textField/>
        <textField/>
        <textField/>
        <textField/>
        <textField/>
      </textFields>
    </textPr>
  </connection>
  <connection id="42" name="PSCIP - MEMORIAL DE CALCULO - (22)  DISPOSITIVOS DE INCÊNDIO." type="6" refreshedVersion="6" background="1" saveData="1">
    <textPr codePage="65001" sourceFile="G:\Meu Drive\SOMARE ENGENHARIA\CLIENTES\2022\ENGELUGA\05 - MAIO\AMPLIAÇÃO PANA\ORÇAMENTO\TXT\BOMBEIRO\PSCIP - MEMORIAL DE CALCULO - (22)  DISPOSITIVOS DE INCÊNDIO..txt" decimal="," thousands=".">
      <textFields count="6">
        <textField/>
        <textField/>
        <textField/>
        <textField/>
        <textField/>
        <textField/>
      </textFields>
    </textPr>
  </connection>
  <connection id="43" name="PSCIP - MEMORIAL DE CALCULO - (22)  EXTINTOR DE INCÊNDIO" type="6" refreshedVersion="6" background="1" saveData="1">
    <textPr codePage="65001" sourceFile="G:\Meu Drive\SOMARE ENGENHARIA\CLIENTES\2022\ENGELUGA\05 - MAIO\AMPLIAÇÃO PANA\ORÇAMENTO\TXT\BOMBEIRO\PSCIP - MEMORIAL DE CALCULO - (22)  EXTINTOR DE INCÊNDIO.txt" decimal="," thousands=".">
      <textFields count="5">
        <textField/>
        <textField/>
        <textField/>
        <textField/>
        <textField/>
      </textFields>
    </textPr>
  </connection>
  <connection id="44" name="PSCIP - MEMORIAL DE CALCULO -(22)   - PLACAS DE SINALIZAÇÃO" type="6" refreshedVersion="6" background="1" saveData="1">
    <textPr codePage="65001" sourceFile="G:\Meu Drive\SOMARE ENGENHARIA\CLIENTES\2022\ENGELUGA\05 - MAIO\AMPLIAÇÃO PANA\ORÇAMENTO\TXT\BOMBEIRO\PSCIP - MEMORIAL DE CALCULO -(22)   - PLACAS DE SINALIZAÇÃO.txt" decimal="," thousands=".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name="PSCIP - MEMORIAL DE CALCULO -(22)  - ORÇAMENTO - ILUMINAÇÃO DE EMERGÊNCIA" type="6" refreshedVersion="6" background="1" saveData="1">
    <textPr codePage="65001" sourceFile="G:\Meu Drive\SOMARE ENGENHARIA\CLIENTES\2022\ENGELUGA\05 - MAIO\AMPLIAÇÃO PANA\ORÇAMENTO\TXT\BOMBEIR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4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<sst xmlns="http://schemas.openxmlformats.org/spreadsheetml/2006/main" count="2427" uniqueCount="839">
  <si>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</si>
  <si>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</si>
  <si>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</si>
  <si>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</si>
  <si>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</si>
  <si>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</si>
  <si>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</si>
  <si>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</si>
  <si>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</si>
  <si>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</si>
  <si>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dias</t>
  </si>
  <si>
    <t>2.</t>
  </si>
  <si>
    <t>1.</t>
  </si>
  <si>
    <t>1.1</t>
  </si>
  <si>
    <t>2.1</t>
  </si>
  <si>
    <t>3.</t>
  </si>
  <si>
    <t>PLANILHA DE ORÇAMENTO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</si>
  <si>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</si>
  <si>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</si>
  <si>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</si>
  <si>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</si>
  <si>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</si>
  <si>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</si>
  <si>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</si>
  <si>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</si>
  <si>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</si>
  <si>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</si>
  <si>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SECRETARIA DE OBRAS</t>
  </si>
  <si>
    <t>4.</t>
  </si>
  <si>
    <t>4.1</t>
  </si>
  <si>
    <t>4.2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</si>
  <si>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</si>
  <si>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</si>
  <si>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</si>
  <si>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</si>
  <si>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</si>
  <si>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</si>
  <si>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</si>
  <si>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</si>
  <si>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</si>
  <si>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</si>
  <si>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</si>
  <si>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</si>
  <si>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</si>
  <si>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</si>
  <si>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</si>
  <si>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</si>
  <si>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</si>
  <si>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CUSTO UNITÁRIO</t>
  </si>
  <si>
    <t>CUSTO UNITÁRIO C/BDI</t>
  </si>
  <si>
    <t>SERVIÇO</t>
  </si>
  <si>
    <t>SINAPI</t>
  </si>
  <si>
    <t>AGESUL</t>
  </si>
  <si>
    <t>COMPOSIÇÃO</t>
  </si>
  <si>
    <t>5.</t>
  </si>
  <si>
    <t>5.1</t>
  </si>
  <si>
    <t>7.</t>
  </si>
  <si>
    <t>7.1</t>
  </si>
  <si>
    <t>8.</t>
  </si>
  <si>
    <t>8.1</t>
  </si>
  <si>
    <t>8.2</t>
  </si>
  <si>
    <t>OBJETO:</t>
  </si>
  <si>
    <t>MUNÍCIPIO:</t>
  </si>
  <si>
    <t>LOCAL:</t>
  </si>
  <si>
    <t>SIST./REF.:</t>
  </si>
  <si>
    <t>ENCARGOS.:</t>
  </si>
  <si>
    <t>PRAZO EXEC.: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</si>
  <si>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</si>
  <si>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</si>
  <si>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</si>
  <si>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</si>
  <si>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</si>
  <si>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</si>
  <si>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</si>
  <si>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</si>
  <si>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</si>
  <si>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</si>
  <si>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</si>
  <si>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</si>
  <si>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</si>
  <si>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</si>
  <si>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</si>
  <si>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</si>
  <si>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</si>
  <si>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</si>
  <si>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</si>
  <si>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</si>
  <si>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</si>
  <si>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</si>
  <si>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</si>
  <si>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</si>
  <si>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</si>
  <si>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</si>
  <si>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</si>
  <si>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</si>
  <si>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</si>
  <si>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</si>
  <si>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</si>
  <si>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</si>
  <si>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</si>
  <si>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</si>
  <si>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</si>
  <si>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</si>
  <si>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</si>
  <si>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</si>
  <si>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</si>
  <si>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</si>
  <si>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</si>
  <si>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</si>
  <si>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UN</t>
  </si>
  <si>
    <t>VEDAÇÃO</t>
  </si>
  <si>
    <t>PAREDES</t>
  </si>
  <si>
    <t>VERGA/CONTRAVERGA</t>
  </si>
  <si>
    <t>4.1.1</t>
  </si>
  <si>
    <t>4.2.1</t>
  </si>
  <si>
    <t>4.2.2</t>
  </si>
  <si>
    <t>COBERTURA</t>
  </si>
  <si>
    <t>PISO</t>
  </si>
  <si>
    <t>6.</t>
  </si>
  <si>
    <t>REVESTIMENTO DE PAREDES E TETOS</t>
  </si>
  <si>
    <t>6.1</t>
  </si>
  <si>
    <t>PEDRAS</t>
  </si>
  <si>
    <t>REVESTIMENTO DE TETO</t>
  </si>
  <si>
    <t>JANELAS</t>
  </si>
  <si>
    <t>7.1.1</t>
  </si>
  <si>
    <t>PORTAS</t>
  </si>
  <si>
    <t>9.</t>
  </si>
  <si>
    <t>9.1</t>
  </si>
  <si>
    <t>10.</t>
  </si>
  <si>
    <t>11.</t>
  </si>
  <si>
    <t>INSTALAÇÕES ELETRICAS E AR CONDICIONADO</t>
  </si>
  <si>
    <t>M</t>
  </si>
  <si>
    <t>12.</t>
  </si>
  <si>
    <t>TELEFONIA E LÓGICA</t>
  </si>
  <si>
    <t>PREVENÇÃO DE COMBATE A INCÊNDIO E PÂNICO</t>
  </si>
  <si>
    <t>13.</t>
  </si>
  <si>
    <t>14.</t>
  </si>
  <si>
    <t>PINTURA</t>
  </si>
  <si>
    <t>CONTRAPISO</t>
  </si>
  <si>
    <t>8.2.1</t>
  </si>
  <si>
    <t>8.2.2</t>
  </si>
  <si>
    <t>ESQUADRIAS METÁLICAS E MADEIRA</t>
  </si>
  <si>
    <t>TETO</t>
  </si>
  <si>
    <t xml:space="preserve">LIMPEZA FINAL </t>
  </si>
  <si>
    <t xml:space="preserve">ADMINISTRAÇÃO LOCAL </t>
  </si>
  <si>
    <t>NELSON CINTRA RIBEIRO</t>
  </si>
  <si>
    <t>8.1.1</t>
  </si>
  <si>
    <t>8.1.2</t>
  </si>
  <si>
    <t>10.1</t>
  </si>
  <si>
    <t>10.2</t>
  </si>
  <si>
    <t>10.3</t>
  </si>
  <si>
    <t>11.1</t>
  </si>
  <si>
    <t>12.1</t>
  </si>
  <si>
    <t>15.</t>
  </si>
  <si>
    <t>16.</t>
  </si>
  <si>
    <t>CUSTO TOTAL C/ BDI</t>
  </si>
  <si>
    <t>COTAÇÕES</t>
  </si>
  <si>
    <t>EMPRESAS</t>
  </si>
  <si>
    <t>CNPJ</t>
  </si>
  <si>
    <t>NOME</t>
  </si>
  <si>
    <t>FONE</t>
  </si>
  <si>
    <t>CONTATO</t>
  </si>
  <si>
    <t>C01</t>
  </si>
  <si>
    <t>SITE</t>
  </si>
  <si>
    <t>C02</t>
  </si>
  <si>
    <t>C03</t>
  </si>
  <si>
    <t>DATA COTAÇÃO</t>
  </si>
  <si>
    <t>MEDIANA</t>
  </si>
  <si>
    <t>EMPRESA</t>
  </si>
  <si>
    <t>NOME DA EMPRESA</t>
  </si>
  <si>
    <t xml:space="preserve">MEMÓRIA DE CALCULO </t>
  </si>
  <si>
    <t>Objeto:</t>
  </si>
  <si>
    <t>OBS</t>
  </si>
  <si>
    <t>LARGURA</t>
  </si>
  <si>
    <t>ALTURA</t>
  </si>
  <si>
    <t>ÁREA</t>
  </si>
  <si>
    <t>FÓRMULA</t>
  </si>
  <si>
    <t>TOTAL</t>
  </si>
  <si>
    <t>ALTURA X LARGURA</t>
  </si>
  <si>
    <t>EXTENSÃO</t>
  </si>
  <si>
    <t>EXTENSÃO X LARGURA</t>
  </si>
  <si>
    <t>COMPRIMENTO</t>
  </si>
  <si>
    <t>VOLUME</t>
  </si>
  <si>
    <t xml:space="preserve">ÁREA </t>
  </si>
  <si>
    <t>CÓD.</t>
  </si>
  <si>
    <t>(COMPRIMENTO) + (COMPRIMENTO / 2,5)</t>
  </si>
  <si>
    <t>COMPRIMENTO CONTRAVERGA</t>
  </si>
  <si>
    <t>FOI CONSIDERADO A MESMA QUANTIDADE DA VERGA PARA VÃOS COM ATÉ DE 1,5</t>
  </si>
  <si>
    <t>(COMPRIMENTO)</t>
  </si>
  <si>
    <t>COMPRIMENTO * LARGURA</t>
  </si>
  <si>
    <t>PERÍMETRO</t>
  </si>
  <si>
    <t>ABERTURA</t>
  </si>
  <si>
    <t>ÁREA TOTAL</t>
  </si>
  <si>
    <t>CÓD</t>
  </si>
  <si>
    <t>QTDE</t>
  </si>
  <si>
    <t>LARGURA X ALTURA X           QTDE X 2 LADOS</t>
  </si>
  <si>
    <t>MESES</t>
  </si>
  <si>
    <t xml:space="preserve">HORAS </t>
  </si>
  <si>
    <t xml:space="preserve">QTDE </t>
  </si>
  <si>
    <t>SEMANAS</t>
  </si>
  <si>
    <t>MESES X HORAS X QTDE X SEAMANAS</t>
  </si>
  <si>
    <t>LEGENDA DE MATERIAIS</t>
  </si>
  <si>
    <t>PAREDE</t>
  </si>
  <si>
    <t>MATERIAL</t>
  </si>
  <si>
    <t>TABELA DE AMBIENTES</t>
  </si>
  <si>
    <t>DADOS DO PROJETO</t>
  </si>
  <si>
    <t>VERIFICAÇÃO</t>
  </si>
  <si>
    <t>CÓD ENG</t>
  </si>
  <si>
    <t>TABELA DE ESQUADRIAS</t>
  </si>
  <si>
    <t>LEGENDA</t>
  </si>
  <si>
    <t>PERÍMETRO - ABERTURA</t>
  </si>
  <si>
    <t>TABELA GERAL DE ÁREAS DE PISO</t>
  </si>
  <si>
    <t>ESQUADRIAS</t>
  </si>
  <si>
    <t>BANCO DE DADOS ENGELUGA ENGENHARIA</t>
  </si>
  <si>
    <t xml:space="preserve">PINTURA ACRÍLICA </t>
  </si>
  <si>
    <t>FORAM CONSIDERADAS AS DIMENSÕES PADRÃO DO GOVERNO FEDERAL</t>
  </si>
  <si>
    <t>ESTRUTURA DE CONCRETO ARMADO</t>
  </si>
  <si>
    <t>REVESTIMENTO</t>
  </si>
  <si>
    <t>( PERÍMETRO * ALTURA ) - ÁREA ABERTURA</t>
  </si>
  <si>
    <t>PEDRAS, BANCADAS E DIVISÓRIAS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</si>
  <si>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</si>
  <si>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</si>
  <si>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</si>
  <si>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</si>
  <si>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</si>
  <si>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</si>
  <si>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</si>
  <si>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</si>
  <si>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</si>
  <si>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</si>
  <si>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</si>
  <si>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</si>
  <si>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</si>
  <si>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</si>
  <si>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</si>
  <si>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</si>
  <si>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S1</t>
  </si>
  <si>
    <t>S01.png</t>
  </si>
  <si>
    <t>Saida de emergência a direita</t>
  </si>
  <si>
    <t>S2</t>
  </si>
  <si>
    <t>S02.png</t>
  </si>
  <si>
    <t>Saida de emergência a esquerda</t>
  </si>
  <si>
    <t>S3</t>
  </si>
  <si>
    <t>S03.png</t>
  </si>
  <si>
    <t>Saida de emergência acima da porta</t>
  </si>
  <si>
    <t>S12</t>
  </si>
  <si>
    <t>S12.png (2)</t>
  </si>
  <si>
    <t>Saida de emergência</t>
  </si>
  <si>
    <t>PSCIP - MEMORIAL DE CALCULO -(22)  - ORÇAMENTO - ILUMINAÇÃO DE EMERGÊNCIA</t>
  </si>
  <si>
    <t>QTDE.</t>
  </si>
  <si>
    <t>Iluminação de emergência</t>
  </si>
  <si>
    <t>Iluminação.png</t>
  </si>
  <si>
    <t>ILUMINAÇÃO DE EMERGÊNCIA</t>
  </si>
  <si>
    <t>M2 atualizada.png</t>
  </si>
  <si>
    <t>Indicação de lotação máxima admitida no recinto.</t>
  </si>
  <si>
    <t>Sinalização de Equipamentos de Combate a Incêndio</t>
  </si>
  <si>
    <t>E5</t>
  </si>
  <si>
    <t>E5.PNG</t>
  </si>
  <si>
    <t>Extintor de Incêndio</t>
  </si>
  <si>
    <t>Sinalização de proteção existente</t>
  </si>
  <si>
    <t>M1</t>
  </si>
  <si>
    <t>M1 atualizada.png</t>
  </si>
  <si>
    <t>Indicação dos sistemas de proteção contra incêndio existentes na edificação.</t>
  </si>
  <si>
    <t>9.1.1</t>
  </si>
  <si>
    <t>9.1.2</t>
  </si>
  <si>
    <t>VERIFICAR TABELA DE QUANTIDADES EM PROJETO DE INSTALAÇÕES ELÉTRICAS</t>
  </si>
  <si>
    <t>REGIME PREVIDENCIÁRIO PREVISTO SBC :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</si>
  <si>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</si>
  <si>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</si>
  <si>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</si>
  <si>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</si>
  <si>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</si>
  <si>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</si>
  <si>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</si>
  <si>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</si>
  <si>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</si>
  <si>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</si>
  <si>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</si>
  <si>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</si>
  <si>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</si>
  <si>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</si>
  <si>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</si>
  <si>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</si>
  <si>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</si>
  <si>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</si>
  <si>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</si>
  <si>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</si>
  <si>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</si>
  <si>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</si>
  <si>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</si>
  <si>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</si>
  <si>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</si>
  <si>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</si>
  <si>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</si>
  <si>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</si>
  <si>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VERGA</t>
  </si>
  <si>
    <t>P1</t>
  </si>
  <si>
    <t>P2</t>
  </si>
  <si>
    <t>P3</t>
  </si>
  <si>
    <t>P5</t>
  </si>
  <si>
    <t>P6</t>
  </si>
  <si>
    <t>FORRO</t>
  </si>
  <si>
    <t>COORDENAÇÃO</t>
  </si>
  <si>
    <t>COZINHA</t>
  </si>
  <si>
    <t>RECEPÇÃO</t>
  </si>
  <si>
    <t>Total geral</t>
  </si>
  <si>
    <t>VERGA/ CONTRAVERGA</t>
  </si>
  <si>
    <t>J1</t>
  </si>
  <si>
    <t>J2</t>
  </si>
  <si>
    <t>J3</t>
  </si>
  <si>
    <t>J4</t>
  </si>
  <si>
    <t>P4</t>
  </si>
  <si>
    <t>P7</t>
  </si>
  <si>
    <t xml:space="preserve">ÁREA AZULEJO </t>
  </si>
  <si>
    <t>VÃO</t>
  </si>
  <si>
    <t>RODAPÉ</t>
  </si>
  <si>
    <t xml:space="preserve">DESCRIÇÃO </t>
  </si>
  <si>
    <t>BARRA DE APOIO RETA, EM ACO INOX POLIDO, COMPRIMENTO 70CM</t>
  </si>
  <si>
    <t>BARRA DE APOIO RETA, EM ACO INOX POLIDO, COMPRIMENTO 80CM</t>
  </si>
  <si>
    <t>PERÍMETRO (M)</t>
  </si>
  <si>
    <t>ÁREA PINTURA (M2)</t>
  </si>
  <si>
    <t>ÁREA DE ABERTURA</t>
  </si>
  <si>
    <t>ÁREA TOTAL (M2)</t>
  </si>
  <si>
    <t>ÁREA PINTURA</t>
  </si>
  <si>
    <t>VASO SANITARIO SIFONADO CONVENCIONAL COM LOUÇA BRANCA</t>
  </si>
  <si>
    <t>VASO SANITARIO SIFONADO PCD SEM FURO COM LOUÇA BRANCA</t>
  </si>
  <si>
    <t>P8</t>
  </si>
  <si>
    <t>E1</t>
  </si>
  <si>
    <t>E1.PNG</t>
  </si>
  <si>
    <t>Alarme de incêndio</t>
  </si>
  <si>
    <t>E2</t>
  </si>
  <si>
    <t>E2.png</t>
  </si>
  <si>
    <t>Acionador do alarme</t>
  </si>
  <si>
    <t>E3</t>
  </si>
  <si>
    <t>E3.png</t>
  </si>
  <si>
    <t>Acionador da bomba</t>
  </si>
  <si>
    <t>E7</t>
  </si>
  <si>
    <t>E7.PNG</t>
  </si>
  <si>
    <t>Abrigo de mangueira</t>
  </si>
  <si>
    <t>Sinalização de Proíbição</t>
  </si>
  <si>
    <t>P01.png</t>
  </si>
  <si>
    <t>Proibido Fumar</t>
  </si>
  <si>
    <t>Descrição</t>
  </si>
  <si>
    <t>Tipo</t>
  </si>
  <si>
    <t>Un.</t>
  </si>
  <si>
    <t>Material</t>
  </si>
  <si>
    <t>Diâmetro</t>
  </si>
  <si>
    <t>Comprimento</t>
  </si>
  <si>
    <t>Ferro Galvanizado</t>
  </si>
  <si>
    <t>PSCIP - MEMORIAL DE CALCULO - (22)  CONEXÕES DE TUBO HIDRANTE</t>
  </si>
  <si>
    <t>Tamanho</t>
  </si>
  <si>
    <t>Tê de redução de ferro galvanizado</t>
  </si>
  <si>
    <t>Cotovelo de ferro galvanizado</t>
  </si>
  <si>
    <t>PSCIP - MEMORIAL DE CALCULO - (22)  DISPOSITIVOS DE INCÊNDIO.</t>
  </si>
  <si>
    <t>Sistema de Alarme</t>
  </si>
  <si>
    <t>Sistema de Alarme e Detecção</t>
  </si>
  <si>
    <t>22F.1</t>
  </si>
  <si>
    <t>Acionador Alarme.png</t>
  </si>
  <si>
    <t>Acionador manual do sistema de detecção e alarme</t>
  </si>
  <si>
    <t>22F.2</t>
  </si>
  <si>
    <t>BATERIA PARA ALARME.png</t>
  </si>
  <si>
    <t>Baterias do sistema de detecção e alarme</t>
  </si>
  <si>
    <t>22F.3</t>
  </si>
  <si>
    <t>CENTRAL DE ALARME.png</t>
  </si>
  <si>
    <t>Central de detecção e alarme</t>
  </si>
  <si>
    <t>Sistema de Hidrante</t>
  </si>
  <si>
    <t>22F.7</t>
  </si>
  <si>
    <t>Acionador de bomba de incêndio</t>
  </si>
  <si>
    <t>22F.9</t>
  </si>
  <si>
    <t>Bomba.png</t>
  </si>
  <si>
    <t>Bomba de incêndio</t>
  </si>
  <si>
    <t>22F.10</t>
  </si>
  <si>
    <t>HIDRANTE.png</t>
  </si>
  <si>
    <t>Hidrante simples</t>
  </si>
  <si>
    <t>EXTINTORES E PLACAS DE SINALIZAÇÃO</t>
  </si>
  <si>
    <t>ILUMINAÇÃO DE EMERGENCIA</t>
  </si>
  <si>
    <t>ACESSÓRIOS</t>
  </si>
  <si>
    <t>PSCIP - MEMORIAL DE CALCULO - (22)  CONEXÕES DE TUBO GÁS</t>
  </si>
  <si>
    <t>2.1.1</t>
  </si>
  <si>
    <t>2.1.2</t>
  </si>
  <si>
    <t>10.1.1</t>
  </si>
  <si>
    <t>10.2.1</t>
  </si>
  <si>
    <t>10.2.2</t>
  </si>
  <si>
    <t>10.3.1</t>
  </si>
  <si>
    <t>CPU 01</t>
  </si>
  <si>
    <t xml:space="preserve">TOTAL:  </t>
  </si>
  <si>
    <t xml:space="preserve">UNIDADE </t>
  </si>
  <si>
    <t>REFERENCIA</t>
  </si>
  <si>
    <t>PREFEITURA MUNICIPAL DE MIRANDA</t>
  </si>
  <si>
    <t>FÁBIO SANTOS FLORENÇA</t>
  </si>
  <si>
    <t>MIRANDA - MS</t>
  </si>
  <si>
    <t>Total geral: 2</t>
  </si>
  <si>
    <t>Total geral: 6</t>
  </si>
  <si>
    <t>PSCIP - MEMORIAL DE CALCULO -(22)  ACESSÓRIOS TUBOS HIDRANTE</t>
  </si>
  <si>
    <t>PSCIP - MEMORIAL DE CALCULO - (22)  COMPRIMENTO DE TUBOS GÁS</t>
  </si>
  <si>
    <t>Luva de redução de ferro Galvanizado</t>
  </si>
  <si>
    <t>s1.png</t>
  </si>
  <si>
    <t>Avisador sonoro</t>
  </si>
  <si>
    <t>Acionador de Bomba.png</t>
  </si>
  <si>
    <t>Sinalização</t>
  </si>
  <si>
    <t>PP01</t>
  </si>
  <si>
    <t>placa.png</t>
  </si>
  <si>
    <t>Perigo Inflamável</t>
  </si>
  <si>
    <t>15 mmø-15 mmø-15 mmø</t>
  </si>
  <si>
    <t>15 mmø-15 mmø</t>
  </si>
  <si>
    <t>20 mmø-15 mmø</t>
  </si>
  <si>
    <t>RESPONSÁVEL DO ORÇAMENTO:</t>
  </si>
  <si>
    <t>10.1.2</t>
  </si>
  <si>
    <t>1.1.1</t>
  </si>
  <si>
    <t>1.1.2</t>
  </si>
  <si>
    <t>6.1.1</t>
  </si>
  <si>
    <t>6.1.2</t>
  </si>
  <si>
    <t>11.1.1</t>
  </si>
  <si>
    <t>11.1.2</t>
  </si>
  <si>
    <t>11.1.3</t>
  </si>
  <si>
    <t>11.1.4</t>
  </si>
  <si>
    <t>11.1.5</t>
  </si>
  <si>
    <t>11.1.6</t>
  </si>
  <si>
    <t>11.1.7</t>
  </si>
  <si>
    <t>11.1.8</t>
  </si>
  <si>
    <t>12.1.1</t>
  </si>
  <si>
    <t>ORC - 001 - TABELA DE AMBIENTES</t>
  </si>
  <si>
    <t>BRINQUEDOTECA</t>
  </si>
  <si>
    <t>DESPENSA</t>
  </si>
  <si>
    <t>LAVANDERIA</t>
  </si>
  <si>
    <t>QUARTO 1</t>
  </si>
  <si>
    <t>QUARTO 2</t>
  </si>
  <si>
    <t>QUARTO 3</t>
  </si>
  <si>
    <t>QUARTO 4</t>
  </si>
  <si>
    <t>SALA DE ESTAR</t>
  </si>
  <si>
    <t>SALA DE JANTAR</t>
  </si>
  <si>
    <t>SANITÁRIO</t>
  </si>
  <si>
    <t>SANITÁRIO 1</t>
  </si>
  <si>
    <t>SANITÁRIO 2</t>
  </si>
  <si>
    <t>ARQU</t>
  </si>
  <si>
    <t>COD</t>
  </si>
  <si>
    <t>Total geral: 17</t>
  </si>
  <si>
    <t>J5</t>
  </si>
  <si>
    <t>ORC - 002 - COBERTURA</t>
  </si>
  <si>
    <t>E8.12</t>
  </si>
  <si>
    <t>ORC - 002 - DIVISÓRIA EM GRANITO</t>
  </si>
  <si>
    <t>E9.6</t>
  </si>
  <si>
    <t>DIVISORIA EM GRANITO ESPESSURA 3CM</t>
  </si>
  <si>
    <t>Total geral: 10</t>
  </si>
  <si>
    <t>ORC - 002 - MURO</t>
  </si>
  <si>
    <t>Perímetro</t>
  </si>
  <si>
    <t>ALVENARIA DE MURO</t>
  </si>
  <si>
    <t>ALTURA AZULEJO</t>
  </si>
  <si>
    <t>ORC - 004 - JANELAS</t>
  </si>
  <si>
    <t>DESCRICAO</t>
  </si>
  <si>
    <t>JANELA - ALUMIINIO - VIDRO - MAXIM AR - 1 FOLHA</t>
  </si>
  <si>
    <t>ORC - 004 - PORTAS</t>
  </si>
  <si>
    <t>ABERTURA VÃO EM PAREDE</t>
  </si>
  <si>
    <t>PORTA - VIDRO - ABRIR - 2 FOLHAS</t>
  </si>
  <si>
    <t>ORC - 006 - ACESSÓRIOS ESPECIAIS</t>
  </si>
  <si>
    <t>BANCO ARTICULADO, EM ACO INOX, PARA PCD, FIXADO NA PAREDE</t>
  </si>
  <si>
    <t>TORNEIRA BICA BAIXA DEFICIENTE PNE AUTOMÁTICA COM ALAVANCA</t>
  </si>
  <si>
    <t>PROTETOR DE IMPACTO</t>
  </si>
  <si>
    <t>ACABAMENTO PARA VÁLVULA DE DESCARGA 1 1/2" E 1 1/4", BENEFIT - DOCOLSYSTEM</t>
  </si>
  <si>
    <t>ORC - 006 - TABELA DE LOUÇAS</t>
  </si>
  <si>
    <t>CUBA DE EMBUTIR OVAL EM LOUÇA BRANCA, 35 X 50CM OU EQUIVALENTE</t>
  </si>
  <si>
    <t>ORC - 008 - PINTURA ACRÍLICA INTERNA EM PAREDES</t>
  </si>
  <si>
    <t>ORC - 008 - PINTURA ESMALTE EM SUPERFÍCIE METÁLICA - PORTAS</t>
  </si>
  <si>
    <t>LOCAL</t>
  </si>
  <si>
    <t>ORC - 008 - PINTURA ESMALTE SINTÉTICO EM MADEIRA - PORTAS</t>
  </si>
  <si>
    <t>ORC - 009 - PEITORIL DE GRANITO PARA JANELAS</t>
  </si>
  <si>
    <t>ORC - 009 - SOLEIRA</t>
  </si>
  <si>
    <t>ORC - 010 - GRADIL</t>
  </si>
  <si>
    <t>GRADIL EM METALON, H=1,80M, INCLUSIVE BROCA DE 25CM (0,80M), PINTURA EM FUNDO ANTICORROSIVO (2 DEMAOS) E ESMALTE EM 2 DEMAOS - ANEXO A-061 (S.C.) /M</t>
  </si>
  <si>
    <t>EXTENSÃO * ALTURA</t>
  </si>
  <si>
    <t>JANELA - ALUMIINIO - VIDRO - MAXIM AR - 2 FOLHA</t>
  </si>
  <si>
    <t>JANELA - ALUMINIO - VIDRO - CORRER - 4 FOLHAS</t>
  </si>
  <si>
    <t>VERIFICAR TABELA DE QUANTIDADES EM PRANCHA DE HIDROSSANITÁRIO</t>
  </si>
  <si>
    <t>VERIFICAR TABELA DE QUANTIDADES EM PROJETO DE BOMBEIRO</t>
  </si>
  <si>
    <t>CASA PRINCPAL E ADMINISTRATIVO</t>
  </si>
  <si>
    <t>HORAS</t>
  </si>
  <si>
    <t>CABO</t>
  </si>
  <si>
    <t>DISJUNTOR</t>
  </si>
  <si>
    <t>ELETRODUTO</t>
  </si>
  <si>
    <t>LUMINÁRIA</t>
  </si>
  <si>
    <t>EQUIPAMENTOS</t>
  </si>
  <si>
    <t>DRENO AR CONDICIONADO E PLUVIAL</t>
  </si>
  <si>
    <t>CAIXA DE PASSAGEM P/ SPLIT 35X13X7CM DRENO INFERIOR DE PLAST</t>
  </si>
  <si>
    <t>20 mm</t>
  </si>
  <si>
    <t xml:space="preserve">_________________________________                                                                            
FÁBIO MARQUES RIBEIRO
CREA - 15.276 D / MS                                             </t>
  </si>
  <si>
    <t>CABO UTP CAT. 6</t>
  </si>
  <si>
    <t>10.3.2</t>
  </si>
  <si>
    <t>10.3.3</t>
  </si>
  <si>
    <t>10.3.4</t>
  </si>
  <si>
    <t>ORC - 003 - FORRO PVC</t>
  </si>
  <si>
    <t>5.1.1</t>
  </si>
  <si>
    <t>5.1.2</t>
  </si>
  <si>
    <t>FORRO DE PVC</t>
  </si>
  <si>
    <t>7.2</t>
  </si>
  <si>
    <t>7.2.1</t>
  </si>
  <si>
    <t>4.2.3</t>
  </si>
  <si>
    <t>DEMONSTRAÇÃO DE BDI 1 - SEM DESONERAÇÃO - Acórdão 2622/2013</t>
  </si>
  <si>
    <t>____________________________________  
Fábio Marques Ribeiro
CREA - 15276 D / MS</t>
  </si>
  <si>
    <t/>
  </si>
  <si>
    <t>5</t>
  </si>
  <si>
    <t>1</t>
  </si>
  <si>
    <t>20,23</t>
  </si>
  <si>
    <t>18,87</t>
  </si>
  <si>
    <t>CIRCULAÇÃO 1</t>
  </si>
  <si>
    <t>22,34</t>
  </si>
  <si>
    <t>26,38</t>
  </si>
  <si>
    <t>8,79</t>
  </si>
  <si>
    <t>12,39</t>
  </si>
  <si>
    <t>2</t>
  </si>
  <si>
    <t>13,33</t>
  </si>
  <si>
    <t>15,66</t>
  </si>
  <si>
    <t>DEPÓSITO</t>
  </si>
  <si>
    <t>4,88</t>
  </si>
  <si>
    <t>8,90</t>
  </si>
  <si>
    <t>3,75</t>
  </si>
  <si>
    <t>8,00</t>
  </si>
  <si>
    <t>6,75</t>
  </si>
  <si>
    <t>10,40</t>
  </si>
  <si>
    <t>20,26</t>
  </si>
  <si>
    <t>18,88</t>
  </si>
  <si>
    <t>19,80</t>
  </si>
  <si>
    <t>18,60</t>
  </si>
  <si>
    <t>18,61</t>
  </si>
  <si>
    <t>22,36</t>
  </si>
  <si>
    <t>SALA DE EQUIPE</t>
  </si>
  <si>
    <t>20,68</t>
  </si>
  <si>
    <t>18,27</t>
  </si>
  <si>
    <t>23,49</t>
  </si>
  <si>
    <t>19,94</t>
  </si>
  <si>
    <t>35,65</t>
  </si>
  <si>
    <t>24,17</t>
  </si>
  <si>
    <t>3,23</t>
  </si>
  <si>
    <t>7,58</t>
  </si>
  <si>
    <t>18,42</t>
  </si>
  <si>
    <t>18,28</t>
  </si>
  <si>
    <t>18,00</t>
  </si>
  <si>
    <t>VARANDA 1</t>
  </si>
  <si>
    <t>15,18</t>
  </si>
  <si>
    <t>15,81</t>
  </si>
  <si>
    <t>VARANDA 2</t>
  </si>
  <si>
    <t>25,44</t>
  </si>
  <si>
    <t>20,15</t>
  </si>
  <si>
    <t>WC PCD</t>
  </si>
  <si>
    <t>3,99</t>
  </si>
  <si>
    <t>7,99</t>
  </si>
  <si>
    <t>342,87</t>
  </si>
  <si>
    <t>348,11</t>
  </si>
  <si>
    <t>ORC - 001 - VERGA DE PORTAS MN 1,50  GERAL</t>
  </si>
  <si>
    <t>1,00</t>
  </si>
  <si>
    <t>2,80</t>
  </si>
  <si>
    <t>3</t>
  </si>
  <si>
    <t>2,00</t>
  </si>
  <si>
    <t>Total geral: 28</t>
  </si>
  <si>
    <t>ORC - 001 - VERGA/CONTRA JANELAS MN 1,50 GERAL</t>
  </si>
  <si>
    <t>0,60</t>
  </si>
  <si>
    <t>1,50</t>
  </si>
  <si>
    <t>10</t>
  </si>
  <si>
    <t>TELHAMENTO COM TELHA METÁLICA AMARELA</t>
  </si>
  <si>
    <t>TELHAMENTO COM TELHA TERMO ACUSTICA AMARELA</t>
  </si>
  <si>
    <t>ORC - 002 - CUMEEIRA METAL</t>
  </si>
  <si>
    <t>32,77</t>
  </si>
  <si>
    <t>CUMEEIRA E ESPIGÃO PARA TELHA METÁLICA</t>
  </si>
  <si>
    <t>Total geral: 1</t>
  </si>
  <si>
    <t>24,88</t>
  </si>
  <si>
    <t>ORC - 003 -  AZ 33X45 MN 5M² GERAL</t>
  </si>
  <si>
    <t>43,85</t>
  </si>
  <si>
    <t>8,87</t>
  </si>
  <si>
    <t>24,92</t>
  </si>
  <si>
    <t>1,89</t>
  </si>
  <si>
    <t>29,12</t>
  </si>
  <si>
    <t>2,64</t>
  </si>
  <si>
    <t>26,48</t>
  </si>
  <si>
    <t>51,18</t>
  </si>
  <si>
    <t>2,89</t>
  </si>
  <si>
    <t>50,40</t>
  </si>
  <si>
    <t>22,37</t>
  </si>
  <si>
    <t>2,39</t>
  </si>
  <si>
    <t>Total geral: 21</t>
  </si>
  <si>
    <t>BEIRAL</t>
  </si>
  <si>
    <t>PEITORIL</t>
  </si>
  <si>
    <t>JANELA - ALUMINIO - VIDRO - MAXIM AR - 2 FOLHAS</t>
  </si>
  <si>
    <t>JANELA - ALUMINIO - VIDRO - MAXIM AR - 3 FOLHAS</t>
  </si>
  <si>
    <t>PORTA - MADEIRA - ABRIR - 1 FOLHA</t>
  </si>
  <si>
    <t>PORTA - VENEZIANA - ABRIR - 1 FOLHA</t>
  </si>
  <si>
    <t>PORTA - MADEIRA - ABRIR - 1 FOLHA -  PCD</t>
  </si>
  <si>
    <t>PORTA - MADEIRA - CORRER - 1 FOLHA</t>
  </si>
  <si>
    <t>PORTÃO - METALICO - ABRIR - 1 FOLHAS</t>
  </si>
  <si>
    <t>ORC - 005 - PISO C 45X45 GERAL</t>
  </si>
  <si>
    <t>ORC - 005 - RODAPÉ C 45X45</t>
  </si>
  <si>
    <t>1,7</t>
  </si>
  <si>
    <t>9,2</t>
  </si>
  <si>
    <t>0,9</t>
  </si>
  <si>
    <t>3,8</t>
  </si>
  <si>
    <t>7,02</t>
  </si>
  <si>
    <t>7,92</t>
  </si>
  <si>
    <t>2,4</t>
  </si>
  <si>
    <t>11,82</t>
  </si>
  <si>
    <t>261,30</t>
  </si>
  <si>
    <t>BARRA DE APOIO RETA, EM ACO INOX POLIDO, COMPRIMENTO 40CM</t>
  </si>
  <si>
    <t>PUXADOR PARA PCD FIXADO NA PORTA 40CM</t>
  </si>
  <si>
    <t>LAVATÓRIO DE LOUÇA, BRANCA, SEM COLUNA SUSPENSA</t>
  </si>
  <si>
    <t>52,84</t>
  </si>
  <si>
    <t>4,09</t>
  </si>
  <si>
    <t>73,87</t>
  </si>
  <si>
    <t>19,32</t>
  </si>
  <si>
    <t>34,68</t>
  </si>
  <si>
    <t>22,40</t>
  </si>
  <si>
    <t>52,86</t>
  </si>
  <si>
    <t>52,08</t>
  </si>
  <si>
    <t>62,60</t>
  </si>
  <si>
    <t>10,18</t>
  </si>
  <si>
    <t>51,16</t>
  </si>
  <si>
    <t>4,81</t>
  </si>
  <si>
    <t>55,83</t>
  </si>
  <si>
    <t>18,18</t>
  </si>
  <si>
    <t>67,68</t>
  </si>
  <si>
    <t>44,27</t>
  </si>
  <si>
    <t>15,4</t>
  </si>
  <si>
    <t>56,41</t>
  </si>
  <si>
    <t>25,03</t>
  </si>
  <si>
    <t>731,63</t>
  </si>
  <si>
    <t>Total geral: 14</t>
  </si>
  <si>
    <t>Total geral: 26</t>
  </si>
  <si>
    <t>TOTAL GERAL</t>
  </si>
  <si>
    <t>VERGA GERAL</t>
  </si>
  <si>
    <t>ã</t>
  </si>
  <si>
    <t>CT 01</t>
  </si>
  <si>
    <t xml:space="preserve">SWITCH TP-LINK GIGABIT, 10/100/1000, 16 PORTAS </t>
  </si>
  <si>
    <t>KABUM</t>
  </si>
  <si>
    <t>AMAZON</t>
  </si>
  <si>
    <t>CASAS BAHIA</t>
  </si>
  <si>
    <t>05.570.714/0001-59</t>
  </si>
  <si>
    <t>15.436.940/0001-03</t>
  </si>
  <si>
    <t>33.041.260/0652-90</t>
  </si>
  <si>
    <t>RUA DOMINGOS GONÇALVES GOMES, VILA SÃO FRANCISCO, RIBAS DO RIO PARDO, MS</t>
  </si>
  <si>
    <t>AMPLIAÇÃO DO POSTO DE SAÚDE MIGUEL PEREIRA DA SILVA</t>
  </si>
  <si>
    <t>DEMOLIÇÕES</t>
  </si>
  <si>
    <t>RETIRADAS</t>
  </si>
  <si>
    <t>2.2</t>
  </si>
  <si>
    <t>2.2.1</t>
  </si>
  <si>
    <t>2.2.2</t>
  </si>
  <si>
    <t>2.2.3</t>
  </si>
  <si>
    <t>REPARO</t>
  </si>
  <si>
    <t>REPARO EM ALVENARIA</t>
  </si>
  <si>
    <t>DEMOLIÇÕES E RETIRADAS</t>
  </si>
  <si>
    <t>3.1.1</t>
  </si>
  <si>
    <t>3.1</t>
  </si>
  <si>
    <t>3.1.2</t>
  </si>
  <si>
    <t>3.1.3</t>
  </si>
  <si>
    <t>3.1.4</t>
  </si>
  <si>
    <t>5.1.3</t>
  </si>
  <si>
    <t>5.1.4</t>
  </si>
  <si>
    <t>GUICHÊ EM ALUMÍNIO 200X90CM COM VIDRO, BANCADA DE 200X50CM  - FORNECIMENTO E INSTALAÇÃO</t>
  </si>
  <si>
    <t>9.1.3</t>
  </si>
  <si>
    <t>9.1.4</t>
  </si>
  <si>
    <t>9.1.5</t>
  </si>
  <si>
    <t>9.1.6</t>
  </si>
  <si>
    <t>10.4</t>
  </si>
  <si>
    <t>10.4.1</t>
  </si>
  <si>
    <t>10.4.2</t>
  </si>
  <si>
    <t>10.5</t>
  </si>
  <si>
    <t>10.5.1</t>
  </si>
  <si>
    <t>10.6</t>
  </si>
  <si>
    <t>10.6.1</t>
  </si>
  <si>
    <t>12.2</t>
  </si>
  <si>
    <t>12.2.1</t>
  </si>
  <si>
    <t>FARMÁCIA</t>
  </si>
  <si>
    <t>PISO PORCELANATO 45X45 CM</t>
  </si>
  <si>
    <t>PORTA, METÁLICA, ABRIR, 1 FOLHA</t>
  </si>
  <si>
    <t xml:space="preserve">GUICHÊ EM ALUMINIO E VIDRO </t>
  </si>
  <si>
    <t>ABERTURA PARA PORTA</t>
  </si>
  <si>
    <t>COMPRIMENTO X LARGURA X 0,06M</t>
  </si>
  <si>
    <t>COMPRIMENTO * LARGURA * QTDE</t>
  </si>
  <si>
    <t>FARMACIA</t>
  </si>
  <si>
    <t>PERÍMETRO * ALTURA</t>
  </si>
  <si>
    <t>FECHAMENTO DE JANELA</t>
  </si>
  <si>
    <t xml:space="preserve">PISO  45X45 CM </t>
  </si>
  <si>
    <t>13.1</t>
  </si>
  <si>
    <t>13.1.1</t>
  </si>
  <si>
    <t>13.2</t>
  </si>
  <si>
    <t>13.2.1</t>
  </si>
  <si>
    <t>13.2.2</t>
  </si>
  <si>
    <t>13.2.3</t>
  </si>
  <si>
    <t>14.1</t>
  </si>
  <si>
    <t>14.1.1</t>
  </si>
  <si>
    <t xml:space="preserve">PAREDES </t>
  </si>
  <si>
    <t>FARMÁCIA INTERNA</t>
  </si>
  <si>
    <t>FARMÁCIA EXTERNA</t>
  </si>
  <si>
    <t>15.1</t>
  </si>
  <si>
    <t>15.1.1</t>
  </si>
  <si>
    <t>16.1</t>
  </si>
  <si>
    <t>16.1.1</t>
  </si>
  <si>
    <t>15.1.2</t>
  </si>
  <si>
    <t>PINTURA DE VIGA</t>
  </si>
  <si>
    <t>10.1.3</t>
  </si>
  <si>
    <t>10.1.4</t>
  </si>
  <si>
    <t>TOMADA E INTERRUPTOR</t>
  </si>
  <si>
    <t>10.3.5</t>
  </si>
  <si>
    <t xml:space="preserve">SALA AO LADO DA FARMACIA </t>
  </si>
  <si>
    <t>4.1.2</t>
  </si>
  <si>
    <t>CHECK LIST PARA ORÇAMENTO</t>
  </si>
  <si>
    <t xml:space="preserve">PROJETO: </t>
  </si>
  <si>
    <t>PROJETISTA:</t>
  </si>
  <si>
    <t xml:space="preserve">MUNÍCIPIO: </t>
  </si>
  <si>
    <t>PROGRESSO</t>
  </si>
  <si>
    <t>PLANILHA ORÇAMENTÁRIA</t>
  </si>
  <si>
    <t>Conferir PROCV (SINAPI/AGESUL)</t>
  </si>
  <si>
    <t>Conferir planilha com as composições</t>
  </si>
  <si>
    <t>Conferir planilha com a memória de cálculo</t>
  </si>
  <si>
    <t>Conferir planilha com as cotações</t>
  </si>
  <si>
    <t>Conferir o custo dos serviços referentes ao SBC</t>
  </si>
  <si>
    <t>Conferir cabeçalho (planilha, composição, memorial, cotações bdi e cronograma)</t>
  </si>
  <si>
    <t>Conferir se o nome do objeto está compativel com os projetos</t>
  </si>
  <si>
    <t>Verificar localização da obra e se há necessidade de incluir alojamento e melhorar o canteiro de obras;</t>
  </si>
  <si>
    <t>Verificar formatação de texto e cores</t>
  </si>
  <si>
    <t>Verificar os referencias se estão compativeis com os servicos</t>
  </si>
  <si>
    <t>Revisar somatórias antes de gerar PDF</t>
  </si>
  <si>
    <t>Verificar as unidades dos serviços</t>
  </si>
  <si>
    <t>Verificar a numeração das composições e cotações</t>
  </si>
  <si>
    <t>Verificar a data base do orçamento se está compativel com o cabeçalho</t>
  </si>
  <si>
    <t>Verificar se o BDI está dentro dos quartis estabelecidos pelo tcu</t>
  </si>
  <si>
    <t>Conferir descrição das composições e cotaçao</t>
  </si>
  <si>
    <t>Ocultar coluna "E" codigos ENGELUGA</t>
  </si>
  <si>
    <t>Verificar o prazo do cronograma com o cabeçalho do orçamento</t>
  </si>
  <si>
    <t>Gerar itens de maiores relevancias</t>
  </si>
  <si>
    <t>Gerar quadro resumo</t>
  </si>
  <si>
    <t>Criar pasta licitação</t>
  </si>
  <si>
    <t>JOÃO</t>
  </si>
  <si>
    <t>área</t>
  </si>
  <si>
    <t>valor por m2</t>
  </si>
  <si>
    <t>ITENS DE MAIOR RELEVÂNCIA</t>
  </si>
  <si>
    <t xml:space="preserve">BDI S/DES: </t>
  </si>
  <si>
    <t xml:space="preserve">DESCRIÇÃO  </t>
  </si>
  <si>
    <t>INSTALAÇÕES ÁGUAS PLUVIAIS E DRENO DE AR CONDICIONADO</t>
  </si>
  <si>
    <t>9.1.7</t>
  </si>
  <si>
    <t>9.1.8</t>
  </si>
  <si>
    <t>9.1.9</t>
  </si>
  <si>
    <t>9.1.10</t>
  </si>
  <si>
    <t>TAMPA PLACA DE CONCRETO MOLDADA NA OBRA ESPESSURA 5cm</t>
  </si>
  <si>
    <t>UM</t>
  </si>
  <si>
    <t>(AGOSTO/2024)</t>
  </si>
  <si>
    <t>(JUNHO/2024)</t>
  </si>
  <si>
    <t>M²</t>
  </si>
  <si>
    <t>INSUMO</t>
  </si>
  <si>
    <t>16.1.2</t>
  </si>
  <si>
    <t>QUANTIDADE * SEMANAS</t>
  </si>
  <si>
    <t>DEMONSTRAÇÃO DE BDI 1 - SEM DESONERAÇÃO</t>
  </si>
  <si>
    <t>ENCARGOS SOCIAIS ONERADOS: 106,76%(HORA) 64,39%(MÊS)</t>
  </si>
  <si>
    <t>22,47%</t>
  </si>
  <si>
    <t>CPU 03</t>
  </si>
  <si>
    <t>ELETRICISTA</t>
  </si>
  <si>
    <t>SERVENTE</t>
  </si>
  <si>
    <t>H</t>
  </si>
  <si>
    <t>2.2.4</t>
  </si>
  <si>
    <t>RETIRADA APARELHO AR CONDICIONADO DE JANELA</t>
  </si>
  <si>
    <t>INSTALAÇÃO DE CONDENSADORA DE AR CONDICIONADO</t>
  </si>
  <si>
    <t>10.6.2</t>
  </si>
  <si>
    <t>CPU 02</t>
  </si>
  <si>
    <t>% S/ DESONERAÇÃO</t>
  </si>
  <si>
    <t>CUSTO TOTAL C/ BDI S/ DES</t>
  </si>
  <si>
    <t>QUADRO RESUMO - SEM DESONERAÇÃO</t>
  </si>
  <si>
    <t>CRONOGRAMA FÍSICO FINANCEIRO -  SEM DESONERAÇÃO</t>
  </si>
  <si>
    <t>BDI SEM DESONERAÇÃO ADOTADO</t>
  </si>
  <si>
    <t>AGESUL(JUNHO/2024), SINAPI (JUNHO/2024), SBC (AGOSTO/2024)</t>
  </si>
  <si>
    <t>____________________________________  
Fabio Marques Ribeiro 
CREA - 15.276 D / MS</t>
  </si>
  <si>
    <t>REVESTIMENTO CERÂMICO PARA PISO COM PLACAS TIPO PORCELANATO DE DIMENSÕES 45X45 CM APLICADA EM AMBIENTES DE ÁREA ENTRE 5 M² E 10 M². AF_02/2023_PE</t>
  </si>
  <si>
    <t>APLICACAO E LIXAMENTO DE MASSA ACRILICA EM PAREDES EM DUAS DEMAOS</t>
  </si>
  <si>
    <t>PORTA EM CHAPA VINCADA - 1 FOLHA, INCLUSIVE ACABAMENTO E FERRAGENS - ANEXO A-045 (ESQ.)</t>
  </si>
  <si>
    <t>TELHAMENTO COM TELHA METÁLICA TERMOACÚSTICA E = 30 MM, COM ATÉ 2 ÁGUAS, INCLUSO IÇAMENTO. AF_07/2019</t>
  </si>
  <si>
    <t>PLACA DE OBRA EM CHAPA GALVANIZADA N. 22, ADESIVADA</t>
  </si>
  <si>
    <t xml:space="preserve">LOCACAO DE CONTAINER 2,30 X 6,00 M, ALT. 2,50 M, PARA ESCRITORIO, SEM DIVISORIAS INTERNAS E SEM SANITARIO (NAO INCLUI MOBILIZACAO/DESMOBILIZACAO)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</si>
  <si>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MES   </t>
  </si>
  <si>
    <t>DEMOLIÇÃO DE ALVENARIA DE BLOCO FURADO, DE FORMA MANUAL, SEM REAPROVEITAMENTO. AF_09/2023</t>
  </si>
  <si>
    <t>M3</t>
  </si>
  <si>
    <t>DEMOLIÇÃO DE PISO DE CONCRETO SIMPLES, DE FORMA MANUAL, SEM REAPROVEITAMENTO. AF_09/2023</t>
  </si>
  <si>
    <t>REMOÇÃO DE JANELAS, DE FORMA MANUAL, SEM REAPROVEITAMENTO. AF_09/2023</t>
  </si>
  <si>
    <t>REMOÇÃO DE PORTAS, DE FORMA MANUAL, SEM REAPROVEITAMENTO. AF_09/2023</t>
  </si>
  <si>
    <t>RETIRADA MANUAL DE PINTURA LATEX PVC OU ACRILICA EM PAREDES</t>
  </si>
  <si>
    <t>DEMOLIÇÃO DE ARGAMASSAS, DE FORMA MANUAL, SEM REAPROVEITAMENTO. AF_09/2023</t>
  </si>
  <si>
    <t>IMPERMEABILIZAÇÃO DE SUPERFÍCIE COM MEMBRANA À BASE DE RESINA ACRÍLICA, 3 DEMÃOS. AF_09/2023</t>
  </si>
  <si>
    <t>CHAPISCO PARA PAREDES EXTERNAS E INTERNAS COM ARGAMASSA DE CIMENTO E AREIA NO TRACO 1:3</t>
  </si>
  <si>
    <t>MASSA ÚNICA, EM ARGAMASSA TRAÇO 1:2:8, PREPARO MANUAL, APLICADA MANUALMENTE EM PAREDES INTERNAS DE AMBIENTES COM ÁREA ENTRE 5M² E 10M², E = 17,5MM, COM TALISCAS. AF_03/2024</t>
  </si>
  <si>
    <t>ALVENARIA DE VEDAÇÃO DE BLOCOS CERÂMICOS FURADOS NA HORIZONTAL DE 11,5X19X19 CM (ESPESSURA 11,5 CM) E ARGAMASSA DE ASSENTAMENTO COM PREPARO MANUAL. AF_12/2021</t>
  </si>
  <si>
    <t>PAREDE COM SISTEMA EM CHAPAS DE GESSO PARA DRYWALL, USO INTERNO COM UMA FACE SIMPLES E OUTRA FACE DUPLA E ESTRUTURA METÁLICA COM GUIAS DUPLAS, SEM VÃOS. AF_07/2023_PS</t>
  </si>
  <si>
    <t>VERGA MOLDADA IN LOCO EM CONCRETO, ESPESSURA DE *20* CM. AF_03/2024</t>
  </si>
  <si>
    <t>VERGA PRÉ-MOLDADA COM ATÉ 1,5 M DE VÃO, ESPESSURA DE *20* CM. AF_03/2024</t>
  </si>
  <si>
    <t>CONTRAVERGA MOLDADA IN LOCO EM CONCRETO, ESPESSURA DE *20* CM. AF_03/2024</t>
  </si>
  <si>
    <t>TRAMA DE AÇO COMPOSTA POR TERÇAS PARA TELHADOS DE ATÉ 2 ÁGUAS PARA TELHA ONDULADA DE FIBROCIMENTO, METÁLICA, PLÁSTICA OU TERMOACÚSTICA, INCLUSO TRANSPORTE VERTICAL. AF_07/2019</t>
  </si>
  <si>
    <t>CALHA EM CHAPA DE AÇO GALVANIZADO NÚMERO 24, DESENVOLVIMENTO DE 100 CM, INCLUSO TRANSPORTE VERTICAL. AF_07/2019</t>
  </si>
  <si>
    <t>RUFO EM CHAPA DE AÇO GALVANIZADO NÚMERO 24, CORTE DE 25 CM, INCLUSO TRANSPORTE VERTICAL. AF_07/2019</t>
  </si>
  <si>
    <t>FORRO EM RÉGUAS DE PVC, FRISADO, PARA AMBIENTES COMERCIAIS, INCLUSIVE ESTRUTURA BIDIRECIONAL DE FIXAÇÃO. AF_08/2023_PS</t>
  </si>
  <si>
    <t>ACABAMENTOS PARA FORRO (RODA-FORRO EM PERFIL METÁLICO E PLÁSTICO). AF_08/2023</t>
  </si>
  <si>
    <t>LASTRO DE CONCRETO MAGRO, APLICADO EM PISOS, LAJES SOBRE SOLO OU RADIERS, ESPESSURA DE 5 CM. AF_01/2024</t>
  </si>
  <si>
    <t>REGULARIZACAO SARRAFEADA PARA REVESTIMENTO DE PISO COM ARGAMASSA DE CIMENTO E AREIA NO TRACO 1:3, NA(S) ESPESSURA(S):- 2 CM</t>
  </si>
  <si>
    <t>RODAPÉ CERÂMICO DE 7CM DE ALTURA COM PLACAS TIPO ESMALTADA EXTRA DE DIMENSÕES 45X45CM. AF_02/2023</t>
  </si>
  <si>
    <t>JOELHO 90 GRAUS, PVC, SERIE R, ÁGUA PLUVIAL, DN 100 MM, JUNTA ELÁSTICA, FORNECIDO E INSTALADO EM RAMAL DE ENCAMINHAMENTO. AF_06/2022</t>
  </si>
  <si>
    <t>TUBO PVC, SÉRIE R, ÁGUA PLUVIAL, DN 100 MM, FORNECIDO E INSTALADO EM RAMAL DE ENCAMINHAMENTO. AF_06/2022</t>
  </si>
  <si>
    <t>LUVA COM BUCHA DE LATÃO, PVC, SOLDÁVEL, DN 25MM X 3/4 , INSTALADO EM RAMAL OU SUB-RAMAL DE ÁGUA - FORNECIMENTO E INSTALAÇÃO. AF_06/2022</t>
  </si>
  <si>
    <t>CURVA 45 GRAUS, PVC, SOLDÁVEL, DN 25MM, INSTALADO EM PRUMADA DE ÁGUA - FORNECIMENTO E INSTALAÇÃO. AF_06/2022</t>
  </si>
  <si>
    <t>CURVA 90 GRAUS, PVC, SOLDÁVEL, DN 25MM, INSTALADO EM RAMAL DE DISTRIBUIÇÃO DE ÁGUA - FORNECIMENTO E INSTALAÇÃO. AF_06/2022</t>
  </si>
  <si>
    <t>TUBO, PVC, SOLDÁVEL, DN 25MM, INSTALADO EM RAMAL DE DISTRIBUIÇÃO DE ÁGUA - FORNECIMENTO E INSTALAÇÃO. AF_06/2022</t>
  </si>
  <si>
    <t>ESCAVAÇÃO MANUAL DE VALA COM PROFUNDIDADE MENOR OU IGUAL A 1,30 M. AF_02/2021</t>
  </si>
  <si>
    <t>REATERRO MANUAL DE VALAS, COM COMPACTADOR DE SOLOS DE PERCUSSÃO. AF_08/2023</t>
  </si>
  <si>
    <t>CAIXA RETANGULAR 4" X 2" BAIXA (0,30 M DO PISO), PVC, INSTALADA EM PAREDE - FORNECIMENTO E INSTALAÇÃO. AF_03/2023</t>
  </si>
  <si>
    <t>CAIXA RETANGULAR 4" X 2" ALTA (2,00 M DO PISO), PVC, INSTALADA EM PAREDE - FORNECIMENTO E INSTALAÇÃO. AF_03/2023</t>
  </si>
  <si>
    <t>CAIXA RETANGULAR 4" X 2" MÉDIA (1,30 M DO PISO), PVC, INSTALADA EM PAREDE - FORNECIMENTO E INSTALAÇÃO. AF_03/2023</t>
  </si>
  <si>
    <t>CAIXA OCTOGONAL 4" X 4", PVC, INSTALADA EM LAJE - FORNECIMENTO E INSTALAÇÃO. AF_03/2023</t>
  </si>
  <si>
    <t>CABO DE COBRE FLEXÍVEL ISOLADO, 2,5 MM², ANTI-CHAMA 450/750 V, PARA CIRCUITOS TERMINAIS - FORNECIMENTO E INSTALAÇÃO. AF_03/2023</t>
  </si>
  <si>
    <t>CABO DE COBRE FLEXÍVEL ISOLADO, 4 MM², ANTI-CHAMA 450/750 V, PARA CIRCUITOS TERMINAIS - FORNECIMENTO E INSTALAÇÃO. AF_03/2023</t>
  </si>
  <si>
    <t>ESPELHO, FABRICACAO PIAL OU SIMILAR, NA(S) ESPECIFICACAO(OES):- COM 1 FURO  (4" X 2") REF. 8508</t>
  </si>
  <si>
    <t>INTERRUPTOR SIMPLES (1 MÓDULO) COM 1 TOMADA DE EMBUTIR 2P+T 10 A, INCLUINDO SUPORTE E PLACA - FORNECIMENTO E INSTALAÇÃO. AF_03/2023</t>
  </si>
  <si>
    <t>TOMADA ALTA DE EMBUTIR (1 MÓDULO), 2P+T 10 A, INCLUINDO SUPORTE E PLACA - FORNECIMENTO E INSTALAÇÃO. AF_03/2023</t>
  </si>
  <si>
    <t>TOMADA BAIXA DE EMBUTIR (2 MÓDULOS), 2P+T 10 A, INCLUINDO SUPORTE E PLACA - FORNECIMENTO E INSTALAÇÃO. AF_03/2023</t>
  </si>
  <si>
    <t>TOMADA BAIXA DE EMBUTIR (1 MÓDULO), 2P+T 10 A, SEM SUPORTE E SEM PLACA - FORNECIMENTO E INSTALAÇÃO. AF_03/2023</t>
  </si>
  <si>
    <t>DISJUNTOR MONOPOLAR TIPO DIN, CORRENTE NOMINAL DE 10A - FORNECIMENTO E INSTALAÇÃO. AF_10/2020</t>
  </si>
  <si>
    <t>DISJUNTOR BIPOLAR TIPO DIN, CORRENTE NOMINAL DE 10A - FORNECIMENTO E INSTALAÇÃO. AF_10/2020</t>
  </si>
  <si>
    <t>ELETRODUTO FLEXÍVEL CORRUGADO REFORÇADO, PVC, DN 25 MM (3/4"), PARA CIRCUITOS TERMINAIS, INSTALADO EM PAREDE - FORNECIMENTO E INSTALAÇÃO. AF_03/2023</t>
  </si>
  <si>
    <t>LUMINARIA TIPO PLAFON COM PAINEL LED, 30X30CM, SOBREPOR, POTENCIA DE 24W, 4000K, LUZ NEUTRA, ELGIN OU SIMILAR - FORNECIMENTO E INSTALACAO</t>
  </si>
  <si>
    <t>TOMADA PARA TELEFONE RJ11 - FORNECIMENTO E INSTALAÇÃO. AF_11/2019</t>
  </si>
  <si>
    <t>TOMADA DE REDE RJ45 - FORNECIMENTO E INSTALAÇÃO. AF_11/2019</t>
  </si>
  <si>
    <t>CABO TELEFÔNICO CCI-50 1 PAR, INSTALADO EM ENTRADA DE EDIFICAÇÃO - FORNECIMENTO E INSTALAÇÃO. AF_11/2019</t>
  </si>
  <si>
    <t>PLACA DE SINALIZACAO DE ORIENTACAO E SALVAMENTO, SIMBOLO RETANGULAR, FUNDO VERDE, PICTOGRAMA FOTOLUMINESCENTE, EM PVC, 2MM ANTI-CHAMAS, NAS DIMENSOES (13X26)CM</t>
  </si>
  <si>
    <t>LUMINÁRIA DE EMERGÊNCIA, COM 30 LÂMPADAS LED DE 2 W, SEM REATOR - FORNECIMENTO E INSTALAÇÃO. AF_02/2020</t>
  </si>
  <si>
    <t>PINTURA COM TINTA ALQUÍDICA DE ACABAMENTO (ESMALTE SINTÉTICO BRILHANTE) APLICADA A ROLO OU PINCEL SOBRE SUPERFÍCIES METÁLICAS (EXCETO PERFIL) EXECUTADO EM OBRA (02 DEMÃOS). AF_01/2020</t>
  </si>
  <si>
    <t>FUNDO SELADOR ACRÍLICO, APLICAÇÃO MANUAL EM PAREDE, UMA DEMÃO. AF_04/2023</t>
  </si>
  <si>
    <t>PINTURA LÁTEX ACRÍLICA PREMIUM, APLICAÇÃO MANUAL EM PAREDES, DUAS DEMÃOS. AF_04/2023</t>
  </si>
  <si>
    <t>SOLEIRA EM GRANITO, LARGURA 15 CM, ESPESSURA 2,0 CM. AF_09/2020</t>
  </si>
  <si>
    <t>ENGENHEIRO CIVIL DE OBRA JUNIOR COM ENCARGOS COMPLEMENTARES</t>
  </si>
  <si>
    <t>MESTRE DE OBRAS COM ENCARGOS COMPLEMENTARES</t>
  </si>
  <si>
    <t>LOCACAO DE CACAMBA (4M3) (7 DIAS)</t>
  </si>
  <si>
    <t>LIMPEZA DE SUPERFÍCIE COM JATO DE ALTA PRESSÃO. AF_04/2019</t>
  </si>
  <si>
    <t xml:space="preserve">JANELA MAXIM AR, EM ALUMINIO PERFIL 25, 60 X 80 CM (A X L), ACABAMENTO BRANCO OU BRILHANTE, BATENTE DE 4 A 5 CM, COM VIDRO 4 MM, SEM GUARNICAO/ALIZAR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</si>
  <si>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    </t>
  </si>
  <si>
    <t>ARGAMASSA TRAÇO 1:3 (EM VOLUME DE CIMENTO E AREIA MÉDIA ÚMIDA), PREPARO MANUAL. AF_08/2019</t>
  </si>
  <si>
    <t>VIDRACEIRO COM ENCARGOS COMPLEMENTARES</t>
  </si>
  <si>
    <t>PEDREIRO COM ENCARGOS COMPLEMENTARES</t>
  </si>
  <si>
    <t>SERVENTE COM ENCARGOS COMPLEMENTARES</t>
  </si>
  <si>
    <t>BANCADA DE GRANITO CINZA ANDORINHA, CORUMBA E OUTRO EQUIVALENTES, ACABAMENTO SIMPLES, FRONTAO DE 10CM, INCLUSO MAO FRANCESA /M2</t>
  </si>
  <si>
    <t>TUBO EM COBRE FLEXÍVEL, DN 3/8", COM ISOLAMENTO, INSTALADO EM FORRO, PARA RAMAL DE ALIMENTAÇÃO DE AR CONDICIONADO, INCLUSO FIXADOR. AF_11/2021_PA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</si>
</sst>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_);\(#,##0.000\)"/>
    <numFmt numFmtId="165" formatCode="&quot;R$&quot;\ #,##0.00"/>
    <numFmt numFmtId="166" formatCode="_(* #,##0.00_);_(* \(#,##0.00\);_(* &quot;-&quot;??_);_(@_)"/>
    <numFmt numFmtId="167" formatCode="0.0000"/>
    <numFmt numFmtId="168" formatCode=";;;"/>
  </numFmts>
  <fonts count="53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sz val="10"/>
      <name val="Cambria"/>
      <family val="1"/>
    </font>
    <font>
      <b/>
      <sz val="12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b/>
      <sz val="10"/>
      <color rgb="FFFF0000"/>
      <name val="Cambria"/>
      <family val="1"/>
    </font>
    <font>
      <sz val="10"/>
      <color rgb="FFFF0000"/>
      <name val="Cambria"/>
      <family val="1"/>
    </font>
    <font>
      <b/>
      <sz val="16"/>
      <color rgb="FFFF0000"/>
      <name val="Bahnschrift SemiBold Condensed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6"/>
      <color rgb="FFFF0000"/>
      <name val="Bahnschrift SemiBold Condensed"/>
      <family val="2"/>
    </font>
    <font>
      <sz val="10"/>
      <color rgb="FFFF0000"/>
      <name val="Calibri"/>
      <family val="2"/>
      <scheme val="minor"/>
    </font>
    <font>
      <b/>
      <sz val="16"/>
      <color rgb="FFFF0000"/>
      <name val="Cambria"/>
      <family val="1"/>
    </font>
    <font>
      <sz val="8"/>
      <color rgb="FFFF0000"/>
      <name val="Cambria"/>
      <family val="1"/>
    </font>
    <font>
      <b/>
      <sz val="6"/>
      <color rgb="FFFF0000"/>
      <name val="Cambria"/>
      <family val="1"/>
    </font>
    <font>
      <b/>
      <sz val="8"/>
      <color rgb="FFFF0000"/>
      <name val="Cambria"/>
      <family val="1"/>
    </font>
    <font>
      <b/>
      <sz val="11"/>
      <color rgb="FFFF0000"/>
      <name val="Cambria"/>
      <family val="1"/>
    </font>
    <font>
      <sz val="16"/>
      <name val="Bahnschrift SemiBold Condensed"/>
      <family val="2"/>
    </font>
    <font>
      <b/>
      <sz val="16"/>
      <name val="Bahnschrift SemiBold Condensed"/>
      <family val="2"/>
    </font>
    <font>
      <sz val="11"/>
      <name val="Calibri"/>
      <family val="2"/>
      <scheme val="minor"/>
    </font>
    <font>
      <b/>
      <sz val="10"/>
      <name val="Cambria"/>
      <family val="1"/>
    </font>
    <font>
      <sz val="10"/>
      <name val="Calibri"/>
      <family val="2"/>
      <scheme val="minor"/>
    </font>
    <font>
      <b/>
      <sz val="16"/>
      <name val="Cambria"/>
      <family val="1"/>
    </font>
    <font>
      <sz val="8"/>
      <name val="Cambria"/>
      <family val="1"/>
    </font>
    <font>
      <b/>
      <sz val="8"/>
      <name val="Cambria"/>
      <family val="1"/>
    </font>
    <font>
      <sz val="9"/>
      <name val="Cambria"/>
      <family val="1"/>
    </font>
    <font>
      <b/>
      <sz val="12"/>
      <color rgb="FFFF0000"/>
      <name val="Cambria"/>
      <family val="1"/>
    </font>
    <font>
      <b/>
      <sz val="10"/>
      <color rgb="FFFF0000"/>
      <name val="Arial"/>
      <family val="2"/>
    </font>
    <font>
      <b/>
      <sz val="10"/>
      <name val="Calibri"/>
      <family val="2"/>
      <scheme val="minor"/>
    </font>
    <font>
      <b/>
      <sz val="16"/>
      <color theme="0"/>
      <name val="Franklin Gothic Dem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Cambria"/>
      <family val="1"/>
    </font>
    <font>
      <b/>
      <sz val="14"/>
      <name val="Cambria"/>
      <family val="1"/>
    </font>
    <font>
      <b/>
      <sz val="9"/>
      <name val="Cambria"/>
      <family val="1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gray0625"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 tint="-0.49998474074526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164" fontId="1" fillId="0" borderId="0"/>
    <xf numFmtId="164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6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" fillId="0" borderId="0"/>
    <xf numFmtId="0" fontId="18" fillId="0" borderId="0"/>
    <xf numFmtId="44" fontId="9" fillId="0" borderId="0" applyFont="0" applyFill="0" applyBorder="0" applyAlignment="0" applyProtection="0"/>
    <xf numFmtId="0" fontId="9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895">
    <xf numFmtId="0" fontId="0" fillId="0" borderId="0" xfId="0"/>
    <xf numFmtId="0" fontId="10" fillId="0" borderId="0" xfId="14" applyFont="1"/>
    <xf numFmtId="0" fontId="8" fillId="0" borderId="0" xfId="14" applyFont="1" applyAlignment="1">
      <alignment vertical="center"/>
    </xf>
    <xf numFmtId="0" fontId="10" fillId="0" borderId="0" xfId="14" applyFont="1" applyAlignment="1">
      <alignment vertical="center"/>
    </xf>
    <xf numFmtId="49" fontId="10" fillId="0" borderId="0" xfId="14" applyNumberFormat="1" applyFont="1"/>
    <xf numFmtId="0" fontId="10" fillId="9" borderId="0" xfId="14" applyFont="1" applyFill="1"/>
    <xf numFmtId="0" fontId="9" fillId="0" borderId="0" xfId="14" applyAlignment="1">
      <alignment wrapText="1"/>
    </xf>
    <xf numFmtId="0" fontId="9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9" fillId="0" borderId="0" xfId="14" applyAlignment="1">
      <alignment vertical="center"/>
    </xf>
    <xf numFmtId="0" fontId="16" fillId="9" borderId="11" xfId="14" applyFont="1" applyFill="1" applyBorder="1" applyAlignment="1" applyProtection="1">
      <alignment vertical="center"/>
      <protection locked="0"/>
    </xf>
    <xf numFmtId="4" fontId="16" fillId="9" borderId="12" xfId="14" applyNumberFormat="1" applyFont="1" applyFill="1" applyBorder="1" applyAlignment="1" applyProtection="1">
      <alignment vertical="center"/>
      <protection locked="0"/>
    </xf>
    <xf numFmtId="0" fontId="16" fillId="9" borderId="12" xfId="14" applyFont="1" applyFill="1" applyBorder="1" applyAlignment="1" applyProtection="1">
      <alignment vertical="center"/>
      <protection locked="0"/>
    </xf>
    <xf numFmtId="10" fontId="16" fillId="9" borderId="12" xfId="14" applyNumberFormat="1" applyFont="1" applyFill="1" applyBorder="1" applyAlignment="1" applyProtection="1">
      <alignment horizontal="left" vertical="center"/>
      <protection locked="0"/>
    </xf>
    <xf numFmtId="0" fontId="12" fillId="7" borderId="28" xfId="14" applyFont="1" applyFill="1" applyBorder="1" applyAlignment="1" applyProtection="1">
      <alignment horizontal="left" vertical="center"/>
      <protection locked="0"/>
    </xf>
    <xf numFmtId="0" fontId="13" fillId="8" borderId="29" xfId="14" applyFont="1" applyFill="1" applyBorder="1" applyAlignment="1" applyProtection="1">
      <alignment horizontal="left" vertical="center"/>
      <protection locked="0"/>
    </xf>
    <xf numFmtId="0" fontId="14" fillId="7" borderId="30" xfId="14" applyFont="1" applyFill="1" applyBorder="1" applyAlignment="1" applyProtection="1">
      <alignment vertical="center"/>
      <protection locked="0"/>
    </xf>
    <xf numFmtId="49" fontId="15" fillId="8" borderId="31" xfId="14" applyNumberFormat="1" applyFont="1" applyFill="1" applyBorder="1" applyAlignment="1" applyProtection="1">
      <alignment vertical="center"/>
      <protection locked="0"/>
    </xf>
    <xf numFmtId="0" fontId="14" fillId="7" borderId="32" xfId="14" applyFont="1" applyFill="1" applyBorder="1" applyAlignment="1" applyProtection="1">
      <alignment vertical="center"/>
      <protection locked="0"/>
    </xf>
    <xf numFmtId="49" fontId="15" fillId="8" borderId="33" xfId="14" applyNumberFormat="1" applyFont="1" applyFill="1" applyBorder="1" applyAlignment="1" applyProtection="1">
      <alignment vertical="center"/>
      <protection locked="0"/>
    </xf>
    <xf numFmtId="0" fontId="12" fillId="7" borderId="30" xfId="14" applyFont="1" applyFill="1" applyBorder="1" applyAlignment="1" applyProtection="1">
      <alignment horizontal="left" vertical="center"/>
      <protection locked="0"/>
    </xf>
    <xf numFmtId="0" fontId="14" fillId="7" borderId="28" xfId="14" applyFont="1" applyFill="1" applyBorder="1" applyAlignment="1" applyProtection="1">
      <alignment vertical="center"/>
      <protection locked="0"/>
    </xf>
    <xf numFmtId="0" fontId="15" fillId="8" borderId="29" xfId="14" applyFont="1" applyFill="1" applyBorder="1" applyAlignment="1" applyProtection="1">
      <alignment vertical="center"/>
      <protection locked="0"/>
    </xf>
    <xf numFmtId="0" fontId="15" fillId="8" borderId="31" xfId="14" applyFont="1" applyFill="1" applyBorder="1" applyAlignment="1" applyProtection="1">
      <alignment vertical="center"/>
      <protection locked="0"/>
    </xf>
    <xf numFmtId="14" fontId="15" fillId="8" borderId="33" xfId="14" applyNumberFormat="1" applyFont="1" applyFill="1" applyBorder="1" applyAlignment="1" applyProtection="1">
      <alignment horizontal="left" vertical="center"/>
      <protection locked="0"/>
    </xf>
    <xf numFmtId="0" fontId="15" fillId="8" borderId="33" xfId="14" applyFont="1" applyFill="1" applyBorder="1" applyAlignment="1" applyProtection="1">
      <alignment vertical="center"/>
      <protection locked="0"/>
    </xf>
    <xf numFmtId="49" fontId="19" fillId="8" borderId="31" xfId="14" applyNumberFormat="1" applyFont="1" applyFill="1" applyBorder="1" applyAlignment="1" applyProtection="1">
      <alignment vertical="center"/>
      <protection locked="0"/>
    </xf>
    <xf numFmtId="0" fontId="22" fillId="8" borderId="1" xfId="0" applyFont="1" applyFill="1" applyBorder="1"/>
    <xf numFmtId="0" fontId="13" fillId="8" borderId="29" xfId="14" applyFont="1" applyFill="1" applyBorder="1" applyAlignment="1" applyProtection="1">
      <alignment horizontal="left" vertical="center" wrapText="1"/>
      <protection locked="0"/>
    </xf>
    <xf numFmtId="0" fontId="23" fillId="0" borderId="0" xfId="0" applyFont="1"/>
    <xf numFmtId="0" fontId="21" fillId="0" borderId="0" xfId="14" applyFont="1"/>
    <xf numFmtId="0" fontId="21" fillId="0" borderId="0" xfId="14" applyFont="1" applyAlignment="1">
      <alignment horizontal="center"/>
    </xf>
    <xf numFmtId="0" fontId="21" fillId="0" borderId="31" xfId="14" applyFont="1" applyBorder="1"/>
    <xf numFmtId="0" fontId="24" fillId="0" borderId="0" xfId="6" applyFont="1"/>
    <xf numFmtId="0" fontId="21" fillId="0" borderId="11" xfId="6" applyFont="1" applyBorder="1"/>
    <xf numFmtId="0" fontId="21" fillId="0" borderId="0" xfId="6" applyFont="1"/>
    <xf numFmtId="0" fontId="21" fillId="0" borderId="0" xfId="6" applyFont="1" applyAlignment="1">
      <alignment horizontal="center" vertical="center"/>
    </xf>
    <xf numFmtId="0" fontId="20" fillId="0" borderId="0" xfId="6" applyFont="1" applyAlignment="1">
      <alignment horizontal="center" vertical="center"/>
    </xf>
    <xf numFmtId="0" fontId="25" fillId="0" borderId="0" xfId="0" applyFont="1"/>
    <xf numFmtId="0" fontId="22" fillId="8" borderId="4" xfId="0" applyFont="1" applyFill="1" applyBorder="1"/>
    <xf numFmtId="0" fontId="22" fillId="0" borderId="0" xfId="0" applyFont="1"/>
    <xf numFmtId="0" fontId="26" fillId="0" borderId="0" xfId="0" applyFont="1"/>
    <xf numFmtId="0" fontId="20" fillId="0" borderId="0" xfId="0" applyFont="1" applyAlignment="1">
      <alignment wrapText="1"/>
    </xf>
    <xf numFmtId="0" fontId="20" fillId="0" borderId="0" xfId="0" applyFont="1" applyAlignment="1">
      <alignment vertical="top" wrapText="1"/>
    </xf>
    <xf numFmtId="0" fontId="20" fillId="0" borderId="0" xfId="0" applyFont="1" applyAlignment="1">
      <alignment horizontal="center" wrapText="1"/>
    </xf>
    <xf numFmtId="0" fontId="20" fillId="0" borderId="0" xfId="14" applyFont="1" applyAlignment="1">
      <alignment horizontal="center"/>
    </xf>
    <xf numFmtId="0" fontId="24" fillId="0" borderId="6" xfId="6" applyFont="1" applyBorder="1"/>
    <xf numFmtId="0" fontId="24" fillId="0" borderId="11" xfId="6" applyFont="1" applyBorder="1"/>
    <xf numFmtId="0" fontId="21" fillId="0" borderId="12" xfId="6" applyFont="1" applyBorder="1"/>
    <xf numFmtId="0" fontId="20" fillId="0" borderId="3" xfId="6" applyFont="1" applyBorder="1" applyAlignment="1">
      <alignment vertical="center" wrapText="1"/>
    </xf>
    <xf numFmtId="0" fontId="20" fillId="0" borderId="11" xfId="6" applyFont="1" applyBorder="1" applyAlignment="1">
      <alignment horizontal="left"/>
    </xf>
    <xf numFmtId="0" fontId="21" fillId="0" borderId="12" xfId="6" applyFont="1" applyBorder="1" applyAlignment="1">
      <alignment horizontal="center" vertical="center"/>
    </xf>
    <xf numFmtId="0" fontId="20" fillId="0" borderId="0" xfId="6" applyFont="1"/>
    <xf numFmtId="0" fontId="21" fillId="0" borderId="0" xfId="6" applyFont="1" applyAlignment="1">
      <alignment horizontal="left" vertical="center"/>
    </xf>
    <xf numFmtId="2" fontId="20" fillId="0" borderId="0" xfId="6" applyNumberFormat="1" applyFont="1"/>
    <xf numFmtId="0" fontId="20" fillId="0" borderId="0" xfId="6" applyFont="1" applyAlignment="1">
      <alignment horizontal="right"/>
    </xf>
    <xf numFmtId="2" fontId="20" fillId="3" borderId="0" xfId="6" applyNumberFormat="1" applyFont="1" applyFill="1"/>
    <xf numFmtId="0" fontId="20" fillId="0" borderId="0" xfId="6" applyFont="1" applyAlignment="1">
      <alignment horizontal="left" vertical="center"/>
    </xf>
    <xf numFmtId="0" fontId="20" fillId="0" borderId="0" xfId="6" applyFont="1" applyAlignment="1">
      <alignment horizontal="center"/>
    </xf>
    <xf numFmtId="0" fontId="21" fillId="0" borderId="40" xfId="6" applyFont="1" applyBorder="1" applyAlignment="1">
      <alignment horizontal="center" vertical="center"/>
    </xf>
    <xf numFmtId="0" fontId="28" fillId="0" borderId="1" xfId="40" applyFont="1" applyBorder="1" applyAlignment="1">
      <alignment vertical="center" wrapText="1"/>
    </xf>
    <xf numFmtId="0" fontId="30" fillId="0" borderId="6" xfId="40" applyFont="1" applyBorder="1" applyAlignment="1">
      <alignment vertical="top"/>
    </xf>
    <xf numFmtId="0" fontId="29" fillId="0" borderId="7" xfId="40" applyFont="1" applyBorder="1" applyAlignment="1">
      <alignment vertical="top" wrapText="1"/>
    </xf>
    <xf numFmtId="43" fontId="20" fillId="0" borderId="0" xfId="19" applyFont="1" applyBorder="1"/>
    <xf numFmtId="10" fontId="21" fillId="0" borderId="0" xfId="41" applyNumberFormat="1" applyFont="1" applyBorder="1" applyAlignment="1">
      <alignment horizontal="center"/>
    </xf>
    <xf numFmtId="2" fontId="20" fillId="5" borderId="3" xfId="19" applyNumberFormat="1" applyFont="1" applyFill="1" applyBorder="1" applyAlignment="1">
      <alignment horizontal="center"/>
    </xf>
    <xf numFmtId="10" fontId="20" fillId="0" borderId="3" xfId="42" applyNumberFormat="1" applyFont="1" applyFill="1" applyBorder="1" applyAlignment="1">
      <alignment horizontal="center" vertical="center"/>
    </xf>
    <xf numFmtId="0" fontId="22" fillId="8" borderId="2" xfId="0" applyFont="1" applyFill="1" applyBorder="1"/>
    <xf numFmtId="0" fontId="32" fillId="0" borderId="0" xfId="0" applyFont="1"/>
    <xf numFmtId="0" fontId="33" fillId="8" borderId="4" xfId="0" applyFont="1" applyFill="1" applyBorder="1"/>
    <xf numFmtId="0" fontId="34" fillId="0" borderId="0" xfId="0" applyFont="1"/>
    <xf numFmtId="0" fontId="33" fillId="8" borderId="2" xfId="0" applyFont="1" applyFill="1" applyBorder="1"/>
    <xf numFmtId="0" fontId="34" fillId="2" borderId="0" xfId="0" applyFont="1" applyFill="1"/>
    <xf numFmtId="0" fontId="33" fillId="2" borderId="4" xfId="0" applyFont="1" applyFill="1" applyBorder="1"/>
    <xf numFmtId="0" fontId="33" fillId="2" borderId="2" xfId="0" applyFont="1" applyFill="1" applyBorder="1"/>
    <xf numFmtId="0" fontId="32" fillId="2" borderId="0" xfId="0" applyFont="1" applyFill="1"/>
    <xf numFmtId="0" fontId="33" fillId="0" borderId="4" xfId="0" applyFont="1" applyBorder="1"/>
    <xf numFmtId="0" fontId="22" fillId="0" borderId="4" xfId="0" applyFont="1" applyBorder="1"/>
    <xf numFmtId="0" fontId="35" fillId="5" borderId="4" xfId="0" applyFont="1" applyFill="1" applyBorder="1" applyAlignment="1">
      <alignment horizontal="center" vertical="center" wrapText="1"/>
    </xf>
    <xf numFmtId="0" fontId="35" fillId="5" borderId="4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vertical="center" wrapText="1"/>
    </xf>
    <xf numFmtId="43" fontId="7" fillId="5" borderId="4" xfId="8" applyFont="1" applyFill="1" applyBorder="1" applyAlignment="1" applyProtection="1">
      <alignment vertical="center" wrapText="1"/>
    </xf>
    <xf numFmtId="4" fontId="7" fillId="5" borderId="4" xfId="8" applyNumberFormat="1" applyFont="1" applyFill="1" applyBorder="1" applyAlignment="1" applyProtection="1">
      <alignment vertical="center" wrapText="1"/>
    </xf>
    <xf numFmtId="49" fontId="35" fillId="8" borderId="4" xfId="0" applyNumberFormat="1" applyFont="1" applyFill="1" applyBorder="1" applyAlignment="1">
      <alignment horizontal="center" vertical="center" wrapText="1"/>
    </xf>
    <xf numFmtId="0" fontId="35" fillId="8" borderId="4" xfId="0" applyFont="1" applyFill="1" applyBorder="1" applyAlignment="1">
      <alignment horizontal="left" vertical="center" wrapText="1"/>
    </xf>
    <xf numFmtId="0" fontId="7" fillId="8" borderId="4" xfId="0" applyFont="1" applyFill="1" applyBorder="1" applyAlignment="1">
      <alignment horizontal="center" vertical="center" wrapText="1"/>
    </xf>
    <xf numFmtId="43" fontId="7" fillId="8" borderId="4" xfId="8" applyFont="1" applyFill="1" applyBorder="1" applyAlignment="1" applyProtection="1">
      <alignment horizontal="right" vertical="center" wrapText="1"/>
    </xf>
    <xf numFmtId="4" fontId="7" fillId="8" borderId="4" xfId="8" applyNumberFormat="1" applyFont="1" applyFill="1" applyBorder="1" applyAlignment="1" applyProtection="1">
      <alignment horizontal="righ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 wrapText="1"/>
    </xf>
    <xf numFmtId="2" fontId="32" fillId="0" borderId="0" xfId="0" applyNumberFormat="1" applyFont="1"/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 wrapText="1"/>
    </xf>
    <xf numFmtId="43" fontId="36" fillId="2" borderId="0" xfId="8" applyFont="1" applyFill="1" applyAlignment="1">
      <alignment vertical="center"/>
    </xf>
    <xf numFmtId="4" fontId="36" fillId="2" borderId="0" xfId="8" applyNumberFormat="1" applyFont="1" applyFill="1" applyAlignment="1">
      <alignment vertical="center"/>
    </xf>
    <xf numFmtId="0" fontId="36" fillId="2" borderId="1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43" fontId="7" fillId="2" borderId="4" xfId="8" applyFont="1" applyFill="1" applyBorder="1" applyAlignment="1" applyProtection="1">
      <alignment vertical="center" wrapText="1"/>
    </xf>
    <xf numFmtId="4" fontId="7" fillId="2" borderId="4" xfId="8" applyNumberFormat="1" applyFont="1" applyFill="1" applyBorder="1" applyAlignment="1" applyProtection="1">
      <alignment vertical="center" wrapText="1"/>
    </xf>
    <xf numFmtId="0" fontId="35" fillId="2" borderId="6" xfId="0" applyFont="1" applyFill="1" applyBorder="1" applyAlignment="1">
      <alignment vertical="center"/>
    </xf>
    <xf numFmtId="0" fontId="35" fillId="2" borderId="10" xfId="0" applyFont="1" applyFill="1" applyBorder="1" applyAlignment="1">
      <alignment vertical="center"/>
    </xf>
    <xf numFmtId="0" fontId="35" fillId="2" borderId="7" xfId="0" applyFont="1" applyFill="1" applyBorder="1" applyAlignment="1">
      <alignment horizontal="center" vertical="center" wrapText="1"/>
    </xf>
    <xf numFmtId="0" fontId="36" fillId="2" borderId="10" xfId="0" applyFont="1" applyFill="1" applyBorder="1" applyAlignment="1">
      <alignment vertical="center" wrapText="1"/>
    </xf>
    <xf numFmtId="0" fontId="35" fillId="2" borderId="10" xfId="0" applyFont="1" applyFill="1" applyBorder="1" applyAlignment="1">
      <alignment vertical="center" wrapText="1"/>
    </xf>
    <xf numFmtId="43" fontId="35" fillId="2" borderId="10" xfId="8" applyFont="1" applyFill="1" applyBorder="1" applyAlignment="1" applyProtection="1">
      <alignment vertical="center" wrapText="1"/>
    </xf>
    <xf numFmtId="4" fontId="35" fillId="2" borderId="10" xfId="8" applyNumberFormat="1" applyFont="1" applyFill="1" applyBorder="1" applyAlignment="1" applyProtection="1">
      <alignment vertical="center" wrapText="1"/>
    </xf>
    <xf numFmtId="0" fontId="36" fillId="2" borderId="13" xfId="0" applyFont="1" applyFill="1" applyBorder="1" applyAlignment="1">
      <alignment vertical="center"/>
    </xf>
    <xf numFmtId="0" fontId="36" fillId="2" borderId="4" xfId="0" applyFont="1" applyFill="1" applyBorder="1" applyAlignment="1">
      <alignment horizontal="center"/>
    </xf>
    <xf numFmtId="49" fontId="35" fillId="2" borderId="13" xfId="0" applyNumberFormat="1" applyFont="1" applyFill="1" applyBorder="1" applyAlignment="1">
      <alignment vertical="center"/>
    </xf>
    <xf numFmtId="0" fontId="7" fillId="2" borderId="13" xfId="0" applyFont="1" applyFill="1" applyBorder="1" applyAlignment="1">
      <alignment horizontal="right" vertical="center"/>
    </xf>
    <xf numFmtId="0" fontId="36" fillId="2" borderId="13" xfId="0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vertical="center"/>
    </xf>
    <xf numFmtId="43" fontId="35" fillId="2" borderId="13" xfId="8" applyFont="1" applyFill="1" applyBorder="1" applyAlignment="1" applyProtection="1">
      <alignment vertical="center"/>
    </xf>
    <xf numFmtId="0" fontId="7" fillId="2" borderId="4" xfId="0" applyFont="1" applyFill="1" applyBorder="1" applyAlignment="1">
      <alignment horizontal="right" vertical="center" wrapText="1"/>
    </xf>
    <xf numFmtId="49" fontId="35" fillId="2" borderId="4" xfId="0" applyNumberFormat="1" applyFont="1" applyFill="1" applyBorder="1" applyAlignment="1">
      <alignment vertical="center"/>
    </xf>
    <xf numFmtId="0" fontId="7" fillId="2" borderId="4" xfId="0" applyFont="1" applyFill="1" applyBorder="1" applyAlignment="1">
      <alignment horizontal="right" vertical="center"/>
    </xf>
    <xf numFmtId="0" fontId="36" fillId="2" borderId="4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vertical="center"/>
    </xf>
    <xf numFmtId="43" fontId="35" fillId="2" borderId="4" xfId="8" applyFont="1" applyFill="1" applyBorder="1" applyAlignment="1" applyProtection="1">
      <alignment vertical="center"/>
    </xf>
    <xf numFmtId="10" fontId="35" fillId="2" borderId="4" xfId="3" applyNumberFormat="1" applyFont="1" applyFill="1" applyBorder="1" applyAlignment="1" applyProtection="1">
      <alignment horizontal="left" vertical="center" wrapText="1"/>
    </xf>
    <xf numFmtId="0" fontId="35" fillId="2" borderId="4" xfId="0" applyFont="1" applyFill="1" applyBorder="1" applyAlignment="1">
      <alignment horizontal="left" vertical="center"/>
    </xf>
    <xf numFmtId="10" fontId="35" fillId="2" borderId="4" xfId="3" applyNumberFormat="1" applyFont="1" applyFill="1" applyBorder="1" applyAlignment="1" applyProtection="1">
      <alignment vertical="center" wrapText="1"/>
    </xf>
    <xf numFmtId="10" fontId="35" fillId="2" borderId="4" xfId="3" applyNumberFormat="1" applyFont="1" applyFill="1" applyBorder="1" applyAlignment="1" applyProtection="1">
      <alignment horizontal="center" vertical="center" wrapText="1"/>
    </xf>
    <xf numFmtId="0" fontId="36" fillId="2" borderId="4" xfId="0" applyFont="1" applyFill="1" applyBorder="1" applyAlignment="1">
      <alignment vertical="center"/>
    </xf>
    <xf numFmtId="43" fontId="35" fillId="2" borderId="4" xfId="8" applyFont="1" applyFill="1" applyBorder="1" applyAlignment="1" applyProtection="1">
      <alignment vertical="center" wrapText="1"/>
    </xf>
    <xf numFmtId="49" fontId="35" fillId="2" borderId="10" xfId="0" applyNumberFormat="1" applyFont="1" applyFill="1" applyBorder="1" applyAlignment="1">
      <alignment horizontal="left" vertical="center"/>
    </xf>
    <xf numFmtId="0" fontId="35" fillId="2" borderId="10" xfId="0" applyFont="1" applyFill="1" applyBorder="1" applyAlignment="1">
      <alignment horizontal="left" vertical="center"/>
    </xf>
    <xf numFmtId="0" fontId="36" fillId="2" borderId="10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left" vertical="center" wrapText="1"/>
    </xf>
    <xf numFmtId="2" fontId="7" fillId="2" borderId="10" xfId="0" applyNumberFormat="1" applyFont="1" applyFill="1" applyBorder="1" applyAlignment="1">
      <alignment horizontal="right" vertical="center"/>
    </xf>
    <xf numFmtId="0" fontId="35" fillId="2" borderId="10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43" fontId="35" fillId="0" borderId="13" xfId="8" applyFont="1" applyBorder="1" applyAlignment="1" applyProtection="1">
      <alignment horizontal="center" vertical="center" wrapText="1"/>
    </xf>
    <xf numFmtId="4" fontId="35" fillId="0" borderId="13" xfId="8" applyNumberFormat="1" applyFont="1" applyBorder="1" applyAlignment="1" applyProtection="1">
      <alignment horizontal="center" vertical="center" wrapText="1"/>
    </xf>
    <xf numFmtId="4" fontId="35" fillId="8" borderId="0" xfId="8" applyNumberFormat="1" applyFont="1" applyFill="1" applyBorder="1" applyAlignment="1" applyProtection="1">
      <alignment vertical="center" wrapText="1"/>
    </xf>
    <xf numFmtId="4" fontId="7" fillId="2" borderId="4" xfId="8" applyNumberFormat="1" applyFont="1" applyFill="1" applyBorder="1" applyAlignment="1" applyProtection="1">
      <alignment horizontal="right" vertical="center" wrapText="1"/>
    </xf>
    <xf numFmtId="0" fontId="26" fillId="0" borderId="6" xfId="0" applyFont="1" applyBorder="1" applyAlignment="1">
      <alignment vertical="center"/>
    </xf>
    <xf numFmtId="0" fontId="26" fillId="2" borderId="0" xfId="0" applyFont="1" applyFill="1"/>
    <xf numFmtId="0" fontId="26" fillId="0" borderId="11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1" fillId="0" borderId="1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6" xfId="0" applyFont="1" applyBorder="1" applyAlignment="1">
      <alignment vertical="center" wrapText="1"/>
    </xf>
    <xf numFmtId="49" fontId="20" fillId="0" borderId="10" xfId="0" applyNumberFormat="1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6" fillId="2" borderId="2" xfId="0" applyFont="1" applyFill="1" applyBorder="1"/>
    <xf numFmtId="0" fontId="20" fillId="5" borderId="3" xfId="14" applyFont="1" applyFill="1" applyBorder="1" applyAlignment="1">
      <alignment horizontal="center"/>
    </xf>
    <xf numFmtId="49" fontId="21" fillId="0" borderId="38" xfId="14" applyNumberFormat="1" applyFont="1" applyBorder="1" applyAlignment="1">
      <alignment horizontal="center"/>
    </xf>
    <xf numFmtId="0" fontId="21" fillId="0" borderId="38" xfId="14" applyFont="1" applyBorder="1" applyAlignment="1">
      <alignment horizontal="center" vertical="center"/>
    </xf>
    <xf numFmtId="44" fontId="21" fillId="0" borderId="38" xfId="16" applyFont="1" applyFill="1" applyBorder="1" applyAlignment="1">
      <alignment vertical="center"/>
    </xf>
    <xf numFmtId="44" fontId="21" fillId="0" borderId="38" xfId="16" applyFont="1" applyFill="1" applyBorder="1" applyAlignment="1">
      <alignment horizontal="center" vertical="center"/>
    </xf>
    <xf numFmtId="49" fontId="21" fillId="0" borderId="36" xfId="14" applyNumberFormat="1" applyFont="1" applyBorder="1" applyAlignment="1">
      <alignment horizontal="center"/>
    </xf>
    <xf numFmtId="0" fontId="21" fillId="0" borderId="36" xfId="14" applyFont="1" applyBorder="1" applyAlignment="1">
      <alignment horizontal="center" vertical="center"/>
    </xf>
    <xf numFmtId="44" fontId="21" fillId="0" borderId="36" xfId="16" applyFont="1" applyFill="1" applyBorder="1" applyAlignment="1">
      <alignment vertical="center"/>
    </xf>
    <xf numFmtId="44" fontId="21" fillId="0" borderId="36" xfId="16" applyFont="1" applyFill="1" applyBorder="1" applyAlignment="1">
      <alignment horizontal="center" vertical="center"/>
    </xf>
    <xf numFmtId="0" fontId="21" fillId="0" borderId="36" xfId="14" applyFont="1" applyBorder="1" applyAlignment="1">
      <alignment horizontal="center" vertical="center" wrapText="1"/>
    </xf>
    <xf numFmtId="0" fontId="21" fillId="0" borderId="0" xfId="14" applyFont="1" applyAlignment="1">
      <alignment horizontal="center" vertical="center"/>
    </xf>
    <xf numFmtId="44" fontId="21" fillId="0" borderId="0" xfId="16" applyFont="1" applyFill="1" applyBorder="1" applyAlignment="1">
      <alignment horizontal="center" vertical="center"/>
    </xf>
    <xf numFmtId="44" fontId="21" fillId="0" borderId="12" xfId="16" applyFont="1" applyFill="1" applyBorder="1" applyAlignment="1">
      <alignment horizontal="center" vertical="center"/>
    </xf>
    <xf numFmtId="49" fontId="20" fillId="5" borderId="3" xfId="14" applyNumberFormat="1" applyFont="1" applyFill="1" applyBorder="1" applyAlignment="1">
      <alignment horizontal="center"/>
    </xf>
    <xf numFmtId="0" fontId="20" fillId="5" borderId="3" xfId="14" applyFont="1" applyFill="1" applyBorder="1" applyAlignment="1">
      <alignment horizontal="center" vertical="center"/>
    </xf>
    <xf numFmtId="49" fontId="20" fillId="0" borderId="3" xfId="14" applyNumberFormat="1" applyFont="1" applyBorder="1" applyAlignment="1">
      <alignment horizontal="center" vertical="center"/>
    </xf>
    <xf numFmtId="0" fontId="20" fillId="0" borderId="3" xfId="14" applyFont="1" applyBorder="1" applyAlignment="1">
      <alignment horizontal="left" vertical="center" wrapText="1"/>
    </xf>
    <xf numFmtId="0" fontId="20" fillId="0" borderId="3" xfId="14" applyFont="1" applyBorder="1" applyAlignment="1">
      <alignment horizontal="center" vertical="center"/>
    </xf>
    <xf numFmtId="14" fontId="20" fillId="0" borderId="3" xfId="14" applyNumberFormat="1" applyFont="1" applyBorder="1" applyAlignment="1">
      <alignment horizontal="center" vertical="center"/>
    </xf>
    <xf numFmtId="44" fontId="20" fillId="0" borderId="3" xfId="16" applyFont="1" applyFill="1" applyBorder="1" applyAlignment="1">
      <alignment horizontal="center" vertical="center"/>
    </xf>
    <xf numFmtId="49" fontId="20" fillId="5" borderId="3" xfId="14" applyNumberFormat="1" applyFont="1" applyFill="1" applyBorder="1" applyAlignment="1">
      <alignment horizontal="center" vertical="center"/>
    </xf>
    <xf numFmtId="49" fontId="21" fillId="0" borderId="39" xfId="14" applyNumberFormat="1" applyFont="1" applyBorder="1" applyAlignment="1">
      <alignment horizontal="center"/>
    </xf>
    <xf numFmtId="49" fontId="21" fillId="0" borderId="1" xfId="14" applyNumberFormat="1" applyFont="1" applyBorder="1" applyAlignment="1">
      <alignment horizontal="center" vertical="center"/>
    </xf>
    <xf numFmtId="0" fontId="21" fillId="0" borderId="4" xfId="14" applyFont="1" applyBorder="1" applyAlignment="1">
      <alignment horizontal="left" vertical="center"/>
    </xf>
    <xf numFmtId="44" fontId="21" fillId="0" borderId="4" xfId="16" applyFont="1" applyFill="1" applyBorder="1" applyAlignment="1">
      <alignment horizontal="center"/>
    </xf>
    <xf numFmtId="44" fontId="21" fillId="0" borderId="2" xfId="16" applyFont="1" applyFill="1" applyBorder="1" applyAlignment="1">
      <alignment horizontal="center"/>
    </xf>
    <xf numFmtId="9" fontId="26" fillId="0" borderId="0" xfId="0" applyNumberFormat="1" applyFont="1"/>
    <xf numFmtId="44" fontId="26" fillId="0" borderId="0" xfId="18" applyFont="1"/>
    <xf numFmtId="0" fontId="24" fillId="2" borderId="11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5" fontId="24" fillId="2" borderId="0" xfId="0" applyNumberFormat="1" applyFont="1" applyFill="1" applyAlignment="1">
      <alignment horizontal="center" vertical="center"/>
    </xf>
    <xf numFmtId="0" fontId="26" fillId="0" borderId="12" xfId="0" applyFont="1" applyBorder="1" applyAlignment="1">
      <alignment vertical="center"/>
    </xf>
    <xf numFmtId="0" fontId="21" fillId="0" borderId="0" xfId="17" applyFont="1"/>
    <xf numFmtId="0" fontId="21" fillId="0" borderId="0" xfId="17" applyFont="1" applyAlignment="1">
      <alignment horizontal="center" vertical="center"/>
    </xf>
    <xf numFmtId="0" fontId="20" fillId="0" borderId="0" xfId="17" applyFont="1" applyAlignment="1">
      <alignment horizontal="center" vertical="center"/>
    </xf>
    <xf numFmtId="49" fontId="21" fillId="0" borderId="0" xfId="17" applyNumberFormat="1" applyFont="1" applyAlignment="1">
      <alignment horizontal="left" vertical="center" wrapText="1"/>
    </xf>
    <xf numFmtId="49" fontId="21" fillId="0" borderId="0" xfId="17" applyNumberFormat="1" applyFont="1" applyAlignment="1">
      <alignment horizontal="left" vertical="center"/>
    </xf>
    <xf numFmtId="4" fontId="21" fillId="0" borderId="0" xfId="17" applyNumberFormat="1" applyFont="1" applyAlignment="1">
      <alignment horizontal="center" vertical="center" wrapText="1"/>
    </xf>
    <xf numFmtId="2" fontId="21" fillId="0" borderId="0" xfId="17" applyNumberFormat="1" applyFont="1" applyAlignment="1">
      <alignment horizontal="center" vertical="center"/>
    </xf>
    <xf numFmtId="2" fontId="21" fillId="0" borderId="0" xfId="17" applyNumberFormat="1" applyFont="1"/>
    <xf numFmtId="0" fontId="21" fillId="12" borderId="3" xfId="17" applyFont="1" applyFill="1" applyBorder="1" applyAlignment="1">
      <alignment horizontal="center" vertical="center"/>
    </xf>
    <xf numFmtId="0" fontId="21" fillId="0" borderId="37" xfId="17" applyFont="1" applyBorder="1" applyAlignment="1">
      <alignment horizontal="center" vertical="center"/>
    </xf>
    <xf numFmtId="0" fontId="21" fillId="0" borderId="0" xfId="17" applyFont="1" applyAlignment="1">
      <alignment horizontal="center"/>
    </xf>
    <xf numFmtId="2" fontId="21" fillId="3" borderId="3" xfId="17" applyNumberFormat="1" applyFont="1" applyFill="1" applyBorder="1" applyAlignment="1">
      <alignment horizontal="center" vertical="center"/>
    </xf>
    <xf numFmtId="0" fontId="21" fillId="0" borderId="0" xfId="17" applyFont="1" applyAlignment="1">
      <alignment vertical="center"/>
    </xf>
    <xf numFmtId="2" fontId="21" fillId="0" borderId="37" xfId="17" applyNumberFormat="1" applyFont="1" applyBorder="1" applyAlignment="1">
      <alignment horizontal="center" vertical="center"/>
    </xf>
    <xf numFmtId="0" fontId="21" fillId="15" borderId="0" xfId="17" applyFont="1" applyFill="1"/>
    <xf numFmtId="0" fontId="20" fillId="0" borderId="0" xfId="17" applyFont="1"/>
    <xf numFmtId="0" fontId="20" fillId="0" borderId="37" xfId="17" applyFont="1" applyBorder="1" applyAlignment="1">
      <alignment horizontal="center" vertical="center"/>
    </xf>
    <xf numFmtId="10" fontId="21" fillId="0" borderId="37" xfId="17" applyNumberFormat="1" applyFont="1" applyBorder="1" applyAlignment="1">
      <alignment horizontal="center" vertical="center"/>
    </xf>
    <xf numFmtId="0" fontId="35" fillId="2" borderId="13" xfId="0" applyFont="1" applyFill="1" applyBorder="1" applyAlignment="1">
      <alignment horizontal="center" vertical="center" wrapText="1"/>
    </xf>
    <xf numFmtId="2" fontId="21" fillId="3" borderId="5" xfId="17" applyNumberFormat="1" applyFont="1" applyFill="1" applyBorder="1" applyAlignment="1">
      <alignment horizontal="center" vertical="center"/>
    </xf>
    <xf numFmtId="0" fontId="35" fillId="5" borderId="4" xfId="0" applyFont="1" applyFill="1" applyBorder="1" applyAlignment="1">
      <alignment horizontal="left" vertical="center" wrapText="1"/>
    </xf>
    <xf numFmtId="0" fontId="35" fillId="5" borderId="13" xfId="0" applyFont="1" applyFill="1" applyBorder="1" applyAlignment="1">
      <alignment horizontal="left" vertical="center" wrapText="1"/>
    </xf>
    <xf numFmtId="0" fontId="35" fillId="5" borderId="3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right" vertical="center"/>
    </xf>
    <xf numFmtId="2" fontId="35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167" fontId="7" fillId="2" borderId="3" xfId="8" applyNumberFormat="1" applyFont="1" applyFill="1" applyBorder="1" applyAlignment="1">
      <alignment horizontal="right" vertical="center"/>
    </xf>
    <xf numFmtId="4" fontId="7" fillId="2" borderId="3" xfId="8" applyNumberFormat="1" applyFont="1" applyFill="1" applyBorder="1" applyAlignment="1">
      <alignment horizontal="right" vertical="center" wrapText="1"/>
    </xf>
    <xf numFmtId="49" fontId="35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43" fontId="7" fillId="5" borderId="4" xfId="8" applyFont="1" applyFill="1" applyBorder="1" applyAlignment="1" applyProtection="1">
      <alignment horizontal="right" vertical="center" wrapText="1"/>
    </xf>
    <xf numFmtId="4" fontId="7" fillId="5" borderId="4" xfId="8" applyNumberFormat="1" applyFont="1" applyFill="1" applyBorder="1" applyAlignment="1" applyProtection="1">
      <alignment horizontal="right" vertical="center" wrapText="1"/>
    </xf>
    <xf numFmtId="0" fontId="7" fillId="0" borderId="4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right" vertical="center" wrapText="1"/>
    </xf>
    <xf numFmtId="0" fontId="7" fillId="0" borderId="0" xfId="17" applyFont="1" applyAlignment="1">
      <alignment horizontal="center" vertical="center"/>
    </xf>
    <xf numFmtId="0" fontId="7" fillId="0" borderId="0" xfId="17" applyFont="1" applyAlignment="1">
      <alignment vertical="center"/>
    </xf>
    <xf numFmtId="0" fontId="7" fillId="0" borderId="2" xfId="17" applyFont="1" applyBorder="1" applyAlignment="1">
      <alignment horizontal="left" vertical="center" wrapText="1"/>
    </xf>
    <xf numFmtId="0" fontId="7" fillId="0" borderId="3" xfId="17" applyFont="1" applyBorder="1" applyAlignment="1">
      <alignment horizontal="left" vertical="center" wrapText="1"/>
    </xf>
    <xf numFmtId="0" fontId="7" fillId="0" borderId="5" xfId="17" applyFont="1" applyBorder="1" applyAlignment="1">
      <alignment horizontal="left" vertical="center" wrapText="1"/>
    </xf>
    <xf numFmtId="0" fontId="35" fillId="0" borderId="1" xfId="17" applyFont="1" applyBorder="1" applyAlignment="1">
      <alignment horizontal="center" vertical="center"/>
    </xf>
    <xf numFmtId="49" fontId="35" fillId="0" borderId="4" xfId="17" applyNumberFormat="1" applyFont="1" applyBorder="1" applyAlignment="1">
      <alignment horizontal="center" vertical="center" wrapText="1"/>
    </xf>
    <xf numFmtId="49" fontId="35" fillId="0" borderId="4" xfId="17" applyNumberFormat="1" applyFont="1" applyBorder="1" applyAlignment="1">
      <alignment horizontal="center" vertical="center"/>
    </xf>
    <xf numFmtId="2" fontId="35" fillId="0" borderId="4" xfId="17" applyNumberFormat="1" applyFont="1" applyBorder="1" applyAlignment="1">
      <alignment horizontal="center" vertical="center" wrapText="1"/>
    </xf>
    <xf numFmtId="4" fontId="35" fillId="0" borderId="4" xfId="17" applyNumberFormat="1" applyFont="1" applyBorder="1" applyAlignment="1">
      <alignment horizontal="center" vertical="center" wrapText="1"/>
    </xf>
    <xf numFmtId="4" fontId="35" fillId="0" borderId="2" xfId="17" applyNumberFormat="1" applyFont="1" applyBorder="1" applyAlignment="1">
      <alignment horizontal="center" vertical="center" wrapText="1"/>
    </xf>
    <xf numFmtId="0" fontId="35" fillId="7" borderId="4" xfId="17" applyFont="1" applyFill="1" applyBorder="1" applyAlignment="1">
      <alignment horizontal="center" vertical="center" wrapText="1"/>
    </xf>
    <xf numFmtId="0" fontId="35" fillId="7" borderId="2" xfId="17" applyFont="1" applyFill="1" applyBorder="1" applyAlignment="1">
      <alignment horizontal="center" vertical="center" wrapText="1"/>
    </xf>
    <xf numFmtId="0" fontId="35" fillId="0" borderId="1" xfId="17" applyFont="1" applyBorder="1" applyAlignment="1">
      <alignment horizontal="center" vertical="center" wrapText="1"/>
    </xf>
    <xf numFmtId="0" fontId="35" fillId="0" borderId="4" xfId="17" applyFont="1" applyBorder="1" applyAlignment="1">
      <alignment horizontal="center" vertical="center" wrapText="1"/>
    </xf>
    <xf numFmtId="0" fontId="35" fillId="0" borderId="2" xfId="17" applyFont="1" applyBorder="1" applyAlignment="1">
      <alignment horizontal="center" vertical="center" wrapText="1"/>
    </xf>
    <xf numFmtId="0" fontId="35" fillId="0" borderId="3" xfId="17" applyFont="1" applyBorder="1" applyAlignment="1">
      <alignment horizontal="center" vertical="center"/>
    </xf>
    <xf numFmtId="0" fontId="7" fillId="0" borderId="3" xfId="17" applyFont="1" applyBorder="1" applyAlignment="1">
      <alignment horizontal="center" vertical="center"/>
    </xf>
    <xf numFmtId="4" fontId="7" fillId="3" borderId="3" xfId="17" applyNumberFormat="1" applyFont="1" applyFill="1" applyBorder="1" applyAlignment="1">
      <alignment horizontal="center" vertical="center" wrapText="1"/>
    </xf>
    <xf numFmtId="4" fontId="35" fillId="3" borderId="3" xfId="17" applyNumberFormat="1" applyFont="1" applyFill="1" applyBorder="1" applyAlignment="1">
      <alignment horizontal="center" vertical="center" wrapText="1"/>
    </xf>
    <xf numFmtId="0" fontId="35" fillId="0" borderId="0" xfId="17" applyFont="1" applyAlignment="1">
      <alignment horizontal="right" vertical="center"/>
    </xf>
    <xf numFmtId="4" fontId="35" fillId="3" borderId="0" xfId="17" applyNumberFormat="1" applyFont="1" applyFill="1" applyAlignment="1">
      <alignment horizontal="center" vertical="center" wrapText="1"/>
    </xf>
    <xf numFmtId="4" fontId="35" fillId="0" borderId="0" xfId="17" applyNumberFormat="1" applyFont="1" applyAlignment="1">
      <alignment horizontal="center" vertical="center" wrapText="1"/>
    </xf>
    <xf numFmtId="0" fontId="35" fillId="7" borderId="1" xfId="17" applyFont="1" applyFill="1" applyBorder="1" applyAlignment="1">
      <alignment horizontal="left" vertical="center" wrapText="1"/>
    </xf>
    <xf numFmtId="0" fontId="35" fillId="10" borderId="3" xfId="17" applyFont="1" applyFill="1" applyBorder="1" applyAlignment="1">
      <alignment horizontal="center" vertical="center"/>
    </xf>
    <xf numFmtId="2" fontId="7" fillId="0" borderId="3" xfId="17" applyNumberFormat="1" applyFont="1" applyBorder="1" applyAlignment="1">
      <alignment horizontal="center" vertical="center"/>
    </xf>
    <xf numFmtId="2" fontId="7" fillId="0" borderId="1" xfId="17" applyNumberFormat="1" applyFont="1" applyBorder="1" applyAlignment="1">
      <alignment horizontal="center" vertical="center"/>
    </xf>
    <xf numFmtId="2" fontId="7" fillId="0" borderId="4" xfId="17" applyNumberFormat="1" applyFont="1" applyBorder="1" applyAlignment="1">
      <alignment horizontal="center" vertical="center"/>
    </xf>
    <xf numFmtId="2" fontId="7" fillId="0" borderId="4" xfId="17" applyNumberFormat="1" applyFont="1" applyBorder="1" applyAlignment="1">
      <alignment horizontal="left" vertical="center" wrapText="1"/>
    </xf>
    <xf numFmtId="2" fontId="7" fillId="0" borderId="2" xfId="17" applyNumberFormat="1" applyFont="1" applyBorder="1" applyAlignment="1">
      <alignment horizontal="left" vertical="center" wrapText="1"/>
    </xf>
    <xf numFmtId="0" fontId="35" fillId="0" borderId="40" xfId="17" applyFont="1" applyBorder="1" applyAlignment="1">
      <alignment horizontal="center" vertical="center"/>
    </xf>
    <xf numFmtId="0" fontId="35" fillId="6" borderId="6" xfId="17" applyFont="1" applyFill="1" applyBorder="1" applyAlignment="1">
      <alignment horizontal="center" vertical="center"/>
    </xf>
    <xf numFmtId="0" fontId="7" fillId="6" borderId="4" xfId="17" applyFont="1" applyFill="1" applyBorder="1" applyAlignment="1">
      <alignment vertical="center"/>
    </xf>
    <xf numFmtId="0" fontId="35" fillId="6" borderId="10" xfId="17" applyFont="1" applyFill="1" applyBorder="1" applyAlignment="1">
      <alignment vertical="center"/>
    </xf>
    <xf numFmtId="0" fontId="35" fillId="6" borderId="7" xfId="17" applyFont="1" applyFill="1" applyBorder="1" applyAlignment="1">
      <alignment vertical="center"/>
    </xf>
    <xf numFmtId="49" fontId="35" fillId="8" borderId="6" xfId="17" applyNumberFormat="1" applyFont="1" applyFill="1" applyBorder="1" applyAlignment="1">
      <alignment horizontal="center" vertical="center"/>
    </xf>
    <xf numFmtId="0" fontId="7" fillId="8" borderId="0" xfId="17" applyFont="1" applyFill="1" applyAlignment="1">
      <alignment vertical="center"/>
    </xf>
    <xf numFmtId="0" fontId="35" fillId="8" borderId="10" xfId="17" applyFont="1" applyFill="1" applyBorder="1" applyAlignment="1">
      <alignment vertical="center"/>
    </xf>
    <xf numFmtId="0" fontId="35" fillId="8" borderId="7" xfId="17" applyFont="1" applyFill="1" applyBorder="1" applyAlignment="1">
      <alignment vertical="center"/>
    </xf>
    <xf numFmtId="0" fontId="35" fillId="5" borderId="3" xfId="17" applyFont="1" applyFill="1" applyBorder="1" applyAlignment="1">
      <alignment horizontal="center" vertical="center" wrapText="1"/>
    </xf>
    <xf numFmtId="0" fontId="35" fillId="5" borderId="5" xfId="17" applyFont="1" applyFill="1" applyBorder="1" applyAlignment="1">
      <alignment horizontal="center" vertical="center" wrapText="1"/>
    </xf>
    <xf numFmtId="0" fontId="35" fillId="0" borderId="3" xfId="17" applyFont="1" applyBorder="1" applyAlignment="1">
      <alignment horizontal="center" vertical="center" wrapText="1"/>
    </xf>
    <xf numFmtId="2" fontId="7" fillId="3" borderId="3" xfId="17" applyNumberFormat="1" applyFont="1" applyFill="1" applyBorder="1" applyAlignment="1">
      <alignment horizontal="center" vertical="center" wrapText="1"/>
    </xf>
    <xf numFmtId="2" fontId="35" fillId="3" borderId="2" xfId="17" applyNumberFormat="1" applyFont="1" applyFill="1" applyBorder="1" applyAlignment="1">
      <alignment horizontal="center" vertical="center" wrapText="1"/>
    </xf>
    <xf numFmtId="2" fontId="7" fillId="10" borderId="3" xfId="17" applyNumberFormat="1" applyFont="1" applyFill="1" applyBorder="1" applyAlignment="1">
      <alignment horizontal="center" vertical="center"/>
    </xf>
    <xf numFmtId="0" fontId="7" fillId="0" borderId="5" xfId="17" applyFont="1" applyBorder="1" applyAlignment="1">
      <alignment horizontal="center" vertical="center" wrapText="1"/>
    </xf>
    <xf numFmtId="0" fontId="7" fillId="0" borderId="40" xfId="17" applyFont="1" applyBorder="1" applyAlignment="1">
      <alignment horizontal="center" vertical="center" wrapText="1"/>
    </xf>
    <xf numFmtId="2" fontId="7" fillId="10" borderId="3" xfId="17" applyNumberFormat="1" applyFont="1" applyFill="1" applyBorder="1" applyAlignment="1">
      <alignment horizontal="center" vertical="center" wrapText="1"/>
    </xf>
    <xf numFmtId="2" fontId="7" fillId="3" borderId="3" xfId="17" applyNumberFormat="1" applyFont="1" applyFill="1" applyBorder="1" applyAlignment="1">
      <alignment horizontal="center" vertical="center"/>
    </xf>
    <xf numFmtId="0" fontId="7" fillId="2" borderId="3" xfId="17" applyFont="1" applyFill="1" applyBorder="1" applyAlignment="1">
      <alignment horizontal="center" vertical="center"/>
    </xf>
    <xf numFmtId="2" fontId="35" fillId="3" borderId="1" xfId="17" applyNumberFormat="1" applyFont="1" applyFill="1" applyBorder="1" applyAlignment="1">
      <alignment horizontal="center" vertical="center" wrapText="1"/>
    </xf>
    <xf numFmtId="0" fontId="35" fillId="2" borderId="3" xfId="17" applyFont="1" applyFill="1" applyBorder="1" applyAlignment="1">
      <alignment horizontal="center" vertical="center" wrapText="1"/>
    </xf>
    <xf numFmtId="49" fontId="35" fillId="6" borderId="6" xfId="17" applyNumberFormat="1" applyFont="1" applyFill="1" applyBorder="1" applyAlignment="1">
      <alignment horizontal="center" vertical="center"/>
    </xf>
    <xf numFmtId="49" fontId="35" fillId="11" borderId="4" xfId="17" applyNumberFormat="1" applyFont="1" applyFill="1" applyBorder="1" applyAlignment="1">
      <alignment horizontal="left" vertical="center"/>
    </xf>
    <xf numFmtId="49" fontId="35" fillId="11" borderId="2" xfId="17" applyNumberFormat="1" applyFont="1" applyFill="1" applyBorder="1" applyAlignment="1">
      <alignment horizontal="left" vertical="center"/>
    </xf>
    <xf numFmtId="0" fontId="35" fillId="11" borderId="1" xfId="17" applyFont="1" applyFill="1" applyBorder="1" applyAlignment="1">
      <alignment horizontal="left" vertical="center"/>
    </xf>
    <xf numFmtId="0" fontId="7" fillId="0" borderId="3" xfId="17" applyFont="1" applyBorder="1" applyAlignment="1">
      <alignment vertical="center" wrapText="1"/>
    </xf>
    <xf numFmtId="49" fontId="35" fillId="11" borderId="10" xfId="17" applyNumberFormat="1" applyFont="1" applyFill="1" applyBorder="1" applyAlignment="1">
      <alignment horizontal="left" vertical="center"/>
    </xf>
    <xf numFmtId="2" fontId="35" fillId="0" borderId="2" xfId="17" applyNumberFormat="1" applyFont="1" applyBorder="1" applyAlignment="1">
      <alignment horizontal="center" vertical="center" wrapText="1"/>
    </xf>
    <xf numFmtId="2" fontId="7" fillId="0" borderId="3" xfId="17" applyNumberFormat="1" applyFont="1" applyBorder="1" applyAlignment="1">
      <alignment horizontal="center" vertical="center" wrapText="1"/>
    </xf>
    <xf numFmtId="2" fontId="7" fillId="0" borderId="2" xfId="17" applyNumberFormat="1" applyFont="1" applyBorder="1" applyAlignment="1">
      <alignment horizontal="center" vertical="center" wrapText="1"/>
    </xf>
    <xf numFmtId="49" fontId="35" fillId="5" borderId="13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43" fontId="7" fillId="5" borderId="13" xfId="8" applyFont="1" applyFill="1" applyBorder="1" applyAlignment="1" applyProtection="1">
      <alignment horizontal="right" vertical="center" wrapText="1"/>
    </xf>
    <xf numFmtId="4" fontId="7" fillId="5" borderId="13" xfId="8" applyNumberFormat="1" applyFont="1" applyFill="1" applyBorder="1" applyAlignment="1" applyProtection="1">
      <alignment horizontal="right" vertical="center" wrapText="1"/>
    </xf>
    <xf numFmtId="0" fontId="7" fillId="2" borderId="3" xfId="17" applyFont="1" applyFill="1" applyBorder="1" applyAlignment="1">
      <alignment horizontal="center" vertical="center" wrapText="1"/>
    </xf>
    <xf numFmtId="0" fontId="7" fillId="0" borderId="3" xfId="17" applyFont="1" applyBorder="1" applyAlignment="1">
      <alignment horizontal="center" vertical="center" wrapText="1"/>
    </xf>
    <xf numFmtId="2" fontId="35" fillId="3" borderId="3" xfId="17" applyNumberFormat="1" applyFont="1" applyFill="1" applyBorder="1" applyAlignment="1">
      <alignment horizontal="center" vertical="center"/>
    </xf>
    <xf numFmtId="0" fontId="35" fillId="0" borderId="3" xfId="17" applyFont="1" applyBorder="1" applyAlignment="1">
      <alignment vertical="center" wrapText="1"/>
    </xf>
    <xf numFmtId="49" fontId="35" fillId="2" borderId="6" xfId="17" applyNumberFormat="1" applyFont="1" applyFill="1" applyBorder="1" applyAlignment="1">
      <alignment vertical="center" wrapText="1"/>
    </xf>
    <xf numFmtId="49" fontId="35" fillId="2" borderId="10" xfId="17" applyNumberFormat="1" applyFont="1" applyFill="1" applyBorder="1" applyAlignment="1">
      <alignment vertical="center" wrapText="1"/>
    </xf>
    <xf numFmtId="49" fontId="35" fillId="2" borderId="7" xfId="17" applyNumberFormat="1" applyFont="1" applyFill="1" applyBorder="1" applyAlignment="1">
      <alignment vertical="center" wrapText="1"/>
    </xf>
    <xf numFmtId="0" fontId="35" fillId="2" borderId="1" xfId="17" applyFont="1" applyFill="1" applyBorder="1" applyAlignment="1">
      <alignment horizontal="center" vertical="center" wrapText="1"/>
    </xf>
    <xf numFmtId="0" fontId="35" fillId="2" borderId="4" xfId="17" applyFont="1" applyFill="1" applyBorder="1" applyAlignment="1">
      <alignment horizontal="center" vertical="center" wrapText="1"/>
    </xf>
    <xf numFmtId="0" fontId="35" fillId="2" borderId="2" xfId="17" applyFont="1" applyFill="1" applyBorder="1" applyAlignment="1">
      <alignment horizontal="center" vertical="center" wrapText="1"/>
    </xf>
    <xf numFmtId="0" fontId="7" fillId="7" borderId="4" xfId="17" applyFont="1" applyFill="1" applyBorder="1"/>
    <xf numFmtId="0" fontId="35" fillId="7" borderId="4" xfId="17" applyFont="1" applyFill="1" applyBorder="1" applyAlignment="1">
      <alignment horizontal="left" vertical="center" wrapText="1"/>
    </xf>
    <xf numFmtId="0" fontId="35" fillId="0" borderId="40" xfId="17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5" fillId="0" borderId="3" xfId="0" applyFont="1" applyBorder="1" applyAlignment="1">
      <alignment horizontal="center" vertical="center"/>
    </xf>
    <xf numFmtId="2" fontId="7" fillId="10" borderId="3" xfId="0" applyNumberFormat="1" applyFont="1" applyFill="1" applyBorder="1" applyAlignment="1">
      <alignment horizontal="center" vertical="center"/>
    </xf>
    <xf numFmtId="43" fontId="36" fillId="2" borderId="4" xfId="8" applyFont="1" applyFill="1" applyBorder="1" applyAlignment="1">
      <alignment vertical="center"/>
    </xf>
    <xf numFmtId="4" fontId="35" fillId="2" borderId="4" xfId="0" applyNumberFormat="1" applyFont="1" applyFill="1" applyBorder="1" applyAlignment="1">
      <alignment horizontal="right" vertical="center"/>
    </xf>
    <xf numFmtId="43" fontId="7" fillId="2" borderId="4" xfId="8" applyFont="1" applyFill="1" applyBorder="1" applyAlignment="1" applyProtection="1">
      <alignment horizontal="right" vertical="center" wrapText="1"/>
    </xf>
    <xf numFmtId="4" fontId="7" fillId="2" borderId="4" xfId="0" applyNumberFormat="1" applyFont="1" applyFill="1" applyBorder="1" applyAlignment="1">
      <alignment horizontal="right" vertical="center" wrapText="1"/>
    </xf>
    <xf numFmtId="0" fontId="35" fillId="0" borderId="3" xfId="0" applyFont="1" applyBorder="1" applyAlignment="1">
      <alignment vertical="center" wrapText="1"/>
    </xf>
    <xf numFmtId="0" fontId="35" fillId="0" borderId="4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2" fontId="35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7" fillId="0" borderId="0" xfId="17" applyFont="1"/>
    <xf numFmtId="0" fontId="36" fillId="0" borderId="0" xfId="0" applyFont="1"/>
    <xf numFmtId="0" fontId="36" fillId="0" borderId="6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7" xfId="0" applyFont="1" applyBorder="1"/>
    <xf numFmtId="0" fontId="36" fillId="0" borderId="11" xfId="0" applyFont="1" applyBorder="1" applyAlignment="1">
      <alignment vertical="center"/>
    </xf>
    <xf numFmtId="0" fontId="36" fillId="0" borderId="12" xfId="0" applyFont="1" applyBorder="1"/>
    <xf numFmtId="0" fontId="36" fillId="0" borderId="8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9" xfId="0" applyFont="1" applyBorder="1"/>
    <xf numFmtId="0" fontId="7" fillId="0" borderId="5" xfId="0" applyFont="1" applyBorder="1" applyAlignment="1">
      <alignment vertical="center" wrapText="1"/>
    </xf>
    <xf numFmtId="49" fontId="35" fillId="0" borderId="1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2" borderId="7" xfId="0" applyFont="1" applyFill="1" applyBorder="1" applyAlignment="1">
      <alignment wrapText="1"/>
    </xf>
    <xf numFmtId="0" fontId="7" fillId="0" borderId="3" xfId="0" applyFont="1" applyBorder="1" applyAlignment="1">
      <alignment vertical="center"/>
    </xf>
    <xf numFmtId="0" fontId="36" fillId="2" borderId="6" xfId="0" applyFont="1" applyFill="1" applyBorder="1" applyAlignment="1">
      <alignment vertical="center"/>
    </xf>
    <xf numFmtId="43" fontId="7" fillId="2" borderId="2" xfId="8" applyFont="1" applyFill="1" applyBorder="1" applyAlignment="1" applyProtection="1">
      <alignment vertical="center" wrapText="1"/>
    </xf>
    <xf numFmtId="0" fontId="36" fillId="2" borderId="11" xfId="0" applyFont="1" applyFill="1" applyBorder="1" applyAlignment="1">
      <alignment vertical="center"/>
    </xf>
    <xf numFmtId="43" fontId="35" fillId="2" borderId="7" xfId="8" applyFont="1" applyFill="1" applyBorder="1" applyAlignment="1" applyProtection="1">
      <alignment vertical="center" wrapText="1"/>
    </xf>
    <xf numFmtId="0" fontId="36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14" fontId="35" fillId="2" borderId="9" xfId="8" applyNumberFormat="1" applyFont="1" applyFill="1" applyBorder="1" applyAlignment="1" applyProtection="1">
      <alignment horizontal="left" vertical="center" wrapText="1"/>
    </xf>
    <xf numFmtId="0" fontId="7" fillId="2" borderId="6" xfId="0" applyFont="1" applyFill="1" applyBorder="1" applyAlignment="1">
      <alignment horizontal="right" vertical="center" wrapText="1"/>
    </xf>
    <xf numFmtId="0" fontId="35" fillId="0" borderId="8" xfId="0" applyFont="1" applyBorder="1" applyAlignment="1">
      <alignment horizontal="center" vertical="center" wrapText="1"/>
    </xf>
    <xf numFmtId="43" fontId="35" fillId="0" borderId="9" xfId="8" applyFont="1" applyBorder="1" applyAlignment="1" applyProtection="1">
      <alignment horizontal="center" vertical="center" wrapText="1"/>
    </xf>
    <xf numFmtId="0" fontId="7" fillId="8" borderId="11" xfId="0" applyFont="1" applyFill="1" applyBorder="1" applyAlignment="1">
      <alignment horizontal="right" vertical="center" wrapText="1"/>
    </xf>
    <xf numFmtId="49" fontId="35" fillId="8" borderId="0" xfId="0" applyNumberFormat="1" applyFont="1" applyFill="1" applyAlignment="1">
      <alignment horizontal="left" vertical="center"/>
    </xf>
    <xf numFmtId="0" fontId="35" fillId="8" borderId="0" xfId="0" applyFont="1" applyFill="1" applyAlignment="1">
      <alignment horizontal="left" vertical="center"/>
    </xf>
    <xf numFmtId="0" fontId="36" fillId="8" borderId="0" xfId="0" applyFont="1" applyFill="1" applyAlignment="1">
      <alignment horizontal="center" vertical="center"/>
    </xf>
    <xf numFmtId="2" fontId="7" fillId="8" borderId="0" xfId="0" applyNumberFormat="1" applyFont="1" applyFill="1" applyAlignment="1">
      <alignment horizontal="center" vertical="center" wrapText="1"/>
    </xf>
    <xf numFmtId="0" fontId="35" fillId="8" borderId="0" xfId="0" applyFont="1" applyFill="1" applyAlignment="1">
      <alignment horizontal="center" vertical="center" wrapText="1"/>
    </xf>
    <xf numFmtId="165" fontId="35" fillId="8" borderId="12" xfId="0" applyNumberFormat="1" applyFont="1" applyFill="1" applyBorder="1" applyAlignment="1">
      <alignment horizontal="right" vertical="center" wrapText="1"/>
    </xf>
    <xf numFmtId="0" fontId="35" fillId="5" borderId="1" xfId="0" applyFont="1" applyFill="1" applyBorder="1" applyAlignment="1">
      <alignment horizontal="center" vertical="center" wrapText="1"/>
    </xf>
    <xf numFmtId="165" fontId="35" fillId="5" borderId="2" xfId="18" applyNumberFormat="1" applyFont="1" applyFill="1" applyBorder="1" applyAlignment="1" applyProtection="1">
      <alignment vertical="center" wrapText="1"/>
    </xf>
    <xf numFmtId="49" fontId="35" fillId="8" borderId="1" xfId="0" applyNumberFormat="1" applyFont="1" applyFill="1" applyBorder="1" applyAlignment="1">
      <alignment horizontal="center" vertical="center" wrapText="1"/>
    </xf>
    <xf numFmtId="165" fontId="35" fillId="8" borderId="2" xfId="18" applyNumberFormat="1" applyFont="1" applyFill="1" applyBorder="1" applyAlignment="1" applyProtection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4" fontId="7" fillId="2" borderId="2" xfId="8" applyNumberFormat="1" applyFont="1" applyFill="1" applyBorder="1" applyAlignment="1" applyProtection="1">
      <alignment horizontal="right" vertical="center" wrapText="1"/>
    </xf>
    <xf numFmtId="165" fontId="7" fillId="2" borderId="2" xfId="8" applyNumberFormat="1" applyFont="1" applyFill="1" applyBorder="1" applyAlignment="1" applyProtection="1">
      <alignment horizontal="right" vertical="center" wrapText="1"/>
    </xf>
    <xf numFmtId="49" fontId="35" fillId="5" borderId="8" xfId="0" applyNumberFormat="1" applyFont="1" applyFill="1" applyBorder="1" applyAlignment="1">
      <alignment horizontal="center" vertical="center" wrapText="1"/>
    </xf>
    <xf numFmtId="165" fontId="35" fillId="5" borderId="9" xfId="18" applyNumberFormat="1" applyFont="1" applyFill="1" applyBorder="1" applyAlignment="1" applyProtection="1">
      <alignment horizontal="right" vertical="center" wrapText="1"/>
    </xf>
    <xf numFmtId="49" fontId="35" fillId="5" borderId="1" xfId="0" applyNumberFormat="1" applyFont="1" applyFill="1" applyBorder="1" applyAlignment="1">
      <alignment horizontal="center" vertical="center" wrapText="1"/>
    </xf>
    <xf numFmtId="165" fontId="35" fillId="5" borderId="2" xfId="18" applyNumberFormat="1" applyFont="1" applyFill="1" applyBorder="1" applyAlignment="1" applyProtection="1">
      <alignment horizontal="right" vertical="center" wrapText="1"/>
    </xf>
    <xf numFmtId="165" fontId="35" fillId="2" borderId="2" xfId="8" applyNumberFormat="1" applyFont="1" applyFill="1" applyBorder="1" applyAlignment="1" applyProtection="1">
      <alignment horizontal="right" vertical="center" wrapText="1"/>
    </xf>
    <xf numFmtId="0" fontId="6" fillId="0" borderId="6" xfId="6" applyBorder="1"/>
    <xf numFmtId="0" fontId="6" fillId="0" borderId="0" xfId="6"/>
    <xf numFmtId="0" fontId="6" fillId="0" borderId="11" xfId="6" applyBorder="1"/>
    <xf numFmtId="0" fontId="7" fillId="0" borderId="1" xfId="0" applyFont="1" applyBorder="1" applyAlignment="1">
      <alignment vertical="center" wrapText="1"/>
    </xf>
    <xf numFmtId="0" fontId="35" fillId="0" borderId="6" xfId="0" applyFont="1" applyBorder="1" applyAlignment="1">
      <alignment vertical="top"/>
    </xf>
    <xf numFmtId="0" fontId="35" fillId="0" borderId="7" xfId="0" applyFont="1" applyBorder="1" applyAlignment="1">
      <alignment vertical="top" wrapText="1"/>
    </xf>
    <xf numFmtId="0" fontId="7" fillId="0" borderId="12" xfId="6" applyFont="1" applyBorder="1"/>
    <xf numFmtId="0" fontId="35" fillId="0" borderId="3" xfId="6" applyFont="1" applyBorder="1" applyAlignment="1">
      <alignment vertical="center" wrapText="1"/>
    </xf>
    <xf numFmtId="0" fontId="7" fillId="0" borderId="11" xfId="6" applyFont="1" applyBorder="1"/>
    <xf numFmtId="0" fontId="7" fillId="0" borderId="0" xfId="6" applyFont="1"/>
    <xf numFmtId="0" fontId="35" fillId="0" borderId="11" xfId="6" applyFont="1" applyBorder="1" applyAlignment="1">
      <alignment horizontal="left"/>
    </xf>
    <xf numFmtId="0" fontId="7" fillId="0" borderId="0" xfId="6" applyFont="1" applyAlignment="1">
      <alignment horizontal="center" vertical="center"/>
    </xf>
    <xf numFmtId="0" fontId="7" fillId="0" borderId="12" xfId="6" applyFont="1" applyBorder="1" applyAlignment="1">
      <alignment horizontal="center" vertical="center"/>
    </xf>
    <xf numFmtId="0" fontId="35" fillId="0" borderId="0" xfId="6" applyFont="1"/>
    <xf numFmtId="0" fontId="7" fillId="0" borderId="0" xfId="6" applyFont="1" applyAlignment="1">
      <alignment horizontal="left" vertical="center"/>
    </xf>
    <xf numFmtId="2" fontId="35" fillId="0" borderId="0" xfId="6" applyNumberFormat="1" applyFont="1"/>
    <xf numFmtId="43" fontId="35" fillId="0" borderId="0" xfId="8" applyFont="1" applyBorder="1"/>
    <xf numFmtId="0" fontId="35" fillId="0" borderId="0" xfId="6" applyFont="1" applyAlignment="1">
      <alignment horizontal="right"/>
    </xf>
    <xf numFmtId="2" fontId="35" fillId="3" borderId="0" xfId="6" applyNumberFormat="1" applyFont="1" applyFill="1"/>
    <xf numFmtId="0" fontId="35" fillId="0" borderId="0" xfId="6" applyFont="1" applyAlignment="1">
      <alignment horizontal="left" vertical="center"/>
    </xf>
    <xf numFmtId="0" fontId="35" fillId="0" borderId="0" xfId="6" applyFont="1" applyAlignment="1">
      <alignment horizontal="center" vertical="center"/>
    </xf>
    <xf numFmtId="0" fontId="35" fillId="0" borderId="0" xfId="6" applyFont="1" applyAlignment="1">
      <alignment horizontal="center"/>
    </xf>
    <xf numFmtId="10" fontId="7" fillId="0" borderId="0" xfId="3" applyNumberFormat="1" applyFont="1" applyBorder="1" applyAlignment="1">
      <alignment horizontal="center"/>
    </xf>
    <xf numFmtId="2" fontId="35" fillId="5" borderId="3" xfId="8" applyNumberFormat="1" applyFont="1" applyFill="1" applyBorder="1" applyAlignment="1">
      <alignment horizontal="center"/>
    </xf>
    <xf numFmtId="10" fontId="35" fillId="0" borderId="3" xfId="3" applyNumberFormat="1" applyFont="1" applyFill="1" applyBorder="1" applyAlignment="1">
      <alignment horizontal="center" vertical="center"/>
    </xf>
    <xf numFmtId="0" fontId="7" fillId="0" borderId="40" xfId="6" applyFont="1" applyBorder="1" applyAlignment="1">
      <alignment horizontal="center" vertical="center"/>
    </xf>
    <xf numFmtId="0" fontId="36" fillId="0" borderId="6" xfId="0" applyFont="1" applyBorder="1"/>
    <xf numFmtId="0" fontId="7" fillId="0" borderId="7" xfId="0" applyFont="1" applyBorder="1" applyAlignment="1">
      <alignment vertical="center" wrapText="1"/>
    </xf>
    <xf numFmtId="0" fontId="36" fillId="0" borderId="11" xfId="0" applyFont="1" applyBorder="1"/>
    <xf numFmtId="0" fontId="35" fillId="0" borderId="12" xfId="0" applyFont="1" applyBorder="1" applyAlignment="1">
      <alignment vertical="center" wrapText="1"/>
    </xf>
    <xf numFmtId="0" fontId="36" fillId="0" borderId="8" xfId="0" applyFont="1" applyBorder="1"/>
    <xf numFmtId="0" fontId="7" fillId="0" borderId="9" xfId="0" applyFont="1" applyBorder="1" applyAlignment="1">
      <alignment vertical="center" wrapText="1"/>
    </xf>
    <xf numFmtId="0" fontId="35" fillId="0" borderId="10" xfId="0" applyFont="1" applyBorder="1" applyAlignment="1">
      <alignment vertical="top" wrapText="1"/>
    </xf>
    <xf numFmtId="0" fontId="35" fillId="0" borderId="7" xfId="0" applyFont="1" applyBorder="1" applyAlignment="1">
      <alignment vertical="center" wrapText="1"/>
    </xf>
    <xf numFmtId="0" fontId="43" fillId="5" borderId="3" xfId="0" applyFont="1" applyFill="1" applyBorder="1" applyAlignment="1">
      <alignment horizontal="center" vertical="center"/>
    </xf>
    <xf numFmtId="0" fontId="35" fillId="2" borderId="22" xfId="0" applyFont="1" applyFill="1" applyBorder="1" applyAlignment="1">
      <alignment horizontal="center" vertical="center"/>
    </xf>
    <xf numFmtId="0" fontId="35" fillId="2" borderId="18" xfId="0" applyFont="1" applyFill="1" applyBorder="1" applyAlignment="1">
      <alignment horizontal="center" vertical="center"/>
    </xf>
    <xf numFmtId="0" fontId="43" fillId="0" borderId="3" xfId="0" applyFont="1" applyBorder="1" applyAlignment="1">
      <alignment vertical="center"/>
    </xf>
    <xf numFmtId="10" fontId="7" fillId="2" borderId="22" xfId="0" applyNumberFormat="1" applyFont="1" applyFill="1" applyBorder="1" applyAlignment="1">
      <alignment horizontal="center" vertical="center"/>
    </xf>
    <xf numFmtId="165" fontId="7" fillId="2" borderId="18" xfId="0" applyNumberFormat="1" applyFont="1" applyFill="1" applyBorder="1" applyAlignment="1">
      <alignment horizontal="center" vertical="center"/>
    </xf>
    <xf numFmtId="165" fontId="7" fillId="2" borderId="18" xfId="0" applyNumberFormat="1" applyFont="1" applyFill="1" applyBorder="1" applyAlignment="1">
      <alignment horizontal="right" vertical="center"/>
    </xf>
    <xf numFmtId="10" fontId="7" fillId="2" borderId="18" xfId="0" applyNumberFormat="1" applyFont="1" applyFill="1" applyBorder="1" applyAlignment="1">
      <alignment horizontal="center" vertical="center"/>
    </xf>
    <xf numFmtId="10" fontId="36" fillId="0" borderId="3" xfId="0" applyNumberFormat="1" applyFont="1" applyBorder="1" applyAlignment="1">
      <alignment vertical="center"/>
    </xf>
    <xf numFmtId="0" fontId="35" fillId="2" borderId="6" xfId="0" applyFont="1" applyFill="1" applyBorder="1" applyAlignment="1">
      <alignment horizontal="center" vertical="center"/>
    </xf>
    <xf numFmtId="10" fontId="35" fillId="2" borderId="10" xfId="0" applyNumberFormat="1" applyFont="1" applyFill="1" applyBorder="1" applyAlignment="1">
      <alignment horizontal="center" vertical="center"/>
    </xf>
    <xf numFmtId="165" fontId="35" fillId="2" borderId="10" xfId="0" applyNumberFormat="1" applyFont="1" applyFill="1" applyBorder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/>
    </xf>
    <xf numFmtId="10" fontId="7" fillId="2" borderId="4" xfId="0" applyNumberFormat="1" applyFont="1" applyFill="1" applyBorder="1" applyAlignment="1">
      <alignment horizontal="center" vertical="center"/>
    </xf>
    <xf numFmtId="0" fontId="36" fillId="0" borderId="1" xfId="0" applyFont="1" applyBorder="1"/>
    <xf numFmtId="0" fontId="36" fillId="0" borderId="4" xfId="0" applyFont="1" applyBorder="1"/>
    <xf numFmtId="0" fontId="36" fillId="0" borderId="3" xfId="0" applyFont="1" applyBorder="1" applyAlignment="1">
      <alignment vertical="center"/>
    </xf>
    <xf numFmtId="0" fontId="7" fillId="2" borderId="6" xfId="0" applyFont="1" applyFill="1" applyBorder="1" applyAlignment="1">
      <alignment horizontal="center" vertical="center"/>
    </xf>
    <xf numFmtId="165" fontId="7" fillId="2" borderId="0" xfId="0" applyNumberFormat="1" applyFont="1" applyFill="1" applyAlignment="1">
      <alignment horizontal="center" vertical="center"/>
    </xf>
    <xf numFmtId="10" fontId="35" fillId="2" borderId="5" xfId="3" applyNumberFormat="1" applyFont="1" applyFill="1" applyBorder="1" applyAlignment="1">
      <alignment horizontal="center" vertical="center"/>
    </xf>
    <xf numFmtId="165" fontId="7" fillId="2" borderId="45" xfId="0" applyNumberFormat="1" applyFont="1" applyFill="1" applyBorder="1" applyAlignment="1">
      <alignment horizontal="center" vertical="center"/>
    </xf>
    <xf numFmtId="0" fontId="36" fillId="0" borderId="5" xfId="0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center" vertical="center"/>
    </xf>
    <xf numFmtId="10" fontId="35" fillId="2" borderId="27" xfId="3" applyNumberFormat="1" applyFont="1" applyFill="1" applyBorder="1" applyAlignment="1">
      <alignment horizontal="center" vertical="center"/>
    </xf>
    <xf numFmtId="165" fontId="35" fillId="2" borderId="46" xfId="0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 wrapText="1"/>
    </xf>
    <xf numFmtId="0" fontId="7" fillId="0" borderId="5" xfId="17" applyFont="1" applyBorder="1" applyAlignment="1">
      <alignment horizontal="center" vertical="center"/>
    </xf>
    <xf numFmtId="0" fontId="7" fillId="0" borderId="37" xfId="17" applyFont="1" applyBorder="1" applyAlignment="1">
      <alignment horizontal="center" vertical="center" wrapText="1"/>
    </xf>
    <xf numFmtId="2" fontId="21" fillId="3" borderId="40" xfId="17" applyNumberFormat="1" applyFont="1" applyFill="1" applyBorder="1" applyAlignment="1">
      <alignment horizontal="center" vertical="center"/>
    </xf>
    <xf numFmtId="44" fontId="43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44" fontId="36" fillId="0" borderId="0" xfId="0" applyNumberFormat="1" applyFont="1" applyAlignment="1">
      <alignment vertical="center"/>
    </xf>
    <xf numFmtId="165" fontId="36" fillId="0" borderId="0" xfId="0" applyNumberFormat="1" applyFont="1" applyAlignment="1">
      <alignment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43" fontId="36" fillId="2" borderId="0" xfId="8" applyFont="1" applyFill="1" applyBorder="1" applyAlignment="1">
      <alignment vertical="center"/>
    </xf>
    <xf numFmtId="4" fontId="35" fillId="2" borderId="0" xfId="0" applyNumberFormat="1" applyFont="1" applyFill="1" applyAlignment="1">
      <alignment horizontal="right" vertical="center"/>
    </xf>
    <xf numFmtId="165" fontId="35" fillId="2" borderId="12" xfId="8" applyNumberFormat="1" applyFont="1" applyFill="1" applyBorder="1" applyAlignment="1" applyProtection="1">
      <alignment horizontal="right" vertical="center" wrapText="1"/>
    </xf>
    <xf numFmtId="4" fontId="36" fillId="2" borderId="0" xfId="8" applyNumberFormat="1" applyFont="1" applyFill="1" applyBorder="1" applyAlignment="1">
      <alignment vertical="center"/>
    </xf>
    <xf numFmtId="165" fontId="36" fillId="2" borderId="12" xfId="8" applyNumberFormat="1" applyFont="1" applyFill="1" applyBorder="1" applyAlignment="1">
      <alignment vertical="center"/>
    </xf>
    <xf numFmtId="10" fontId="36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43" fontId="36" fillId="0" borderId="0" xfId="8" applyFont="1" applyAlignment="1">
      <alignment vertical="center"/>
    </xf>
    <xf numFmtId="4" fontId="36" fillId="0" borderId="0" xfId="8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45" fillId="0" borderId="0" xfId="0" applyFont="1" applyAlignment="1">
      <alignment horizontal="right" vertical="center"/>
    </xf>
    <xf numFmtId="0" fontId="46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48" fillId="0" borderId="3" xfId="0" applyFont="1" applyBorder="1" applyAlignment="1">
      <alignment vertical="center" textRotation="90"/>
    </xf>
    <xf numFmtId="0" fontId="46" fillId="0" borderId="3" xfId="0" applyFont="1" applyBorder="1" applyAlignment="1">
      <alignment vertical="center" wrapText="1"/>
    </xf>
    <xf numFmtId="0" fontId="34" fillId="2" borderId="0" xfId="0" applyFont="1" applyFill="1" applyAlignment="1">
      <alignment vertical="center"/>
    </xf>
    <xf numFmtId="0" fontId="34" fillId="2" borderId="0" xfId="0" applyFont="1" applyFill="1" applyAlignment="1">
      <alignment vertical="center" wrapText="1"/>
    </xf>
    <xf numFmtId="43" fontId="34" fillId="2" borderId="0" xfId="8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34" fillId="2" borderId="6" xfId="0" applyFont="1" applyFill="1" applyBorder="1" applyAlignment="1">
      <alignment vertical="center"/>
    </xf>
    <xf numFmtId="0" fontId="49" fillId="2" borderId="0" xfId="0" applyFont="1" applyFill="1" applyAlignment="1">
      <alignment horizontal="right" vertical="center"/>
    </xf>
    <xf numFmtId="0" fontId="49" fillId="0" borderId="0" xfId="0" applyFont="1" applyAlignment="1">
      <alignment vertical="center"/>
    </xf>
    <xf numFmtId="0" fontId="34" fillId="2" borderId="1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10" xfId="0" applyFont="1" applyFill="1" applyBorder="1" applyAlignment="1">
      <alignment vertical="center" wrapText="1"/>
    </xf>
    <xf numFmtId="43" fontId="8" fillId="2" borderId="7" xfId="8" applyFont="1" applyFill="1" applyBorder="1" applyAlignment="1" applyProtection="1">
      <alignment vertical="center" wrapText="1"/>
    </xf>
    <xf numFmtId="43" fontId="49" fillId="0" borderId="0" xfId="0" applyNumberFormat="1" applyFont="1" applyAlignment="1">
      <alignment vertical="center"/>
    </xf>
    <xf numFmtId="0" fontId="34" fillId="2" borderId="8" xfId="0" applyFont="1" applyFill="1" applyBorder="1" applyAlignment="1">
      <alignment vertical="center"/>
    </xf>
    <xf numFmtId="0" fontId="38" fillId="2" borderId="1" xfId="0" applyFont="1" applyFill="1" applyBorder="1" applyAlignment="1">
      <alignment horizontal="right" vertical="center" wrapText="1"/>
    </xf>
    <xf numFmtId="49" fontId="51" fillId="2" borderId="4" xfId="0" applyNumberFormat="1" applyFont="1" applyFill="1" applyBorder="1" applyAlignment="1">
      <alignment vertical="center"/>
    </xf>
    <xf numFmtId="0" fontId="38" fillId="2" borderId="8" xfId="0" applyFont="1" applyFill="1" applyBorder="1" applyAlignment="1">
      <alignment horizontal="right" vertical="center" wrapText="1"/>
    </xf>
    <xf numFmtId="49" fontId="51" fillId="2" borderId="13" xfId="0" applyNumberFormat="1" applyFont="1" applyFill="1" applyBorder="1" applyAlignment="1">
      <alignment vertical="center"/>
    </xf>
    <xf numFmtId="10" fontId="51" fillId="2" borderId="4" xfId="3" applyNumberFormat="1" applyFont="1" applyFill="1" applyBorder="1" applyAlignment="1" applyProtection="1">
      <alignment horizontal="left" vertical="center" wrapText="1"/>
    </xf>
    <xf numFmtId="0" fontId="38" fillId="2" borderId="6" xfId="0" applyFont="1" applyFill="1" applyBorder="1" applyAlignment="1">
      <alignment horizontal="right" vertical="center" wrapText="1"/>
    </xf>
    <xf numFmtId="2" fontId="39" fillId="2" borderId="10" xfId="0" applyNumberFormat="1" applyFont="1" applyFill="1" applyBorder="1" applyAlignment="1">
      <alignment horizontal="center" vertical="center" wrapText="1"/>
    </xf>
    <xf numFmtId="0" fontId="39" fillId="2" borderId="7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center" vertical="center" wrapText="1"/>
    </xf>
    <xf numFmtId="0" fontId="39" fillId="2" borderId="13" xfId="0" applyFont="1" applyFill="1" applyBorder="1" applyAlignment="1">
      <alignment horizontal="center" vertical="center" wrapText="1"/>
    </xf>
    <xf numFmtId="43" fontId="39" fillId="2" borderId="9" xfId="8" applyFont="1" applyFill="1" applyBorder="1" applyAlignment="1" applyProtection="1">
      <alignment horizontal="center" vertical="center" wrapText="1"/>
    </xf>
    <xf numFmtId="43" fontId="39" fillId="2" borderId="13" xfId="8" applyFont="1" applyFill="1" applyBorder="1" applyAlignment="1" applyProtection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vertical="center" wrapText="1"/>
    </xf>
    <xf numFmtId="0" fontId="40" fillId="2" borderId="4" xfId="0" applyFont="1" applyFill="1" applyBorder="1" applyAlignment="1">
      <alignment horizontal="center" vertical="center" wrapText="1"/>
    </xf>
    <xf numFmtId="43" fontId="40" fillId="2" borderId="2" xfId="8" applyFont="1" applyFill="1" applyBorder="1" applyAlignment="1" applyProtection="1">
      <alignment horizontal="right" vertical="center" wrapText="1"/>
    </xf>
    <xf numFmtId="0" fontId="49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43" fontId="34" fillId="0" borderId="0" xfId="8" applyFont="1" applyAlignment="1">
      <alignment vertical="center"/>
    </xf>
    <xf numFmtId="0" fontId="34" fillId="0" borderId="6" xfId="0" applyFont="1" applyBorder="1"/>
    <xf numFmtId="0" fontId="34" fillId="0" borderId="11" xfId="0" applyFont="1" applyBorder="1"/>
    <xf numFmtId="0" fontId="8" fillId="0" borderId="12" xfId="0" applyFont="1" applyBorder="1" applyAlignment="1">
      <alignment vertical="center" wrapText="1"/>
    </xf>
    <xf numFmtId="0" fontId="34" fillId="0" borderId="8" xfId="0" applyFont="1" applyBorder="1"/>
    <xf numFmtId="0" fontId="38" fillId="0" borderId="1" xfId="0" applyFont="1" applyBorder="1" applyAlignment="1">
      <alignment horizontal="right" vertical="center" wrapText="1"/>
    </xf>
    <xf numFmtId="0" fontId="35" fillId="2" borderId="49" xfId="0" applyFont="1" applyFill="1" applyBorder="1" applyAlignment="1">
      <alignment horizontal="center" vertical="center"/>
    </xf>
    <xf numFmtId="49" fontId="51" fillId="2" borderId="13" xfId="0" applyNumberFormat="1" applyFont="1" applyFill="1" applyBorder="1" applyAlignment="1">
      <alignment horizontal="left" vertical="center"/>
    </xf>
    <xf numFmtId="0" fontId="51" fillId="2" borderId="13" xfId="3" applyNumberFormat="1" applyFont="1" applyFill="1" applyBorder="1" applyAlignment="1" applyProtection="1">
      <alignment horizontal="left" vertical="center" wrapText="1"/>
    </xf>
    <xf numFmtId="0" fontId="51" fillId="2" borderId="10" xfId="0" applyFont="1" applyFill="1" applyBorder="1" applyAlignment="1">
      <alignment horizontal="left" vertical="center"/>
    </xf>
    <xf numFmtId="0" fontId="35" fillId="0" borderId="4" xfId="17" applyFont="1" applyBorder="1" applyAlignment="1">
      <alignment horizontal="right" vertical="center" wrapText="1"/>
    </xf>
    <xf numFmtId="0" fontId="7" fillId="2" borderId="3" xfId="0" applyFont="1" applyFill="1" applyBorder="1" applyAlignment="1">
      <alignment vertical="center" wrapText="1"/>
    </xf>
    <xf numFmtId="0" fontId="35" fillId="0" borderId="6" xfId="17" applyFont="1" applyBorder="1" applyAlignment="1">
      <alignment horizontal="right" vertical="center" wrapText="1"/>
    </xf>
    <xf numFmtId="0" fontId="35" fillId="0" borderId="10" xfId="17" applyFont="1" applyBorder="1" applyAlignment="1">
      <alignment horizontal="right" vertical="center" wrapText="1"/>
    </xf>
    <xf numFmtId="2" fontId="35" fillId="3" borderId="10" xfId="17" applyNumberFormat="1" applyFont="1" applyFill="1" applyBorder="1" applyAlignment="1">
      <alignment horizontal="center" vertical="center" wrapText="1"/>
    </xf>
    <xf numFmtId="0" fontId="35" fillId="0" borderId="7" xfId="17" applyFont="1" applyBorder="1" applyAlignment="1">
      <alignment horizontal="center" vertical="center" wrapText="1"/>
    </xf>
    <xf numFmtId="0" fontId="35" fillId="0" borderId="6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4" fillId="16" borderId="6" xfId="0" applyFont="1" applyFill="1" applyBorder="1" applyAlignment="1">
      <alignment horizontal="center" vertical="center" wrapText="1"/>
    </xf>
    <xf numFmtId="0" fontId="44" fillId="16" borderId="7" xfId="0" applyFont="1" applyFill="1" applyBorder="1" applyAlignment="1">
      <alignment horizontal="center" vertical="center" wrapText="1"/>
    </xf>
    <xf numFmtId="0" fontId="44" fillId="16" borderId="11" xfId="0" applyFont="1" applyFill="1" applyBorder="1" applyAlignment="1">
      <alignment horizontal="center" vertical="center" wrapText="1"/>
    </xf>
    <xf numFmtId="0" fontId="44" fillId="16" borderId="12" xfId="0" applyFont="1" applyFill="1" applyBorder="1" applyAlignment="1">
      <alignment horizontal="center" vertical="center" wrapText="1"/>
    </xf>
    <xf numFmtId="0" fontId="44" fillId="16" borderId="8" xfId="0" applyFont="1" applyFill="1" applyBorder="1" applyAlignment="1">
      <alignment horizontal="center" vertical="center" wrapText="1"/>
    </xf>
    <xf numFmtId="0" fontId="44" fillId="16" borderId="9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right" vertical="center"/>
    </xf>
    <xf numFmtId="49" fontId="46" fillId="0" borderId="1" xfId="0" applyNumberFormat="1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0" fontId="45" fillId="0" borderId="1" xfId="0" applyFont="1" applyBorder="1" applyAlignment="1">
      <alignment horizontal="right" vertical="center"/>
    </xf>
    <xf numFmtId="0" fontId="45" fillId="0" borderId="2" xfId="0" applyFont="1" applyBorder="1" applyAlignment="1">
      <alignment horizontal="right" vertical="center"/>
    </xf>
    <xf numFmtId="0" fontId="46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9" fontId="47" fillId="17" borderId="10" xfId="3" applyFont="1" applyFill="1" applyBorder="1" applyAlignment="1">
      <alignment horizontal="center" vertical="center"/>
    </xf>
    <xf numFmtId="0" fontId="48" fillId="7" borderId="6" xfId="0" applyFont="1" applyFill="1" applyBorder="1" applyAlignment="1">
      <alignment horizontal="center" vertical="center" textRotation="90"/>
    </xf>
    <xf numFmtId="0" fontId="48" fillId="7" borderId="7" xfId="0" applyFont="1" applyFill="1" applyBorder="1" applyAlignment="1">
      <alignment horizontal="center" vertical="center" textRotation="90"/>
    </xf>
    <xf numFmtId="0" fontId="48" fillId="7" borderId="11" xfId="0" applyFont="1" applyFill="1" applyBorder="1" applyAlignment="1">
      <alignment horizontal="center" vertical="center" textRotation="90"/>
    </xf>
    <xf numFmtId="0" fontId="48" fillId="7" borderId="12" xfId="0" applyFont="1" applyFill="1" applyBorder="1" applyAlignment="1">
      <alignment horizontal="center" vertical="center" textRotation="90"/>
    </xf>
    <xf numFmtId="0" fontId="48" fillId="7" borderId="8" xfId="0" applyFont="1" applyFill="1" applyBorder="1" applyAlignment="1">
      <alignment horizontal="center" vertical="center" textRotation="90"/>
    </xf>
    <xf numFmtId="0" fontId="48" fillId="7" borderId="9" xfId="0" applyFont="1" applyFill="1" applyBorder="1" applyAlignment="1">
      <alignment horizontal="center" vertical="center" textRotation="90"/>
    </xf>
    <xf numFmtId="0" fontId="11" fillId="6" borderId="34" xfId="14" applyFont="1" applyFill="1" applyBorder="1" applyAlignment="1" applyProtection="1">
      <alignment horizontal="center" vertical="center"/>
      <protection locked="0"/>
    </xf>
    <xf numFmtId="0" fontId="11" fillId="6" borderId="35" xfId="14" applyFont="1" applyFill="1" applyBorder="1" applyAlignment="1" applyProtection="1">
      <alignment horizontal="center" vertical="center"/>
      <protection locked="0"/>
    </xf>
    <xf numFmtId="0" fontId="17" fillId="6" borderId="28" xfId="14" applyFont="1" applyFill="1" applyBorder="1" applyAlignment="1" applyProtection="1">
      <alignment horizontal="center" vertical="center"/>
      <protection locked="0"/>
    </xf>
    <xf numFmtId="0" fontId="17" fillId="6" borderId="29" xfId="14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0" fontId="37" fillId="4" borderId="10" xfId="0" applyFont="1" applyFill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left" vertical="center" wrapText="1"/>
    </xf>
    <xf numFmtId="0" fontId="39" fillId="0" borderId="4" xfId="0" applyFont="1" applyBorder="1" applyAlignment="1">
      <alignment horizontal="left" vertical="center" wrapText="1"/>
    </xf>
    <xf numFmtId="0" fontId="51" fillId="0" borderId="6" xfId="0" applyFont="1" applyBorder="1" applyAlignment="1">
      <alignment horizontal="center" vertical="top"/>
    </xf>
    <xf numFmtId="0" fontId="51" fillId="0" borderId="10" xfId="0" applyFont="1" applyBorder="1" applyAlignment="1">
      <alignment horizontal="center" vertical="top"/>
    </xf>
    <xf numFmtId="0" fontId="51" fillId="0" borderId="7" xfId="0" applyFont="1" applyBorder="1" applyAlignment="1">
      <alignment horizontal="center" vertical="top"/>
    </xf>
    <xf numFmtId="0" fontId="51" fillId="0" borderId="11" xfId="0" applyFont="1" applyBorder="1" applyAlignment="1">
      <alignment horizontal="center" vertical="top"/>
    </xf>
    <xf numFmtId="0" fontId="51" fillId="0" borderId="0" xfId="0" applyFont="1" applyAlignment="1">
      <alignment horizontal="center" vertical="top"/>
    </xf>
    <xf numFmtId="0" fontId="51" fillId="0" borderId="12" xfId="0" applyFont="1" applyBorder="1" applyAlignment="1">
      <alignment horizontal="center" vertical="top"/>
    </xf>
    <xf numFmtId="0" fontId="39" fillId="0" borderId="11" xfId="0" applyFont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9" fillId="0" borderId="12" xfId="0" applyFont="1" applyBorder="1" applyAlignment="1">
      <alignment horizontal="center" wrapText="1"/>
    </xf>
    <xf numFmtId="0" fontId="39" fillId="0" borderId="8" xfId="0" applyFont="1" applyBorder="1" applyAlignment="1">
      <alignment horizontal="center" wrapText="1"/>
    </xf>
    <xf numFmtId="0" fontId="39" fillId="0" borderId="13" xfId="0" applyFont="1" applyBorder="1" applyAlignment="1">
      <alignment horizontal="center" wrapText="1"/>
    </xf>
    <xf numFmtId="0" fontId="39" fillId="0" borderId="9" xfId="0" applyFont="1" applyBorder="1" applyAlignment="1">
      <alignment horizontal="center" wrapText="1"/>
    </xf>
    <xf numFmtId="0" fontId="39" fillId="2" borderId="48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left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5" fillId="2" borderId="8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10" fontId="0" fillId="0" borderId="6" xfId="0" applyNumberForma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0" fontId="52" fillId="0" borderId="3" xfId="0" applyNumberFormat="1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165" fontId="52" fillId="0" borderId="3" xfId="0" applyNumberFormat="1" applyFont="1" applyBorder="1" applyAlignment="1">
      <alignment horizontal="center"/>
    </xf>
    <xf numFmtId="0" fontId="50" fillId="4" borderId="6" xfId="0" applyFont="1" applyFill="1" applyBorder="1" applyAlignment="1">
      <alignment horizontal="center" vertical="center" wrapText="1"/>
    </xf>
    <xf numFmtId="0" fontId="50" fillId="4" borderId="10" xfId="0" applyFont="1" applyFill="1" applyBorder="1" applyAlignment="1">
      <alignment horizontal="center" vertical="center" wrapText="1"/>
    </xf>
    <xf numFmtId="0" fontId="50" fillId="4" borderId="7" xfId="0" applyFont="1" applyFill="1" applyBorder="1" applyAlignment="1">
      <alignment horizontal="center" vertical="center" wrapText="1"/>
    </xf>
    <xf numFmtId="0" fontId="51" fillId="2" borderId="6" xfId="0" applyFont="1" applyFill="1" applyBorder="1" applyAlignment="1">
      <alignment horizontal="center" vertical="center"/>
    </xf>
    <xf numFmtId="0" fontId="51" fillId="2" borderId="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wrapText="1"/>
    </xf>
    <xf numFmtId="0" fontId="39" fillId="2" borderId="12" xfId="0" applyFont="1" applyFill="1" applyBorder="1" applyAlignment="1">
      <alignment horizontal="center" wrapText="1"/>
    </xf>
    <xf numFmtId="0" fontId="39" fillId="2" borderId="8" xfId="0" applyFont="1" applyFill="1" applyBorder="1" applyAlignment="1">
      <alignment horizontal="center" wrapText="1"/>
    </xf>
    <xf numFmtId="0" fontId="39" fillId="2" borderId="9" xfId="0" applyFont="1" applyFill="1" applyBorder="1" applyAlignment="1">
      <alignment horizont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4" fontId="35" fillId="2" borderId="13" xfId="3" applyNumberFormat="1" applyFont="1" applyFill="1" applyBorder="1" applyAlignment="1" applyProtection="1">
      <alignment horizontal="right" vertical="center" wrapText="1"/>
    </xf>
    <xf numFmtId="0" fontId="35" fillId="2" borderId="4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4" fontId="35" fillId="2" borderId="6" xfId="8" applyNumberFormat="1" applyFont="1" applyFill="1" applyBorder="1" applyAlignment="1" applyProtection="1">
      <alignment horizontal="center" vertical="center"/>
    </xf>
    <xf numFmtId="4" fontId="35" fillId="2" borderId="10" xfId="8" applyNumberFormat="1" applyFont="1" applyFill="1" applyBorder="1" applyAlignment="1" applyProtection="1">
      <alignment horizontal="center" vertical="center"/>
    </xf>
    <xf numFmtId="4" fontId="35" fillId="2" borderId="7" xfId="8" applyNumberFormat="1" applyFont="1" applyFill="1" applyBorder="1" applyAlignment="1" applyProtection="1">
      <alignment horizontal="center" vertical="center"/>
    </xf>
    <xf numFmtId="0" fontId="35" fillId="2" borderId="11" xfId="0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5" fillId="0" borderId="1" xfId="17" applyFont="1" applyBorder="1" applyAlignment="1">
      <alignment horizontal="center" vertical="center" wrapText="1"/>
    </xf>
    <xf numFmtId="0" fontId="35" fillId="0" borderId="2" xfId="17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 wrapText="1"/>
    </xf>
    <xf numFmtId="0" fontId="7" fillId="0" borderId="4" xfId="17" applyFont="1" applyBorder="1" applyAlignment="1">
      <alignment horizontal="center" vertical="center" wrapText="1"/>
    </xf>
    <xf numFmtId="0" fontId="7" fillId="0" borderId="2" xfId="17" applyFont="1" applyBorder="1" applyAlignment="1">
      <alignment horizontal="center" vertical="center" wrapText="1"/>
    </xf>
    <xf numFmtId="2" fontId="7" fillId="10" borderId="1" xfId="17" applyNumberFormat="1" applyFont="1" applyFill="1" applyBorder="1" applyAlignment="1">
      <alignment horizontal="center" vertical="center" wrapText="1"/>
    </xf>
    <xf numFmtId="2" fontId="7" fillId="10" borderId="2" xfId="17" applyNumberFormat="1" applyFont="1" applyFill="1" applyBorder="1" applyAlignment="1">
      <alignment horizontal="center" vertical="center" wrapText="1"/>
    </xf>
    <xf numFmtId="0" fontId="35" fillId="0" borderId="4" xfId="17" applyFont="1" applyBorder="1" applyAlignment="1">
      <alignment horizontal="center" vertical="center" wrapText="1"/>
    </xf>
    <xf numFmtId="0" fontId="35" fillId="0" borderId="8" xfId="17" applyFont="1" applyBorder="1" applyAlignment="1">
      <alignment horizontal="right" vertical="center" wrapText="1"/>
    </xf>
    <xf numFmtId="0" fontId="35" fillId="0" borderId="13" xfId="17" applyFont="1" applyBorder="1" applyAlignment="1">
      <alignment horizontal="right" vertical="center" wrapText="1"/>
    </xf>
    <xf numFmtId="0" fontId="35" fillId="0" borderId="9" xfId="17" applyFont="1" applyBorder="1" applyAlignment="1">
      <alignment horizontal="right" vertical="center" wrapText="1"/>
    </xf>
    <xf numFmtId="2" fontId="21" fillId="0" borderId="5" xfId="17" applyNumberFormat="1" applyFont="1" applyBorder="1" applyAlignment="1">
      <alignment horizontal="center" vertical="center"/>
    </xf>
    <xf numFmtId="2" fontId="21" fillId="0" borderId="37" xfId="17" applyNumberFormat="1" applyFont="1" applyBorder="1" applyAlignment="1">
      <alignment horizontal="center" vertical="center"/>
    </xf>
    <xf numFmtId="0" fontId="35" fillId="5" borderId="3" xfId="17" applyFont="1" applyFill="1" applyBorder="1" applyAlignment="1">
      <alignment horizontal="left" vertical="center" wrapText="1"/>
    </xf>
    <xf numFmtId="0" fontId="35" fillId="0" borderId="1" xfId="17" applyFont="1" applyBorder="1" applyAlignment="1">
      <alignment horizontal="right" vertical="center" wrapText="1"/>
    </xf>
    <xf numFmtId="0" fontId="35" fillId="0" borderId="4" xfId="17" applyFont="1" applyBorder="1" applyAlignment="1">
      <alignment horizontal="right" vertical="center" wrapText="1"/>
    </xf>
    <xf numFmtId="0" fontId="35" fillId="0" borderId="2" xfId="17" applyFont="1" applyBorder="1" applyAlignment="1">
      <alignment horizontal="right" vertical="center" wrapText="1"/>
    </xf>
    <xf numFmtId="2" fontId="7" fillId="3" borderId="3" xfId="17" applyNumberFormat="1" applyFont="1" applyFill="1" applyBorder="1" applyAlignment="1">
      <alignment horizontal="center" vertical="center"/>
    </xf>
    <xf numFmtId="0" fontId="7" fillId="3" borderId="3" xfId="17" applyFont="1" applyFill="1" applyBorder="1" applyAlignment="1">
      <alignment horizontal="center" vertical="center"/>
    </xf>
    <xf numFmtId="0" fontId="35" fillId="0" borderId="1" xfId="17" applyFont="1" applyBorder="1" applyAlignment="1">
      <alignment horizontal="center" vertical="center"/>
    </xf>
    <xf numFmtId="0" fontId="35" fillId="0" borderId="4" xfId="17" applyFont="1" applyBorder="1" applyAlignment="1">
      <alignment horizontal="center" vertical="center"/>
    </xf>
    <xf numFmtId="0" fontId="35" fillId="0" borderId="2" xfId="17" applyFont="1" applyBorder="1" applyAlignment="1">
      <alignment horizontal="center" vertical="center"/>
    </xf>
    <xf numFmtId="2" fontId="35" fillId="3" borderId="1" xfId="17" applyNumberFormat="1" applyFont="1" applyFill="1" applyBorder="1" applyAlignment="1">
      <alignment horizontal="center" vertical="center" wrapText="1"/>
    </xf>
    <xf numFmtId="2" fontId="35" fillId="3" borderId="2" xfId="17" applyNumberFormat="1" applyFont="1" applyFill="1" applyBorder="1" applyAlignment="1">
      <alignment horizontal="center" vertical="center" wrapText="1"/>
    </xf>
    <xf numFmtId="2" fontId="7" fillId="0" borderId="1" xfId="17" applyNumberFormat="1" applyFont="1" applyBorder="1" applyAlignment="1">
      <alignment horizontal="center" vertical="center"/>
    </xf>
    <xf numFmtId="0" fontId="7" fillId="0" borderId="4" xfId="17" applyFont="1" applyBorder="1" applyAlignment="1">
      <alignment horizontal="center" vertical="center"/>
    </xf>
    <xf numFmtId="0" fontId="7" fillId="0" borderId="2" xfId="17" applyFont="1" applyBorder="1" applyAlignment="1">
      <alignment horizontal="center" vertical="center"/>
    </xf>
    <xf numFmtId="0" fontId="7" fillId="0" borderId="1" xfId="17" applyFont="1" applyBorder="1" applyAlignment="1">
      <alignment horizontal="center" vertical="center"/>
    </xf>
    <xf numFmtId="0" fontId="35" fillId="5" borderId="1" xfId="17" applyFont="1" applyFill="1" applyBorder="1" applyAlignment="1">
      <alignment horizontal="left" vertical="center" wrapText="1"/>
    </xf>
    <xf numFmtId="0" fontId="35" fillId="5" borderId="4" xfId="17" applyFont="1" applyFill="1" applyBorder="1" applyAlignment="1">
      <alignment horizontal="left" vertical="center" wrapText="1"/>
    </xf>
    <xf numFmtId="0" fontId="35" fillId="5" borderId="2" xfId="17" applyFont="1" applyFill="1" applyBorder="1" applyAlignment="1">
      <alignment horizontal="left" vertical="center" wrapText="1"/>
    </xf>
    <xf numFmtId="0" fontId="35" fillId="0" borderId="3" xfId="17" applyFont="1" applyBorder="1" applyAlignment="1">
      <alignment horizontal="center" vertical="center" wrapText="1"/>
    </xf>
    <xf numFmtId="0" fontId="35" fillId="0" borderId="6" xfId="17" applyFont="1" applyBorder="1" applyAlignment="1">
      <alignment horizontal="center" vertical="center"/>
    </xf>
    <xf numFmtId="0" fontId="35" fillId="0" borderId="10" xfId="17" applyFont="1" applyBorder="1" applyAlignment="1">
      <alignment horizontal="center" vertical="center"/>
    </xf>
    <xf numFmtId="0" fontId="35" fillId="0" borderId="7" xfId="17" applyFont="1" applyBorder="1" applyAlignment="1">
      <alignment horizontal="center" vertical="center"/>
    </xf>
    <xf numFmtId="2" fontId="7" fillId="10" borderId="1" xfId="17" applyNumberFormat="1" applyFont="1" applyFill="1" applyBorder="1" applyAlignment="1">
      <alignment horizontal="center" vertical="center"/>
    </xf>
    <xf numFmtId="2" fontId="7" fillId="10" borderId="2" xfId="17" applyNumberFormat="1" applyFont="1" applyFill="1" applyBorder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/>
    </xf>
    <xf numFmtId="2" fontId="7" fillId="3" borderId="2" xfId="17" applyNumberFormat="1" applyFont="1" applyFill="1" applyBorder="1" applyAlignment="1">
      <alignment horizontal="center" vertical="center"/>
    </xf>
    <xf numFmtId="0" fontId="35" fillId="0" borderId="1" xfId="17" applyFont="1" applyBorder="1" applyAlignment="1">
      <alignment horizontal="right" vertical="center"/>
    </xf>
    <xf numFmtId="0" fontId="35" fillId="0" borderId="4" xfId="17" applyFont="1" applyBorder="1" applyAlignment="1">
      <alignment horizontal="right" vertical="center"/>
    </xf>
    <xf numFmtId="0" fontId="35" fillId="0" borderId="2" xfId="17" applyFont="1" applyBorder="1" applyAlignment="1">
      <alignment horizontal="right" vertical="center"/>
    </xf>
    <xf numFmtId="2" fontId="35" fillId="3" borderId="1" xfId="17" applyNumberFormat="1" applyFont="1" applyFill="1" applyBorder="1" applyAlignment="1">
      <alignment horizontal="center" vertical="center"/>
    </xf>
    <xf numFmtId="2" fontId="35" fillId="3" borderId="2" xfId="17" applyNumberFormat="1" applyFont="1" applyFill="1" applyBorder="1" applyAlignment="1">
      <alignment horizontal="center" vertical="center"/>
    </xf>
    <xf numFmtId="2" fontId="35" fillId="3" borderId="3" xfId="17" applyNumberFormat="1" applyFont="1" applyFill="1" applyBorder="1" applyAlignment="1">
      <alignment horizontal="center" vertical="center" wrapText="1"/>
    </xf>
    <xf numFmtId="2" fontId="35" fillId="10" borderId="3" xfId="17" applyNumberFormat="1" applyFont="1" applyFill="1" applyBorder="1" applyAlignment="1">
      <alignment horizontal="left" vertical="center" wrapText="1"/>
    </xf>
    <xf numFmtId="2" fontId="7" fillId="3" borderId="3" xfId="17" applyNumberFormat="1" applyFont="1" applyFill="1" applyBorder="1" applyAlignment="1">
      <alignment horizontal="center" vertical="center" wrapText="1"/>
    </xf>
    <xf numFmtId="2" fontId="7" fillId="3" borderId="1" xfId="17" applyNumberFormat="1" applyFont="1" applyFill="1" applyBorder="1" applyAlignment="1">
      <alignment horizontal="center" vertical="center" wrapText="1"/>
    </xf>
    <xf numFmtId="2" fontId="7" fillId="3" borderId="2" xfId="17" applyNumberFormat="1" applyFont="1" applyFill="1" applyBorder="1" applyAlignment="1">
      <alignment horizontal="center" vertical="center" wrapText="1"/>
    </xf>
    <xf numFmtId="0" fontId="35" fillId="0" borderId="3" xfId="17" applyFont="1" applyBorder="1" applyAlignment="1">
      <alignment horizontal="center" vertical="center"/>
    </xf>
    <xf numFmtId="0" fontId="7" fillId="2" borderId="1" xfId="17" applyFont="1" applyFill="1" applyBorder="1" applyAlignment="1">
      <alignment horizontal="left" vertical="center" wrapText="1"/>
    </xf>
    <xf numFmtId="0" fontId="7" fillId="2" borderId="4" xfId="17" applyFont="1" applyFill="1" applyBorder="1" applyAlignment="1">
      <alignment horizontal="left" vertical="center" wrapText="1"/>
    </xf>
    <xf numFmtId="0" fontId="7" fillId="2" borderId="2" xfId="17" applyFont="1" applyFill="1" applyBorder="1" applyAlignment="1">
      <alignment horizontal="left" vertical="center" wrapText="1"/>
    </xf>
    <xf numFmtId="49" fontId="35" fillId="7" borderId="1" xfId="17" applyNumberFormat="1" applyFont="1" applyFill="1" applyBorder="1" applyAlignment="1">
      <alignment horizontal="center" vertical="center"/>
    </xf>
    <xf numFmtId="49" fontId="35" fillId="7" borderId="4" xfId="17" applyNumberFormat="1" applyFont="1" applyFill="1" applyBorder="1" applyAlignment="1">
      <alignment horizontal="center" vertical="center"/>
    </xf>
    <xf numFmtId="49" fontId="35" fillId="7" borderId="2" xfId="17" applyNumberFormat="1" applyFont="1" applyFill="1" applyBorder="1" applyAlignment="1">
      <alignment horizontal="center" vertical="center"/>
    </xf>
    <xf numFmtId="49" fontId="35" fillId="11" borderId="1" xfId="17" applyNumberFormat="1" applyFont="1" applyFill="1" applyBorder="1" applyAlignment="1">
      <alignment horizontal="center" vertical="center"/>
    </xf>
    <xf numFmtId="49" fontId="35" fillId="11" borderId="4" xfId="17" applyNumberFormat="1" applyFont="1" applyFill="1" applyBorder="1" applyAlignment="1">
      <alignment horizontal="center" vertical="center"/>
    </xf>
    <xf numFmtId="49" fontId="35" fillId="11" borderId="2" xfId="17" applyNumberFormat="1" applyFont="1" applyFill="1" applyBorder="1" applyAlignment="1">
      <alignment horizontal="center" vertical="center"/>
    </xf>
    <xf numFmtId="49" fontId="35" fillId="11" borderId="1" xfId="17" applyNumberFormat="1" applyFont="1" applyFill="1" applyBorder="1" applyAlignment="1">
      <alignment horizontal="left" vertical="center"/>
    </xf>
    <xf numFmtId="49" fontId="35" fillId="11" borderId="4" xfId="17" applyNumberFormat="1" applyFont="1" applyFill="1" applyBorder="1" applyAlignment="1">
      <alignment horizontal="left" vertical="center"/>
    </xf>
    <xf numFmtId="49" fontId="35" fillId="11" borderId="2" xfId="17" applyNumberFormat="1" applyFont="1" applyFill="1" applyBorder="1" applyAlignment="1">
      <alignment horizontal="left" vertical="center"/>
    </xf>
    <xf numFmtId="49" fontId="35" fillId="2" borderId="1" xfId="17" applyNumberFormat="1" applyFont="1" applyFill="1" applyBorder="1" applyAlignment="1">
      <alignment horizontal="right" vertical="center" wrapText="1"/>
    </xf>
    <xf numFmtId="49" fontId="35" fillId="2" borderId="4" xfId="17" applyNumberFormat="1" applyFont="1" applyFill="1" applyBorder="1" applyAlignment="1">
      <alignment horizontal="right" vertical="center" wrapText="1"/>
    </xf>
    <xf numFmtId="0" fontId="7" fillId="0" borderId="6" xfId="17" applyFont="1" applyBorder="1" applyAlignment="1">
      <alignment horizontal="center" vertical="center"/>
    </xf>
    <xf numFmtId="0" fontId="7" fillId="0" borderId="10" xfId="17" applyFont="1" applyBorder="1" applyAlignment="1">
      <alignment horizontal="center" vertical="center"/>
    </xf>
    <xf numFmtId="0" fontId="7" fillId="0" borderId="7" xfId="17" applyFont="1" applyBorder="1" applyAlignment="1">
      <alignment horizontal="center" vertical="center"/>
    </xf>
    <xf numFmtId="0" fontId="35" fillId="0" borderId="40" xfId="17" applyFont="1" applyBorder="1" applyAlignment="1">
      <alignment horizontal="center" vertical="center"/>
    </xf>
    <xf numFmtId="2" fontId="7" fillId="10" borderId="3" xfId="17" applyNumberFormat="1" applyFont="1" applyFill="1" applyBorder="1" applyAlignment="1">
      <alignment horizontal="center" vertical="center"/>
    </xf>
    <xf numFmtId="0" fontId="7" fillId="10" borderId="3" xfId="17" applyFont="1" applyFill="1" applyBorder="1" applyAlignment="1">
      <alignment horizontal="center" vertical="center"/>
    </xf>
    <xf numFmtId="49" fontId="35" fillId="0" borderId="1" xfId="17" applyNumberFormat="1" applyFont="1" applyBorder="1" applyAlignment="1">
      <alignment horizontal="center" vertical="center" wrapText="1"/>
    </xf>
    <xf numFmtId="49" fontId="35" fillId="0" borderId="4" xfId="17" applyNumberFormat="1" applyFont="1" applyBorder="1" applyAlignment="1">
      <alignment horizontal="center" vertical="center" wrapText="1"/>
    </xf>
    <xf numFmtId="49" fontId="35" fillId="2" borderId="3" xfId="17" applyNumberFormat="1" applyFont="1" applyFill="1" applyBorder="1" applyAlignment="1">
      <alignment horizontal="right" vertical="center" wrapText="1"/>
    </xf>
    <xf numFmtId="2" fontId="7" fillId="0" borderId="3" xfId="17" applyNumberFormat="1" applyFont="1" applyBorder="1" applyAlignment="1">
      <alignment horizontal="left" vertical="center" wrapText="1"/>
    </xf>
    <xf numFmtId="0" fontId="7" fillId="2" borderId="1" xfId="17" applyFont="1" applyFill="1" applyBorder="1" applyAlignment="1">
      <alignment horizontal="center" vertical="center" wrapText="1"/>
    </xf>
    <xf numFmtId="0" fontId="7" fillId="2" borderId="4" xfId="17" applyFont="1" applyFill="1" applyBorder="1" applyAlignment="1">
      <alignment horizontal="center" vertical="center" wrapText="1"/>
    </xf>
    <xf numFmtId="0" fontId="7" fillId="2" borderId="2" xfId="17" applyFont="1" applyFill="1" applyBorder="1" applyAlignment="1">
      <alignment horizontal="center" vertical="center" wrapText="1"/>
    </xf>
    <xf numFmtId="0" fontId="35" fillId="0" borderId="3" xfId="17" applyFont="1" applyBorder="1" applyAlignment="1">
      <alignment horizontal="left" vertical="center"/>
    </xf>
    <xf numFmtId="49" fontId="35" fillId="0" borderId="1" xfId="17" applyNumberFormat="1" applyFont="1" applyBorder="1" applyAlignment="1">
      <alignment horizontal="right" vertical="center" wrapText="1"/>
    </xf>
    <xf numFmtId="49" fontId="35" fillId="0" borderId="4" xfId="17" applyNumberFormat="1" applyFont="1" applyBorder="1" applyAlignment="1">
      <alignment horizontal="right" vertical="center" wrapText="1"/>
    </xf>
    <xf numFmtId="0" fontId="35" fillId="10" borderId="1" xfId="17" applyFont="1" applyFill="1" applyBorder="1" applyAlignment="1">
      <alignment horizontal="center" vertical="center" wrapText="1"/>
    </xf>
    <xf numFmtId="0" fontId="35" fillId="10" borderId="2" xfId="17" applyFont="1" applyFill="1" applyBorder="1" applyAlignment="1">
      <alignment horizontal="center" vertical="center" wrapText="1"/>
    </xf>
    <xf numFmtId="49" fontId="7" fillId="0" borderId="3" xfId="17" applyNumberFormat="1" applyFont="1" applyBorder="1" applyAlignment="1">
      <alignment horizontal="left" vertical="center"/>
    </xf>
    <xf numFmtId="49" fontId="35" fillId="8" borderId="1" xfId="17" applyNumberFormat="1" applyFont="1" applyFill="1" applyBorder="1" applyAlignment="1">
      <alignment horizontal="center" vertical="center" wrapText="1"/>
    </xf>
    <xf numFmtId="49" fontId="35" fillId="8" borderId="4" xfId="17" applyNumberFormat="1" applyFont="1" applyFill="1" applyBorder="1" applyAlignment="1">
      <alignment horizontal="center" vertical="center" wrapText="1"/>
    </xf>
    <xf numFmtId="49" fontId="35" fillId="8" borderId="2" xfId="17" applyNumberFormat="1" applyFont="1" applyFill="1" applyBorder="1" applyAlignment="1">
      <alignment horizontal="center" vertical="center" wrapText="1"/>
    </xf>
    <xf numFmtId="0" fontId="35" fillId="5" borderId="1" xfId="17" applyFont="1" applyFill="1" applyBorder="1" applyAlignment="1">
      <alignment horizontal="center" vertical="center" wrapText="1"/>
    </xf>
    <xf numFmtId="0" fontId="35" fillId="5" borderId="4" xfId="17" applyFont="1" applyFill="1" applyBorder="1" applyAlignment="1">
      <alignment horizontal="center" vertical="center" wrapText="1"/>
    </xf>
    <xf numFmtId="0" fontId="35" fillId="5" borderId="2" xfId="17" applyFont="1" applyFill="1" applyBorder="1" applyAlignment="1">
      <alignment horizontal="center" vertical="center" wrapText="1"/>
    </xf>
    <xf numFmtId="0" fontId="35" fillId="10" borderId="5" xfId="17" applyFont="1" applyFill="1" applyBorder="1" applyAlignment="1">
      <alignment horizontal="center" vertical="center"/>
    </xf>
    <xf numFmtId="0" fontId="35" fillId="10" borderId="40" xfId="17" applyFont="1" applyFill="1" applyBorder="1" applyAlignment="1">
      <alignment horizontal="center" vertical="center"/>
    </xf>
    <xf numFmtId="0" fontId="35" fillId="7" borderId="1" xfId="17" applyFont="1" applyFill="1" applyBorder="1" applyAlignment="1">
      <alignment horizontal="center" vertical="center" wrapText="1"/>
    </xf>
    <xf numFmtId="0" fontId="35" fillId="7" borderId="4" xfId="17" applyFont="1" applyFill="1" applyBorder="1" applyAlignment="1">
      <alignment horizontal="center" vertical="center" wrapText="1"/>
    </xf>
    <xf numFmtId="0" fontId="35" fillId="7" borderId="2" xfId="17" applyFont="1" applyFill="1" applyBorder="1" applyAlignment="1">
      <alignment horizontal="center" vertical="center" wrapText="1"/>
    </xf>
    <xf numFmtId="2" fontId="35" fillId="0" borderId="4" xfId="17" applyNumberFormat="1" applyFont="1" applyBorder="1" applyAlignment="1">
      <alignment horizontal="center" vertical="center" wrapText="1"/>
    </xf>
    <xf numFmtId="0" fontId="7" fillId="0" borderId="3" xfId="17" applyFont="1" applyBorder="1" applyAlignment="1">
      <alignment horizontal="center" vertical="center"/>
    </xf>
    <xf numFmtId="4" fontId="7" fillId="3" borderId="3" xfId="17" applyNumberFormat="1" applyFont="1" applyFill="1" applyBorder="1" applyAlignment="1">
      <alignment horizontal="center" vertical="center" wrapText="1"/>
    </xf>
    <xf numFmtId="49" fontId="7" fillId="0" borderId="3" xfId="17" applyNumberFormat="1" applyFont="1" applyBorder="1" applyAlignment="1">
      <alignment horizontal="left" vertical="center" wrapText="1"/>
    </xf>
    <xf numFmtId="0" fontId="35" fillId="0" borderId="3" xfId="17" applyFont="1" applyBorder="1" applyAlignment="1">
      <alignment horizontal="right" vertical="center"/>
    </xf>
    <xf numFmtId="4" fontId="35" fillId="3" borderId="3" xfId="17" applyNumberFormat="1" applyFont="1" applyFill="1" applyBorder="1" applyAlignment="1">
      <alignment horizontal="center" vertical="center" wrapText="1"/>
    </xf>
    <xf numFmtId="0" fontId="35" fillId="0" borderId="1" xfId="17" applyFont="1" applyBorder="1" applyAlignment="1">
      <alignment horizontal="left" vertical="center" wrapText="1"/>
    </xf>
    <xf numFmtId="0" fontId="35" fillId="0" borderId="4" xfId="17" applyFont="1" applyBorder="1" applyAlignment="1">
      <alignment horizontal="left" vertical="center" wrapText="1"/>
    </xf>
    <xf numFmtId="0" fontId="35" fillId="0" borderId="2" xfId="17" applyFont="1" applyBorder="1" applyAlignment="1">
      <alignment horizontal="left" vertical="center" wrapText="1"/>
    </xf>
    <xf numFmtId="0" fontId="7" fillId="0" borderId="5" xfId="17" applyFont="1" applyBorder="1" applyAlignment="1">
      <alignment horizontal="center" vertical="center" wrapText="1"/>
    </xf>
    <xf numFmtId="0" fontId="7" fillId="0" borderId="40" xfId="17" applyFont="1" applyBorder="1" applyAlignment="1">
      <alignment horizontal="center" vertical="center" wrapText="1"/>
    </xf>
    <xf numFmtId="4" fontId="7" fillId="0" borderId="3" xfId="17" applyNumberFormat="1" applyFont="1" applyBorder="1" applyAlignment="1">
      <alignment horizontal="center" vertical="center" wrapText="1"/>
    </xf>
    <xf numFmtId="0" fontId="35" fillId="0" borderId="11" xfId="17" applyFont="1" applyBorder="1" applyAlignment="1">
      <alignment horizontal="center" wrapText="1"/>
    </xf>
    <xf numFmtId="0" fontId="35" fillId="0" borderId="12" xfId="17" applyFont="1" applyBorder="1" applyAlignment="1">
      <alignment horizontal="center" wrapText="1"/>
    </xf>
    <xf numFmtId="0" fontId="35" fillId="0" borderId="8" xfId="17" applyFont="1" applyBorder="1" applyAlignment="1">
      <alignment horizontal="center" wrapText="1"/>
    </xf>
    <xf numFmtId="0" fontId="35" fillId="0" borderId="9" xfId="17" applyFont="1" applyBorder="1" applyAlignment="1">
      <alignment horizontal="center" wrapText="1"/>
    </xf>
    <xf numFmtId="0" fontId="7" fillId="0" borderId="11" xfId="17" applyFont="1" applyBorder="1" applyAlignment="1">
      <alignment horizontal="center" vertical="center"/>
    </xf>
    <xf numFmtId="0" fontId="7" fillId="0" borderId="12" xfId="17" applyFont="1" applyBorder="1" applyAlignment="1">
      <alignment horizontal="center" vertical="center"/>
    </xf>
    <xf numFmtId="0" fontId="7" fillId="0" borderId="8" xfId="17" applyFont="1" applyBorder="1" applyAlignment="1">
      <alignment horizontal="center" vertical="center"/>
    </xf>
    <xf numFmtId="0" fontId="7" fillId="0" borderId="9" xfId="17" applyFont="1" applyBorder="1" applyAlignment="1">
      <alignment horizontal="center" vertical="center"/>
    </xf>
    <xf numFmtId="0" fontId="7" fillId="0" borderId="4" xfId="17" applyFont="1" applyBorder="1" applyAlignment="1">
      <alignment horizontal="left" vertical="center" wrapText="1"/>
    </xf>
    <xf numFmtId="0" fontId="7" fillId="0" borderId="2" xfId="17" applyFont="1" applyBorder="1" applyAlignment="1">
      <alignment horizontal="left" vertical="center" wrapText="1"/>
    </xf>
    <xf numFmtId="0" fontId="7" fillId="0" borderId="1" xfId="17" applyFont="1" applyBorder="1" applyAlignment="1">
      <alignment horizontal="left" vertical="center" wrapText="1"/>
    </xf>
    <xf numFmtId="0" fontId="8" fillId="4" borderId="40" xfId="17" applyFont="1" applyFill="1" applyBorder="1" applyAlignment="1">
      <alignment horizontal="center" vertical="center" wrapText="1"/>
    </xf>
    <xf numFmtId="0" fontId="8" fillId="4" borderId="3" xfId="17" applyFont="1" applyFill="1" applyBorder="1" applyAlignment="1">
      <alignment horizontal="center" vertical="center" wrapText="1"/>
    </xf>
    <xf numFmtId="49" fontId="35" fillId="0" borderId="3" xfId="17" applyNumberFormat="1" applyFont="1" applyBorder="1" applyAlignment="1">
      <alignment horizontal="left" vertical="center"/>
    </xf>
    <xf numFmtId="0" fontId="35" fillId="10" borderId="4" xfId="17" applyFont="1" applyFill="1" applyBorder="1" applyAlignment="1">
      <alignment horizontal="center" vertical="center" wrapText="1"/>
    </xf>
    <xf numFmtId="0" fontId="35" fillId="0" borderId="6" xfId="17" applyFont="1" applyBorder="1" applyAlignment="1">
      <alignment horizontal="left" vertical="center"/>
    </xf>
    <xf numFmtId="0" fontId="35" fillId="0" borderId="10" xfId="17" applyFont="1" applyBorder="1" applyAlignment="1">
      <alignment horizontal="left" vertical="center"/>
    </xf>
    <xf numFmtId="0" fontId="35" fillId="0" borderId="7" xfId="17" applyFont="1" applyBorder="1" applyAlignment="1">
      <alignment horizontal="left" vertical="center"/>
    </xf>
    <xf numFmtId="0" fontId="35" fillId="10" borderId="4" xfId="17" applyFont="1" applyFill="1" applyBorder="1" applyAlignment="1">
      <alignment horizontal="center"/>
    </xf>
    <xf numFmtId="0" fontId="35" fillId="10" borderId="2" xfId="17" applyFont="1" applyFill="1" applyBorder="1" applyAlignment="1">
      <alignment horizontal="center"/>
    </xf>
    <xf numFmtId="2" fontId="21" fillId="0" borderId="40" xfId="17" applyNumberFormat="1" applyFont="1" applyBorder="1" applyAlignment="1">
      <alignment horizontal="center" vertical="center"/>
    </xf>
    <xf numFmtId="0" fontId="7" fillId="0" borderId="6" xfId="17" applyFont="1" applyBorder="1" applyAlignment="1">
      <alignment horizontal="center" vertical="center" wrapText="1"/>
    </xf>
    <xf numFmtId="0" fontId="7" fillId="0" borderId="10" xfId="17" applyFont="1" applyBorder="1" applyAlignment="1">
      <alignment horizontal="center" vertical="center" wrapText="1"/>
    </xf>
    <xf numFmtId="0" fontId="7" fillId="0" borderId="7" xfId="17" applyFont="1" applyBorder="1" applyAlignment="1">
      <alignment horizontal="center" vertical="center" wrapText="1"/>
    </xf>
    <xf numFmtId="0" fontId="7" fillId="0" borderId="0" xfId="17" applyFont="1" applyAlignment="1">
      <alignment horizontal="center" vertical="center"/>
    </xf>
    <xf numFmtId="0" fontId="7" fillId="0" borderId="5" xfId="17" applyFont="1" applyBorder="1" applyAlignment="1">
      <alignment horizontal="center" vertical="center"/>
    </xf>
    <xf numFmtId="0" fontId="7" fillId="0" borderId="37" xfId="17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2" fontId="7" fillId="3" borderId="1" xfId="0" applyNumberFormat="1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/>
    </xf>
    <xf numFmtId="2" fontId="35" fillId="0" borderId="40" xfId="17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" xfId="0" applyFont="1" applyBorder="1" applyAlignment="1">
      <alignment horizontal="right" vertical="center" wrapText="1"/>
    </xf>
    <xf numFmtId="0" fontId="35" fillId="0" borderId="4" xfId="0" applyFont="1" applyBorder="1" applyAlignment="1">
      <alignment horizontal="right" vertical="center" wrapText="1"/>
    </xf>
    <xf numFmtId="0" fontId="35" fillId="0" borderId="2" xfId="0" applyFont="1" applyBorder="1" applyAlignment="1">
      <alignment horizontal="right" vertical="center" wrapText="1"/>
    </xf>
    <xf numFmtId="2" fontId="35" fillId="3" borderId="1" xfId="0" applyNumberFormat="1" applyFont="1" applyFill="1" applyBorder="1" applyAlignment="1">
      <alignment horizontal="center" vertical="center" wrapText="1"/>
    </xf>
    <xf numFmtId="2" fontId="35" fillId="3" borderId="2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0" fontId="35" fillId="3" borderId="2" xfId="17" applyFont="1" applyFill="1" applyBorder="1" applyAlignment="1">
      <alignment horizontal="center" vertical="center"/>
    </xf>
    <xf numFmtId="0" fontId="7" fillId="0" borderId="3" xfId="17" applyFont="1" applyBorder="1" applyAlignment="1">
      <alignment horizontal="left" vertical="center" wrapText="1"/>
    </xf>
    <xf numFmtId="0" fontId="7" fillId="0" borderId="37" xfId="17" applyFont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vertical="center" wrapText="1"/>
    </xf>
    <xf numFmtId="0" fontId="35" fillId="5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5" fillId="0" borderId="4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8" fillId="4" borderId="11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4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top"/>
    </xf>
    <xf numFmtId="49" fontId="21" fillId="0" borderId="1" xfId="14" applyNumberFormat="1" applyFont="1" applyBorder="1" applyAlignment="1">
      <alignment horizontal="center"/>
    </xf>
    <xf numFmtId="49" fontId="21" fillId="0" borderId="4" xfId="14" applyNumberFormat="1" applyFont="1" applyBorder="1" applyAlignment="1">
      <alignment horizontal="center"/>
    </xf>
    <xf numFmtId="49" fontId="21" fillId="0" borderId="2" xfId="14" applyNumberFormat="1" applyFont="1" applyBorder="1" applyAlignment="1">
      <alignment horizontal="center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8" xfId="0" applyFont="1" applyBorder="1" applyAlignment="1">
      <alignment horizontal="center" wrapText="1"/>
    </xf>
    <xf numFmtId="0" fontId="21" fillId="0" borderId="9" xfId="0" applyFont="1" applyBorder="1" applyAlignment="1">
      <alignment horizontal="center" wrapText="1"/>
    </xf>
    <xf numFmtId="0" fontId="20" fillId="5" borderId="3" xfId="14" applyFont="1" applyFill="1" applyBorder="1" applyAlignment="1">
      <alignment horizontal="center" vertical="center" wrapText="1"/>
    </xf>
    <xf numFmtId="0" fontId="20" fillId="5" borderId="3" xfId="14" applyFont="1" applyFill="1" applyBorder="1" applyAlignment="1">
      <alignment horizontal="center"/>
    </xf>
    <xf numFmtId="0" fontId="21" fillId="0" borderId="38" xfId="14" applyFont="1" applyBorder="1" applyAlignment="1">
      <alignment horizontal="left" vertical="center"/>
    </xf>
    <xf numFmtId="44" fontId="21" fillId="0" borderId="38" xfId="16" applyFont="1" applyFill="1" applyBorder="1" applyAlignment="1">
      <alignment horizontal="center"/>
    </xf>
    <xf numFmtId="0" fontId="21" fillId="0" borderId="43" xfId="14" applyFont="1" applyBorder="1" applyAlignment="1">
      <alignment horizontal="left" vertical="center"/>
    </xf>
    <xf numFmtId="0" fontId="21" fillId="0" borderId="44" xfId="14" applyFont="1" applyBorder="1" applyAlignment="1">
      <alignment horizontal="left" vertical="center"/>
    </xf>
    <xf numFmtId="44" fontId="21" fillId="0" borderId="36" xfId="16" applyFont="1" applyFill="1" applyBorder="1" applyAlignment="1">
      <alignment horizontal="center"/>
    </xf>
    <xf numFmtId="0" fontId="21" fillId="0" borderId="41" xfId="14" applyFont="1" applyBorder="1" applyAlignment="1">
      <alignment horizontal="left" vertical="center"/>
    </xf>
    <xf numFmtId="0" fontId="21" fillId="0" borderId="42" xfId="14" applyFont="1" applyBorder="1" applyAlignment="1">
      <alignment horizontal="left" vertical="center"/>
    </xf>
    <xf numFmtId="44" fontId="21" fillId="0" borderId="39" xfId="16" applyFont="1" applyFill="1" applyBorder="1" applyAlignment="1">
      <alignment horizontal="center"/>
    </xf>
    <xf numFmtId="0" fontId="7" fillId="0" borderId="1" xfId="6" applyFont="1" applyBorder="1" applyAlignment="1">
      <alignment horizontal="right"/>
    </xf>
    <xf numFmtId="0" fontId="7" fillId="0" borderId="4" xfId="6" applyFont="1" applyBorder="1" applyAlignment="1">
      <alignment horizontal="right"/>
    </xf>
    <xf numFmtId="0" fontId="7" fillId="0" borderId="2" xfId="6" applyFont="1" applyBorder="1" applyAlignment="1">
      <alignment horizontal="right"/>
    </xf>
    <xf numFmtId="0" fontId="35" fillId="0" borderId="0" xfId="6" applyFont="1" applyAlignment="1">
      <alignment horizontal="center" vertical="center"/>
    </xf>
    <xf numFmtId="0" fontId="35" fillId="0" borderId="13" xfId="6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8" fillId="4" borderId="3" xfId="0" applyFont="1" applyFill="1" applyBorder="1" applyAlignment="1">
      <alignment horizontal="center" vertical="center" wrapText="1"/>
    </xf>
    <xf numFmtId="49" fontId="35" fillId="0" borderId="4" xfId="0" applyNumberFormat="1" applyFont="1" applyBorder="1" applyAlignment="1">
      <alignment horizontal="left" vertical="center" wrapText="1"/>
    </xf>
    <xf numFmtId="0" fontId="35" fillId="0" borderId="4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49" fontId="35" fillId="0" borderId="4" xfId="0" applyNumberFormat="1" applyFont="1" applyBorder="1" applyAlignment="1">
      <alignment vertical="center" wrapText="1"/>
    </xf>
    <xf numFmtId="0" fontId="35" fillId="0" borderId="4" xfId="0" applyFont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0" fontId="35" fillId="0" borderId="4" xfId="0" applyFont="1" applyBorder="1" applyAlignment="1">
      <alignment vertical="center"/>
    </xf>
    <xf numFmtId="0" fontId="35" fillId="0" borderId="2" xfId="0" applyFont="1" applyBorder="1" applyAlignment="1">
      <alignment vertical="center"/>
    </xf>
    <xf numFmtId="0" fontId="7" fillId="0" borderId="11" xfId="6" applyFont="1" applyBorder="1" applyAlignment="1">
      <alignment horizontal="left" vertical="center" wrapText="1"/>
    </xf>
    <xf numFmtId="0" fontId="7" fillId="0" borderId="0" xfId="6" applyFont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 wrapText="1"/>
    </xf>
    <xf numFmtId="0" fontId="7" fillId="5" borderId="4" xfId="6" applyFont="1" applyFill="1" applyBorder="1" applyAlignment="1">
      <alignment horizontal="center" vertical="center" wrapText="1"/>
    </xf>
    <xf numFmtId="0" fontId="7" fillId="5" borderId="2" xfId="6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1" fillId="0" borderId="1" xfId="6" applyFont="1" applyBorder="1" applyAlignment="1">
      <alignment horizontal="right"/>
    </xf>
    <xf numFmtId="0" fontId="21" fillId="0" borderId="4" xfId="6" applyFont="1" applyBorder="1" applyAlignment="1">
      <alignment horizontal="right"/>
    </xf>
    <xf numFmtId="0" fontId="21" fillId="0" borderId="2" xfId="6" applyFont="1" applyBorder="1" applyAlignment="1">
      <alignment horizontal="right"/>
    </xf>
    <xf numFmtId="49" fontId="28" fillId="0" borderId="4" xfId="40" applyNumberFormat="1" applyFont="1" applyBorder="1" applyAlignment="1">
      <alignment vertical="center" wrapText="1"/>
    </xf>
    <xf numFmtId="0" fontId="28" fillId="0" borderId="4" xfId="40" applyFont="1" applyBorder="1" applyAlignment="1">
      <alignment vertical="center" wrapText="1"/>
    </xf>
    <xf numFmtId="0" fontId="28" fillId="0" borderId="2" xfId="40" applyFont="1" applyBorder="1" applyAlignment="1">
      <alignment vertical="center" wrapText="1"/>
    </xf>
    <xf numFmtId="0" fontId="30" fillId="0" borderId="11" xfId="40" applyFont="1" applyBorder="1" applyAlignment="1">
      <alignment horizontal="center" vertical="center" wrapText="1"/>
    </xf>
    <xf numFmtId="0" fontId="30" fillId="0" borderId="12" xfId="40" applyFont="1" applyBorder="1" applyAlignment="1">
      <alignment horizontal="center" vertical="center" wrapText="1"/>
    </xf>
    <xf numFmtId="0" fontId="30" fillId="0" borderId="8" xfId="40" applyFont="1" applyBorder="1" applyAlignment="1">
      <alignment horizontal="center" vertical="center" wrapText="1"/>
    </xf>
    <xf numFmtId="0" fontId="30" fillId="0" borderId="9" xfId="40" applyFont="1" applyBorder="1" applyAlignment="1">
      <alignment horizontal="center" vertical="center" wrapText="1"/>
    </xf>
    <xf numFmtId="0" fontId="28" fillId="0" borderId="4" xfId="40" applyFont="1" applyBorder="1" applyAlignment="1">
      <alignment vertical="center"/>
    </xf>
    <xf numFmtId="0" fontId="28" fillId="0" borderId="2" xfId="40" applyFont="1" applyBorder="1" applyAlignment="1">
      <alignment vertical="center"/>
    </xf>
    <xf numFmtId="0" fontId="21" fillId="0" borderId="11" xfId="6" applyFont="1" applyBorder="1" applyAlignment="1">
      <alignment horizontal="left" vertical="center" wrapText="1"/>
    </xf>
    <xf numFmtId="0" fontId="21" fillId="0" borderId="0" xfId="6" applyFont="1" applyAlignment="1">
      <alignment horizontal="left" vertical="center" wrapText="1"/>
    </xf>
    <xf numFmtId="0" fontId="21" fillId="5" borderId="1" xfId="6" applyFont="1" applyFill="1" applyBorder="1" applyAlignment="1">
      <alignment horizontal="center" vertical="center" wrapText="1"/>
    </xf>
    <xf numFmtId="0" fontId="21" fillId="5" borderId="4" xfId="6" applyFont="1" applyFill="1" applyBorder="1" applyAlignment="1">
      <alignment horizontal="center" vertical="center" wrapText="1"/>
    </xf>
    <xf numFmtId="0" fontId="21" fillId="5" borderId="2" xfId="6" applyFont="1" applyFill="1" applyBorder="1" applyAlignment="1">
      <alignment horizontal="center" vertical="center" wrapText="1"/>
    </xf>
    <xf numFmtId="0" fontId="20" fillId="0" borderId="0" xfId="6" applyFont="1" applyAlignment="1">
      <alignment horizontal="center" vertical="center"/>
    </xf>
    <xf numFmtId="0" fontId="20" fillId="0" borderId="13" xfId="6" applyFont="1" applyBorder="1" applyAlignment="1">
      <alignment horizontal="center" vertical="center"/>
    </xf>
    <xf numFmtId="0" fontId="29" fillId="0" borderId="11" xfId="40" applyFont="1" applyBorder="1" applyAlignment="1">
      <alignment horizontal="center" wrapText="1"/>
    </xf>
    <xf numFmtId="0" fontId="29" fillId="0" borderId="12" xfId="40" applyFont="1" applyBorder="1" applyAlignment="1">
      <alignment horizontal="center" wrapText="1"/>
    </xf>
    <xf numFmtId="0" fontId="21" fillId="0" borderId="1" xfId="40" applyFont="1" applyBorder="1" applyAlignment="1">
      <alignment horizontal="left" vertical="center" wrapText="1"/>
    </xf>
    <xf numFmtId="0" fontId="21" fillId="0" borderId="4" xfId="40" applyFont="1" applyBorder="1" applyAlignment="1">
      <alignment horizontal="left" vertical="center" wrapText="1"/>
    </xf>
    <xf numFmtId="0" fontId="21" fillId="0" borderId="2" xfId="40" applyFont="1" applyBorder="1" applyAlignment="1">
      <alignment horizontal="left" vertical="center" wrapText="1"/>
    </xf>
    <xf numFmtId="0" fontId="31" fillId="0" borderId="1" xfId="40" applyFont="1" applyBorder="1" applyAlignment="1">
      <alignment horizontal="left" vertical="center"/>
    </xf>
    <xf numFmtId="0" fontId="31" fillId="0" borderId="4" xfId="40" applyFont="1" applyBorder="1" applyAlignment="1">
      <alignment horizontal="left" vertical="center"/>
    </xf>
    <xf numFmtId="0" fontId="31" fillId="0" borderId="2" xfId="40" applyFont="1" applyBorder="1" applyAlignment="1">
      <alignment horizontal="left" vertical="center"/>
    </xf>
    <xf numFmtId="0" fontId="21" fillId="0" borderId="1" xfId="40" applyFont="1" applyBorder="1" applyAlignment="1">
      <alignment horizontal="left" vertical="center"/>
    </xf>
    <xf numFmtId="0" fontId="21" fillId="0" borderId="4" xfId="40" applyFont="1" applyBorder="1" applyAlignment="1">
      <alignment horizontal="left" vertical="center"/>
    </xf>
    <xf numFmtId="0" fontId="21" fillId="0" borderId="2" xfId="40" applyFont="1" applyBorder="1" applyAlignment="1">
      <alignment horizontal="left" vertical="center"/>
    </xf>
    <xf numFmtId="0" fontId="27" fillId="4" borderId="3" xfId="40" applyFont="1" applyFill="1" applyBorder="1" applyAlignment="1">
      <alignment horizontal="center" vertical="center" wrapText="1"/>
    </xf>
    <xf numFmtId="49" fontId="28" fillId="0" borderId="4" xfId="40" applyNumberFormat="1" applyFont="1" applyBorder="1" applyAlignment="1">
      <alignment horizontal="left" vertical="center" wrapText="1"/>
    </xf>
    <xf numFmtId="0" fontId="28" fillId="0" borderId="4" xfId="40" applyFont="1" applyBorder="1" applyAlignment="1">
      <alignment horizontal="left" vertical="center" wrapText="1"/>
    </xf>
    <xf numFmtId="0" fontId="28" fillId="0" borderId="2" xfId="40" applyFont="1" applyBorder="1" applyAlignment="1">
      <alignment horizontal="left" vertical="center" wrapText="1"/>
    </xf>
    <xf numFmtId="0" fontId="35" fillId="2" borderId="1" xfId="0" applyFont="1" applyFill="1" applyBorder="1" applyAlignment="1">
      <alignment horizontal="right" vertical="center"/>
    </xf>
    <xf numFmtId="0" fontId="35" fillId="2" borderId="4" xfId="0" applyFont="1" applyFill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35" fillId="2" borderId="21" xfId="0" applyFont="1" applyFill="1" applyBorder="1" applyAlignment="1">
      <alignment horizontal="left" vertical="center" wrapText="1"/>
    </xf>
    <xf numFmtId="0" fontId="35" fillId="2" borderId="25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5" fillId="2" borderId="26" xfId="0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/>
    </xf>
    <xf numFmtId="0" fontId="35" fillId="5" borderId="47" xfId="0" applyFont="1" applyFill="1" applyBorder="1" applyAlignment="1">
      <alignment horizontal="center" vertical="center"/>
    </xf>
    <xf numFmtId="0" fontId="35" fillId="5" borderId="24" xfId="0" applyFont="1" applyFill="1" applyBorder="1" applyAlignment="1">
      <alignment horizontal="center" vertical="center"/>
    </xf>
    <xf numFmtId="0" fontId="35" fillId="2" borderId="20" xfId="0" applyFont="1" applyFill="1" applyBorder="1" applyAlignment="1">
      <alignment horizontal="center" vertical="center"/>
    </xf>
    <xf numFmtId="0" fontId="35" fillId="2" borderId="22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 wrapText="1"/>
    </xf>
    <xf numFmtId="0" fontId="35" fillId="2" borderId="20" xfId="0" applyFont="1" applyFill="1" applyBorder="1" applyAlignment="1">
      <alignment horizontal="center" vertical="center" wrapText="1"/>
    </xf>
    <xf numFmtId="165" fontId="35" fillId="2" borderId="17" xfId="0" applyNumberFormat="1" applyFont="1" applyFill="1" applyBorder="1" applyAlignment="1">
      <alignment horizontal="center" vertical="center" wrapText="1"/>
    </xf>
    <xf numFmtId="165" fontId="35" fillId="2" borderId="14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wrapText="1"/>
    </xf>
    <xf numFmtId="0" fontId="35" fillId="0" borderId="0" xfId="0" applyFont="1" applyAlignment="1">
      <alignment horizontal="center" wrapText="1"/>
    </xf>
    <xf numFmtId="0" fontId="35" fillId="0" borderId="12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5" fillId="0" borderId="13" xfId="0" applyFont="1" applyBorder="1" applyAlignment="1">
      <alignment horizontal="center" wrapText="1"/>
    </xf>
    <xf numFmtId="0" fontId="35" fillId="0" borderId="9" xfId="0" applyFont="1" applyBorder="1" applyAlignment="1">
      <alignment horizontal="center" wrapText="1"/>
    </xf>
    <xf numFmtId="0" fontId="35" fillId="2" borderId="10" xfId="0" applyFont="1" applyFill="1" applyBorder="1" applyAlignment="1">
      <alignment horizontal="right" vertical="center"/>
    </xf>
    <xf numFmtId="0" fontId="35" fillId="2" borderId="7" xfId="0" applyFont="1" applyFill="1" applyBorder="1" applyAlignment="1">
      <alignment horizontal="right" vertical="center"/>
    </xf>
    <xf numFmtId="0" fontId="35" fillId="2" borderId="21" xfId="0" applyFont="1" applyFill="1" applyBorder="1" applyAlignment="1">
      <alignment horizontal="left" vertical="center"/>
    </xf>
    <xf numFmtId="0" fontId="35" fillId="2" borderId="25" xfId="0" applyFont="1" applyFill="1" applyBorder="1" applyAlignment="1">
      <alignment horizontal="left" vertical="center"/>
    </xf>
    <xf numFmtId="0" fontId="22" fillId="13" borderId="6" xfId="0" applyFont="1" applyFill="1" applyBorder="1" applyAlignment="1">
      <alignment horizontal="center" vertical="center"/>
    </xf>
    <xf numFmtId="0" fontId="22" fillId="13" borderId="10" xfId="0" applyFont="1" applyFill="1" applyBorder="1" applyAlignment="1">
      <alignment horizontal="center" vertical="center"/>
    </xf>
    <xf numFmtId="0" fontId="22" fillId="13" borderId="7" xfId="0" applyFont="1" applyFill="1" applyBorder="1" applyAlignment="1">
      <alignment horizontal="center" vertical="center"/>
    </xf>
    <xf numFmtId="0" fontId="22" fillId="13" borderId="11" xfId="0" applyFont="1" applyFill="1" applyBorder="1" applyAlignment="1">
      <alignment horizontal="center" vertical="center"/>
    </xf>
    <xf numFmtId="0" fontId="22" fillId="13" borderId="0" xfId="0" applyFont="1" applyFill="1" applyAlignment="1">
      <alignment horizontal="center" vertical="center"/>
    </xf>
    <xf numFmtId="0" fontId="22" fillId="13" borderId="12" xfId="0" applyFont="1" applyFill="1" applyBorder="1" applyAlignment="1">
      <alignment horizontal="center" vertical="center"/>
    </xf>
    <xf numFmtId="0" fontId="22" fillId="13" borderId="8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22" fillId="13" borderId="9" xfId="0" applyFont="1" applyFill="1" applyBorder="1" applyAlignment="1">
      <alignment horizontal="center" vertical="center"/>
    </xf>
  </cellXfs>
  <cellStyles count="43">
    <cellStyle name="Moeda" xfId="18" builtinId="4"/>
    <cellStyle name="Moeda 2" xfId="11"/>
    <cellStyle name="Moeda 2 2" xfId="21"/>
    <cellStyle name="Moeda 2 2 2" xfId="35"/>
    <cellStyle name="Moeda 2 3" xfId="28"/>
    <cellStyle name="Moeda 3" xfId="16"/>
    <cellStyle name="Moeda 3 2" xfId="24"/>
    <cellStyle name="Moeda 3 2 2" xfId="38"/>
    <cellStyle name="Moeda 3 3" xfId="31"/>
    <cellStyle name="Moeda 4" xfId="25"/>
    <cellStyle name="Moeda 4 2" xfId="39"/>
    <cellStyle name="Moeda 5" xfId="32"/>
    <cellStyle name="Normal" xfId="0" builtinId="0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Normal 6" xfId="40"/>
    <cellStyle name="Porcentagem" xfId="3" builtinId="5"/>
    <cellStyle name="Porcentagem 2" xfId="42"/>
    <cellStyle name="Porcentagem 4" xfId="41"/>
    <cellStyle name="Vírgula" xfId="8" builtinId="3"/>
    <cellStyle name="Vírgula 2" xfId="7"/>
    <cellStyle name="Vírgula 2 2" xfId="12"/>
    <cellStyle name="Vírgula 2 2 2" xfId="22"/>
    <cellStyle name="Vírgula 2 2 2 2" xfId="36"/>
    <cellStyle name="Vírgula 2 2 3" xfId="29"/>
    <cellStyle name="Vírgula 3" xfId="10"/>
    <cellStyle name="Vírgula 3 2" xfId="20"/>
    <cellStyle name="Vírgula 3 2 2" xfId="34"/>
    <cellStyle name="Vírgula 3 3" xfId="27"/>
    <cellStyle name="Vírgula 4" xfId="13"/>
    <cellStyle name="Vírgula 4 2" xfId="23"/>
    <cellStyle name="Vírgula 4 2 2" xfId="37"/>
    <cellStyle name="Vírgula 4 3" xfId="30"/>
    <cellStyle name="Vírgula 5" xfId="19"/>
    <cellStyle name="Vírgula 5 2" xfId="33"/>
    <cellStyle name="Vírgula 6" xfId="26"/>
  </cellStyles>
  <dxfs count="29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/>
        <top/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Bahnschrift SemiBold Condensed"/>
        <scheme val="none"/>
      </font>
      <fill>
        <patternFill patternType="solid">
          <fgColor indexed="64"/>
          <bgColor theme="0" tint="-0.14999847407452621"/>
        </patternFill>
      </fill>
    </dxf>
    <dxf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9"/>
        <color auto="1"/>
        <name val="Cambria"/>
        <scheme val="none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9"/>
        <color auto="1"/>
        <name val="Cambri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Cambri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9"/>
        <color auto="1"/>
        <name val="Cambria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/>
        <color theme="0" tint="-0.499984740745262"/>
      </font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checked="Checked" fmlaLink="$A$12" lockText="1" noThreeD="1"/>
</file>

<file path=xl/ctrlProps/ctrlProp10.xml><?xml version="1.0" encoding="utf-8"?>
<formControlPr xmlns="http://schemas.microsoft.com/office/spreadsheetml/2009/9/main" objectType="CheckBox" checked="Checked" fmlaLink="$A$23" lockText="1" noThreeD="1"/>
</file>

<file path=xl/ctrlProps/ctrlProp11.xml><?xml version="1.0" encoding="utf-8"?>
<formControlPr xmlns="http://schemas.microsoft.com/office/spreadsheetml/2009/9/main" objectType="CheckBox" checked="Checked" fmlaLink="$A$24" lockText="1" noThreeD="1"/>
</file>

<file path=xl/ctrlProps/ctrlProp12.xml><?xml version="1.0" encoding="utf-8"?>
<formControlPr xmlns="http://schemas.microsoft.com/office/spreadsheetml/2009/9/main" objectType="CheckBox" checked="Checked" fmlaLink="$A$25" lockText="1" noThreeD="1"/>
</file>

<file path=xl/ctrlProps/ctrlProp13.xml><?xml version="1.0" encoding="utf-8"?>
<formControlPr xmlns="http://schemas.microsoft.com/office/spreadsheetml/2009/9/main" objectType="CheckBox" checked="Checked" fmlaLink="$A$26" lockText="1" noThreeD="1"/>
</file>

<file path=xl/ctrlProps/ctrlProp14.xml><?xml version="1.0" encoding="utf-8"?>
<formControlPr xmlns="http://schemas.microsoft.com/office/spreadsheetml/2009/9/main" objectType="CheckBox" checked="Checked" fmlaLink="$A$27" lockText="1" noThreeD="1"/>
</file>

<file path=xl/ctrlProps/ctrlProp15.xml><?xml version="1.0" encoding="utf-8"?>
<formControlPr xmlns="http://schemas.microsoft.com/office/spreadsheetml/2009/9/main" objectType="CheckBox" checked="Checked" fmlaLink="$A$28" lockText="1" noThreeD="1"/>
</file>

<file path=xl/ctrlProps/ctrlProp16.xml><?xml version="1.0" encoding="utf-8"?>
<formControlPr xmlns="http://schemas.microsoft.com/office/spreadsheetml/2009/9/main" objectType="CheckBox" checked="Checked" fmlaLink="$A$29" lockText="1" noThreeD="1"/>
</file>

<file path=xl/ctrlProps/ctrlProp17.xml><?xml version="1.0" encoding="utf-8"?>
<formControlPr xmlns="http://schemas.microsoft.com/office/spreadsheetml/2009/9/main" objectType="CheckBox" checked="Checked" fmlaLink="$A$30" lockText="1" noThreeD="1"/>
</file>

<file path=xl/ctrlProps/ctrlProp18.xml><?xml version="1.0" encoding="utf-8"?>
<formControlPr xmlns="http://schemas.microsoft.com/office/spreadsheetml/2009/9/main" objectType="CheckBox" checked="Checked" fmlaLink="$A$32" lockText="1" noThreeD="1"/>
</file>

<file path=xl/ctrlProps/ctrlProp19.xml><?xml version="1.0" encoding="utf-8"?>
<formControlPr xmlns="http://schemas.microsoft.com/office/spreadsheetml/2009/9/main" objectType="CheckBox" checked="Checked" fmlaLink="$A$16" lockText="1" noThreeD="1"/>
</file>

<file path=xl/ctrlProps/ctrlProp2.xml><?xml version="1.0" encoding="utf-8"?>
<formControlPr xmlns="http://schemas.microsoft.com/office/spreadsheetml/2009/9/main" objectType="CheckBox" checked="Checked" fmlaLink="$A$13" lockText="1" noThreeD="1"/>
</file>

<file path=xl/ctrlProps/ctrlProp20.xml><?xml version="1.0" encoding="utf-8"?>
<formControlPr xmlns="http://schemas.microsoft.com/office/spreadsheetml/2009/9/main" objectType="CheckBox" checked="Checked" fmlaLink="$A$19" lockText="1" noThreeD="1"/>
</file>

<file path=xl/ctrlProps/ctrlProp21.xml><?xml version="1.0" encoding="utf-8"?>
<formControlPr xmlns="http://schemas.microsoft.com/office/spreadsheetml/2009/9/main" objectType="CheckBox" checked="Checked" fmlaLink="$A$31" lockText="1" noThreeD="1"/>
</file>

<file path=xl/ctrlProps/ctrlProp3.xml><?xml version="1.0" encoding="utf-8"?>
<formControlPr xmlns="http://schemas.microsoft.com/office/spreadsheetml/2009/9/main" objectType="CheckBox" checked="Checked" fmlaLink="$A$14" lockText="1" noThreeD="1"/>
</file>

<file path=xl/ctrlProps/ctrlProp4.xml><?xml version="1.0" encoding="utf-8"?>
<formControlPr xmlns="http://schemas.microsoft.com/office/spreadsheetml/2009/9/main" objectType="CheckBox" checked="Checked" fmlaLink="$A$15" lockText="1" noThreeD="1"/>
</file>

<file path=xl/ctrlProps/ctrlProp5.xml><?xml version="1.0" encoding="utf-8"?>
<formControlPr xmlns="http://schemas.microsoft.com/office/spreadsheetml/2009/9/main" objectType="CheckBox" checked="Checked" fmlaLink="$A$17" lockText="1" noThreeD="1"/>
</file>

<file path=xl/ctrlProps/ctrlProp6.xml><?xml version="1.0" encoding="utf-8"?>
<formControlPr xmlns="http://schemas.microsoft.com/office/spreadsheetml/2009/9/main" objectType="CheckBox" checked="Checked" fmlaLink="$A$18" lockText="1" noThreeD="1"/>
</file>

<file path=xl/ctrlProps/ctrlProp7.xml><?xml version="1.0" encoding="utf-8"?>
<formControlPr xmlns="http://schemas.microsoft.com/office/spreadsheetml/2009/9/main" objectType="CheckBox" checked="Checked" fmlaLink="$A$20" lockText="1" noThreeD="1"/>
</file>

<file path=xl/ctrlProps/ctrlProp8.xml><?xml version="1.0" encoding="utf-8"?>
<formControlPr xmlns="http://schemas.microsoft.com/office/spreadsheetml/2009/9/main" objectType="CheckBox" checked="Checked" fmlaLink="$A$21" lockText="1" noThreeD="1"/>
</file>

<file path=xl/ctrlProps/ctrlProp9.xml><?xml version="1.0" encoding="utf-8"?>
<formControlPr xmlns="http://schemas.microsoft.com/office/spreadsheetml/2009/9/main" objectType="CheckBox" checked="Checked" fmlaLink="$A$2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0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hyperlink" Target="#DADOS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0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7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hyperlink" Target="#'MEMORIA DE CALCULO AT'!Area_de_impressao"/><Relationship Id="rId1" Type="http://schemas.openxmlformats.org/officeDocument/2006/relationships/hyperlink" Target="#DADO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BANCO DADOS INC'!Area_de_impressao"/><Relationship Id="rId3" Type="http://schemas.openxmlformats.org/officeDocument/2006/relationships/image" Target="../media/image20.emf"/><Relationship Id="rId7" Type="http://schemas.openxmlformats.org/officeDocument/2006/relationships/hyperlink" Target="#'BANCO DADOS ARQ'!Area_de_impressao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hyperlink" Target="#COMPOSI&#199;&#195;O!Area_de_impressao"/><Relationship Id="rId5" Type="http://schemas.openxmlformats.org/officeDocument/2006/relationships/hyperlink" Target="#DADOS!A1"/><Relationship Id="rId4" Type="http://schemas.openxmlformats.org/officeDocument/2006/relationships/hyperlink" Target="#OR&#199;AMENTO_DES!Area_de_impressao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TA&#199;&#213;ES!Area_de_impressao"/><Relationship Id="rId2" Type="http://schemas.openxmlformats.org/officeDocument/2006/relationships/hyperlink" Target="#DADOS!A1"/><Relationship Id="rId1" Type="http://schemas.openxmlformats.org/officeDocument/2006/relationships/hyperlink" Target="#'MEMORIA DE CALCULO AT'!Area_de_impressao"/><Relationship Id="rId4" Type="http://schemas.openxmlformats.org/officeDocument/2006/relationships/image" Target="../media/image2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RONOGRAMA!Area_de_impressao"/><Relationship Id="rId2" Type="http://schemas.openxmlformats.org/officeDocument/2006/relationships/hyperlink" Target="#DADOS!A1"/><Relationship Id="rId1" Type="http://schemas.openxmlformats.org/officeDocument/2006/relationships/hyperlink" Target="#COTA&#199;&#213;ES!Area_de_impressao"/><Relationship Id="rId4" Type="http://schemas.openxmlformats.org/officeDocument/2006/relationships/image" Target="../media/image20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180975</xdr:rowOff>
    </xdr:from>
    <xdr:to>
      <xdr:col>1</xdr:col>
      <xdr:colOff>2524125</xdr:colOff>
      <xdr:row>2</xdr:row>
      <xdr:rowOff>714921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81250"/>
          <a:ext cx="2428875" cy="53394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672355</xdr:colOff>
      <xdr:row>6</xdr:row>
      <xdr:rowOff>246530</xdr:rowOff>
    </xdr:from>
    <xdr:to>
      <xdr:col>1</xdr:col>
      <xdr:colOff>2613032</xdr:colOff>
      <xdr:row>6</xdr:row>
      <xdr:rowOff>925391</xdr:rowOff>
    </xdr:to>
    <xdr:pic>
      <xdr:nvPicPr>
        <xdr:cNvPr id="10" name="Imagem 9" descr="Portal Prefeitura de Naviraí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31" y="6689912"/>
          <a:ext cx="1940677" cy="67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1003658</xdr:colOff>
      <xdr:row>10</xdr:row>
      <xdr:rowOff>123265</xdr:rowOff>
    </xdr:from>
    <xdr:to>
      <xdr:col>1</xdr:col>
      <xdr:colOff>1911334</xdr:colOff>
      <xdr:row>10</xdr:row>
      <xdr:rowOff>986747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1462" y="10981765"/>
          <a:ext cx="907676" cy="863482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3556" y="13335560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13</xdr:row>
      <xdr:rowOff>152400</xdr:rowOff>
    </xdr:from>
    <xdr:to>
      <xdr:col>1</xdr:col>
      <xdr:colOff>2076450</xdr:colOff>
      <xdr:row>13</xdr:row>
      <xdr:rowOff>1169768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24350" y="14335125"/>
          <a:ext cx="1123950" cy="10173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24848</xdr:colOff>
          <xdr:row>0</xdr:row>
          <xdr:rowOff>57978</xdr:rowOff>
        </xdr:from>
        <xdr:to>
          <xdr:col>0</xdr:col>
          <xdr:colOff>1374913</xdr:colOff>
          <xdr:row>2</xdr:row>
          <xdr:rowOff>132522</xdr:rowOff>
        </xdr:to>
        <xdr:pic>
          <xdr:nvPicPr>
            <xdr:cNvPr id="3" name="Imagem 2">
              <a:extLst>
                <a:ext uri="{FF2B5EF4-FFF2-40B4-BE49-F238E27FC236}">
                  <a16:creationId xmlns="" xmlns:a16="http://schemas.microsoft.com/office/drawing/2014/main" id="{00000000-0008-0000-0A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039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4848" y="57978"/>
              <a:ext cx="1350065" cy="41413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38100</xdr:rowOff>
        </xdr:from>
        <xdr:to>
          <xdr:col>0</xdr:col>
          <xdr:colOff>1359590</xdr:colOff>
          <xdr:row>2</xdr:row>
          <xdr:rowOff>112644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B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548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525" y="38100"/>
              <a:ext cx="1350065" cy="407919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59531</xdr:colOff>
          <xdr:row>0</xdr:row>
          <xdr:rowOff>29765</xdr:rowOff>
        </xdr:from>
        <xdr:to>
          <xdr:col>1</xdr:col>
          <xdr:colOff>951309</xdr:colOff>
          <xdr:row>3</xdr:row>
          <xdr:rowOff>33568</xdr:rowOff>
        </xdr:to>
        <xdr:pic>
          <xdr:nvPicPr>
            <xdr:cNvPr id="2" name="Imagem 1">
              <a:extLst>
                <a:ext uri="{FF2B5EF4-FFF2-40B4-BE49-F238E27FC236}">
                  <a16:creationId xmlns="" xmlns:a16="http://schemas.microsoft.com/office/drawing/2014/main" id="{00000000-0008-0000-0C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9603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9531" y="29765"/>
              <a:ext cx="1815703" cy="491959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13</xdr:col>
      <xdr:colOff>224438</xdr:colOff>
      <xdr:row>10</xdr:row>
      <xdr:rowOff>61568</xdr:rowOff>
    </xdr:from>
    <xdr:to>
      <xdr:col>14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/>
      </xdr:nvSpPr>
      <xdr:spPr>
        <a:xfrm>
          <a:off x="23258373" y="1974851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23050500" y="1538654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85823</xdr:colOff>
      <xdr:row>1</xdr:row>
      <xdr:rowOff>114299</xdr:rowOff>
    </xdr:from>
    <xdr:to>
      <xdr:col>1</xdr:col>
      <xdr:colOff>1330883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23" y="361949"/>
          <a:ext cx="1245060" cy="40957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195677</xdr:colOff>
      <xdr:row>1</xdr:row>
      <xdr:rowOff>87922</xdr:rowOff>
    </xdr:from>
    <xdr:to>
      <xdr:col>2</xdr:col>
      <xdr:colOff>663395</xdr:colOff>
      <xdr:row>3</xdr:row>
      <xdr:rowOff>135861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227" y="278422"/>
          <a:ext cx="1315443" cy="5813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11</xdr:row>
          <xdr:rowOff>0</xdr:rowOff>
        </xdr:from>
        <xdr:to>
          <xdr:col>3</xdr:col>
          <xdr:colOff>314325</xdr:colOff>
          <xdr:row>11</xdr:row>
          <xdr:rowOff>276225</xdr:rowOff>
        </xdr:to>
        <xdr:sp macro="" textlink="">
          <xdr:nvSpPr>
            <xdr:cNvPr id="139265" name="Check Box 1" hidden="1">
              <a:extLst>
                <a:ext uri="{63B3BB69-23CF-44E3-9099-C40C66FF867C}">
                  <a14:compatExt spid="_x0000_s13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12</xdr:row>
          <xdr:rowOff>19050</xdr:rowOff>
        </xdr:from>
        <xdr:to>
          <xdr:col>3</xdr:col>
          <xdr:colOff>266700</xdr:colOff>
          <xdr:row>12</xdr:row>
          <xdr:rowOff>228600</xdr:rowOff>
        </xdr:to>
        <xdr:sp macro="" textlink="">
          <xdr:nvSpPr>
            <xdr:cNvPr id="139266" name="Check Box 2" hidden="1">
              <a:extLst>
                <a:ext uri="{63B3BB69-23CF-44E3-9099-C40C66FF867C}">
                  <a14:compatExt spid="_x0000_s13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13</xdr:row>
          <xdr:rowOff>9525</xdr:rowOff>
        </xdr:from>
        <xdr:to>
          <xdr:col>3</xdr:col>
          <xdr:colOff>323850</xdr:colOff>
          <xdr:row>14</xdr:row>
          <xdr:rowOff>0</xdr:rowOff>
        </xdr:to>
        <xdr:sp macro="" textlink="">
          <xdr:nvSpPr>
            <xdr:cNvPr id="139267" name="Check Box 3" hidden="1">
              <a:extLst>
                <a:ext uri="{63B3BB69-23CF-44E3-9099-C40C66FF867C}">
                  <a14:compatExt spid="_x0000_s13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</xdr:row>
          <xdr:rowOff>0</xdr:rowOff>
        </xdr:from>
        <xdr:to>
          <xdr:col>3</xdr:col>
          <xdr:colOff>323850</xdr:colOff>
          <xdr:row>15</xdr:row>
          <xdr:rowOff>0</xdr:rowOff>
        </xdr:to>
        <xdr:sp macro="" textlink="">
          <xdr:nvSpPr>
            <xdr:cNvPr id="139268" name="Check Box 4" hidden="1">
              <a:extLst>
                <a:ext uri="{63B3BB69-23CF-44E3-9099-C40C66FF867C}">
                  <a14:compatExt spid="_x0000_s13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16</xdr:row>
          <xdr:rowOff>19050</xdr:rowOff>
        </xdr:from>
        <xdr:to>
          <xdr:col>3</xdr:col>
          <xdr:colOff>314325</xdr:colOff>
          <xdr:row>16</xdr:row>
          <xdr:rowOff>361950</xdr:rowOff>
        </xdr:to>
        <xdr:sp macro="" textlink="">
          <xdr:nvSpPr>
            <xdr:cNvPr id="139269" name="Check Box 5" hidden="1">
              <a:extLst>
                <a:ext uri="{63B3BB69-23CF-44E3-9099-C40C66FF867C}">
                  <a14:compatExt spid="_x0000_s139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17</xdr:row>
          <xdr:rowOff>47625</xdr:rowOff>
        </xdr:from>
        <xdr:to>
          <xdr:col>3</xdr:col>
          <xdr:colOff>314325</xdr:colOff>
          <xdr:row>17</xdr:row>
          <xdr:rowOff>323850</xdr:rowOff>
        </xdr:to>
        <xdr:sp macro="" textlink="">
          <xdr:nvSpPr>
            <xdr:cNvPr id="139270" name="Check Box 6" hidden="1">
              <a:extLst>
                <a:ext uri="{63B3BB69-23CF-44E3-9099-C40C66FF867C}">
                  <a14:compatExt spid="_x0000_s139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9525</xdr:rowOff>
        </xdr:from>
        <xdr:to>
          <xdr:col>3</xdr:col>
          <xdr:colOff>257175</xdr:colOff>
          <xdr:row>19</xdr:row>
          <xdr:rowOff>266700</xdr:rowOff>
        </xdr:to>
        <xdr:sp macro="" textlink="">
          <xdr:nvSpPr>
            <xdr:cNvPr id="139271" name="Check Box 7" hidden="1">
              <a:extLst>
                <a:ext uri="{63B3BB69-23CF-44E3-9099-C40C66FF867C}">
                  <a14:compatExt spid="_x0000_s139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20</xdr:row>
          <xdr:rowOff>66675</xdr:rowOff>
        </xdr:from>
        <xdr:to>
          <xdr:col>3</xdr:col>
          <xdr:colOff>323850</xdr:colOff>
          <xdr:row>21</xdr:row>
          <xdr:rowOff>0</xdr:rowOff>
        </xdr:to>
        <xdr:sp macro="" textlink="">
          <xdr:nvSpPr>
            <xdr:cNvPr id="139272" name="Check Box 8" hidden="1">
              <a:extLst>
                <a:ext uri="{63B3BB69-23CF-44E3-9099-C40C66FF867C}">
                  <a14:compatExt spid="_x0000_s139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21</xdr:row>
          <xdr:rowOff>57150</xdr:rowOff>
        </xdr:from>
        <xdr:to>
          <xdr:col>3</xdr:col>
          <xdr:colOff>323850</xdr:colOff>
          <xdr:row>21</xdr:row>
          <xdr:rowOff>333375</xdr:rowOff>
        </xdr:to>
        <xdr:sp macro="" textlink="">
          <xdr:nvSpPr>
            <xdr:cNvPr id="139273" name="Check Box 9" hidden="1">
              <a:extLst>
                <a:ext uri="{63B3BB69-23CF-44E3-9099-C40C66FF867C}">
                  <a14:compatExt spid="_x0000_s139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22</xdr:row>
          <xdr:rowOff>66675</xdr:rowOff>
        </xdr:from>
        <xdr:to>
          <xdr:col>3</xdr:col>
          <xdr:colOff>323850</xdr:colOff>
          <xdr:row>22</xdr:row>
          <xdr:rowOff>342900</xdr:rowOff>
        </xdr:to>
        <xdr:sp macro="" textlink="">
          <xdr:nvSpPr>
            <xdr:cNvPr id="139274" name="Check Box 10" hidden="1">
              <a:extLst>
                <a:ext uri="{63B3BB69-23CF-44E3-9099-C40C66FF867C}">
                  <a14:compatExt spid="_x0000_s139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23</xdr:row>
          <xdr:rowOff>57150</xdr:rowOff>
        </xdr:from>
        <xdr:to>
          <xdr:col>3</xdr:col>
          <xdr:colOff>323850</xdr:colOff>
          <xdr:row>23</xdr:row>
          <xdr:rowOff>333375</xdr:rowOff>
        </xdr:to>
        <xdr:sp macro="" textlink="">
          <xdr:nvSpPr>
            <xdr:cNvPr id="139275" name="Check Box 11" hidden="1">
              <a:extLst>
                <a:ext uri="{63B3BB69-23CF-44E3-9099-C40C66FF867C}">
                  <a14:compatExt spid="_x0000_s139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24</xdr:row>
          <xdr:rowOff>57150</xdr:rowOff>
        </xdr:from>
        <xdr:to>
          <xdr:col>3</xdr:col>
          <xdr:colOff>323850</xdr:colOff>
          <xdr:row>24</xdr:row>
          <xdr:rowOff>352425</xdr:rowOff>
        </xdr:to>
        <xdr:sp macro="" textlink="">
          <xdr:nvSpPr>
            <xdr:cNvPr id="139276" name="Check Box 12" hidden="1">
              <a:extLst>
                <a:ext uri="{63B3BB69-23CF-44E3-9099-C40C66FF867C}">
                  <a14:compatExt spid="_x0000_s139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25</xdr:row>
          <xdr:rowOff>47625</xdr:rowOff>
        </xdr:from>
        <xdr:to>
          <xdr:col>3</xdr:col>
          <xdr:colOff>323850</xdr:colOff>
          <xdr:row>25</xdr:row>
          <xdr:rowOff>323850</xdr:rowOff>
        </xdr:to>
        <xdr:sp macro="" textlink="">
          <xdr:nvSpPr>
            <xdr:cNvPr id="139277" name="Check Box 13" hidden="1">
              <a:extLst>
                <a:ext uri="{63B3BB69-23CF-44E3-9099-C40C66FF867C}">
                  <a14:compatExt spid="_x0000_s139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26</xdr:row>
          <xdr:rowOff>57150</xdr:rowOff>
        </xdr:from>
        <xdr:to>
          <xdr:col>3</xdr:col>
          <xdr:colOff>323850</xdr:colOff>
          <xdr:row>26</xdr:row>
          <xdr:rowOff>333375</xdr:rowOff>
        </xdr:to>
        <xdr:sp macro="" textlink="">
          <xdr:nvSpPr>
            <xdr:cNvPr id="139278" name="Check Box 14" hidden="1">
              <a:extLst>
                <a:ext uri="{63B3BB69-23CF-44E3-9099-C40C66FF867C}">
                  <a14:compatExt spid="_x0000_s139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27</xdr:row>
          <xdr:rowOff>76200</xdr:rowOff>
        </xdr:from>
        <xdr:to>
          <xdr:col>3</xdr:col>
          <xdr:colOff>323850</xdr:colOff>
          <xdr:row>27</xdr:row>
          <xdr:rowOff>352425</xdr:rowOff>
        </xdr:to>
        <xdr:sp macro="" textlink="">
          <xdr:nvSpPr>
            <xdr:cNvPr id="139279" name="Check Box 15" hidden="1">
              <a:extLst>
                <a:ext uri="{63B3BB69-23CF-44E3-9099-C40C66FF867C}">
                  <a14:compatExt spid="_x0000_s139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28</xdr:row>
          <xdr:rowOff>57150</xdr:rowOff>
        </xdr:from>
        <xdr:to>
          <xdr:col>3</xdr:col>
          <xdr:colOff>323850</xdr:colOff>
          <xdr:row>28</xdr:row>
          <xdr:rowOff>333375</xdr:rowOff>
        </xdr:to>
        <xdr:sp macro="" textlink="">
          <xdr:nvSpPr>
            <xdr:cNvPr id="139280" name="Check Box 16" hidden="1">
              <a:extLst>
                <a:ext uri="{63B3BB69-23CF-44E3-9099-C40C66FF867C}">
                  <a14:compatExt spid="_x0000_s139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29</xdr:row>
          <xdr:rowOff>76200</xdr:rowOff>
        </xdr:from>
        <xdr:to>
          <xdr:col>3</xdr:col>
          <xdr:colOff>323850</xdr:colOff>
          <xdr:row>29</xdr:row>
          <xdr:rowOff>352425</xdr:rowOff>
        </xdr:to>
        <xdr:sp macro="" textlink="">
          <xdr:nvSpPr>
            <xdr:cNvPr id="139281" name="Check Box 17" hidden="1">
              <a:extLst>
                <a:ext uri="{63B3BB69-23CF-44E3-9099-C40C66FF867C}">
                  <a14:compatExt spid="_x0000_s13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31</xdr:row>
          <xdr:rowOff>57150</xdr:rowOff>
        </xdr:from>
        <xdr:to>
          <xdr:col>3</xdr:col>
          <xdr:colOff>323850</xdr:colOff>
          <xdr:row>31</xdr:row>
          <xdr:rowOff>333375</xdr:rowOff>
        </xdr:to>
        <xdr:sp macro="" textlink="">
          <xdr:nvSpPr>
            <xdr:cNvPr id="139282" name="Check Box 18" hidden="1">
              <a:extLst>
                <a:ext uri="{63B3BB69-23CF-44E3-9099-C40C66FF867C}">
                  <a14:compatExt spid="_x0000_s139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15</xdr:row>
          <xdr:rowOff>19050</xdr:rowOff>
        </xdr:from>
        <xdr:to>
          <xdr:col>3</xdr:col>
          <xdr:colOff>314325</xdr:colOff>
          <xdr:row>15</xdr:row>
          <xdr:rowOff>361950</xdr:rowOff>
        </xdr:to>
        <xdr:sp macro="" textlink="">
          <xdr:nvSpPr>
            <xdr:cNvPr id="139283" name="Check Box 19" hidden="1">
              <a:extLst>
                <a:ext uri="{63B3BB69-23CF-44E3-9099-C40C66FF867C}">
                  <a14:compatExt spid="_x0000_s13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18</xdr:row>
          <xdr:rowOff>0</xdr:rowOff>
        </xdr:from>
        <xdr:to>
          <xdr:col>3</xdr:col>
          <xdr:colOff>323850</xdr:colOff>
          <xdr:row>18</xdr:row>
          <xdr:rowOff>276225</xdr:rowOff>
        </xdr:to>
        <xdr:sp macro="" textlink="">
          <xdr:nvSpPr>
            <xdr:cNvPr id="139284" name="Check Box 20" hidden="1">
              <a:extLst>
                <a:ext uri="{63B3BB69-23CF-44E3-9099-C40C66FF867C}">
                  <a14:compatExt spid="_x0000_s139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30</xdr:row>
          <xdr:rowOff>57150</xdr:rowOff>
        </xdr:from>
        <xdr:to>
          <xdr:col>3</xdr:col>
          <xdr:colOff>323850</xdr:colOff>
          <xdr:row>30</xdr:row>
          <xdr:rowOff>333375</xdr:rowOff>
        </xdr:to>
        <xdr:sp macro="" textlink="">
          <xdr:nvSpPr>
            <xdr:cNvPr id="139285" name="Check Box 21" hidden="1">
              <a:extLst>
                <a:ext uri="{63B3BB69-23CF-44E3-9099-C40C66FF867C}">
                  <a14:compatExt spid="_x0000_s139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19050</xdr:rowOff>
        </xdr:from>
        <xdr:to>
          <xdr:col>1</xdr:col>
          <xdr:colOff>556845</xdr:colOff>
          <xdr:row>2</xdr:row>
          <xdr:rowOff>157792</xdr:rowOff>
        </xdr:to>
        <xdr:pic>
          <xdr:nvPicPr>
            <xdr:cNvPr id="3" name="Imagem 2">
              <a:extLst>
                <a:ext uri="{FF2B5EF4-FFF2-40B4-BE49-F238E27FC236}">
                  <a16:creationId xmlns="" xmlns:a16="http://schemas.microsoft.com/office/drawing/2014/main" id="{00000000-0008-0000-04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4243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71450" y="19050"/>
              <a:ext cx="1718895" cy="500692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1</xdr:row>
      <xdr:rowOff>57150</xdr:rowOff>
    </xdr:from>
    <xdr:to>
      <xdr:col>6</xdr:col>
      <xdr:colOff>161925</xdr:colOff>
      <xdr:row>2</xdr:row>
      <xdr:rowOff>178276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883920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699446</xdr:colOff>
      <xdr:row>3</xdr:row>
      <xdr:rowOff>98840</xdr:rowOff>
    </xdr:from>
    <xdr:to>
      <xdr:col>5</xdr:col>
      <xdr:colOff>1023296</xdr:colOff>
      <xdr:row>4</xdr:row>
      <xdr:rowOff>90671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 rot="10800000">
          <a:off x="917669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66676</xdr:colOff>
          <xdr:row>1</xdr:row>
          <xdr:rowOff>47625</xdr:rowOff>
        </xdr:from>
        <xdr:to>
          <xdr:col>1</xdr:col>
          <xdr:colOff>1603562</xdr:colOff>
          <xdr:row>3</xdr:row>
          <xdr:rowOff>104775</xdr:rowOff>
        </xdr:to>
        <xdr:pic>
          <xdr:nvPicPr>
            <xdr:cNvPr id="5" name="Imagem 4">
              <a:extLst>
                <a:ext uri="{FF2B5EF4-FFF2-40B4-BE49-F238E27FC236}">
                  <a16:creationId xmlns=""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40382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76276" y="238125"/>
              <a:ext cx="1536886" cy="4476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36636</xdr:colOff>
          <xdr:row>1</xdr:row>
          <xdr:rowOff>29309</xdr:rowOff>
        </xdr:from>
        <xdr:to>
          <xdr:col>2</xdr:col>
          <xdr:colOff>917331</xdr:colOff>
          <xdr:row>4</xdr:row>
          <xdr:rowOff>44226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016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6236" y="219809"/>
              <a:ext cx="1715964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219076</xdr:colOff>
      <xdr:row>112</xdr:row>
      <xdr:rowOff>175534</xdr:rowOff>
    </xdr:from>
    <xdr:ext cx="2790824" cy="1569175"/>
    <xdr:pic>
      <xdr:nvPicPr>
        <xdr:cNvPr id="33" name="Imagem 32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1" y="99654634"/>
          <a:ext cx="2790824" cy="1569175"/>
        </a:xfrm>
        <a:prstGeom prst="rect">
          <a:avLst/>
        </a:prstGeom>
      </xdr:spPr>
    </xdr:pic>
    <xdr:clientData/>
  </xdr:oneCellAnchor>
  <xdr:oneCellAnchor>
    <xdr:from>
      <xdr:col>1</xdr:col>
      <xdr:colOff>304801</xdr:colOff>
      <xdr:row>107</xdr:row>
      <xdr:rowOff>152400</xdr:rowOff>
    </xdr:from>
    <xdr:ext cx="2637950" cy="1095375"/>
    <xdr:pic>
      <xdr:nvPicPr>
        <xdr:cNvPr id="34" name="Imagem 33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6" y="18288000"/>
          <a:ext cx="2637950" cy="1095375"/>
        </a:xfrm>
        <a:prstGeom prst="rect">
          <a:avLst/>
        </a:prstGeom>
      </xdr:spPr>
    </xdr:pic>
    <xdr:clientData/>
  </xdr:oneCellAnchor>
  <xdr:twoCellAnchor editAs="oneCell">
    <xdr:from>
      <xdr:col>1</xdr:col>
      <xdr:colOff>276225</xdr:colOff>
      <xdr:row>192</xdr:row>
      <xdr:rowOff>400050</xdr:rowOff>
    </xdr:from>
    <xdr:to>
      <xdr:col>3</xdr:col>
      <xdr:colOff>923924</xdr:colOff>
      <xdr:row>193</xdr:row>
      <xdr:rowOff>1477929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41881425"/>
          <a:ext cx="2914649" cy="29733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</xdr:row>
          <xdr:rowOff>9525</xdr:rowOff>
        </xdr:from>
        <xdr:to>
          <xdr:col>2</xdr:col>
          <xdr:colOff>1228725</xdr:colOff>
          <xdr:row>4</xdr:row>
          <xdr:rowOff>141641</xdr:rowOff>
        </xdr:to>
        <xdr:pic>
          <xdr:nvPicPr>
            <xdr:cNvPr id="41" name="Imagem 40">
              <a:extLst>
                <a:ext uri="{FF2B5EF4-FFF2-40B4-BE49-F238E27FC236}">
                  <a16:creationId xmlns="" xmlns:a16="http://schemas.microsoft.com/office/drawing/2014/main" id="{00000000-0008-0000-07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125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00125" y="333375"/>
              <a:ext cx="2209800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11</xdr:col>
      <xdr:colOff>137471</xdr:colOff>
      <xdr:row>5</xdr:row>
      <xdr:rowOff>32165</xdr:rowOff>
    </xdr:from>
    <xdr:to>
      <xdr:col>11</xdr:col>
      <xdr:colOff>461321</xdr:colOff>
      <xdr:row>5</xdr:row>
      <xdr:rowOff>214496</xdr:rowOff>
    </xdr:to>
    <xdr:sp macro="" textlink="">
      <xdr:nvSpPr>
        <xdr:cNvPr id="43" name="Seta: para a Esquerda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SpPr/>
      </xdr:nvSpPr>
      <xdr:spPr>
        <a:xfrm>
          <a:off x="12567596" y="91799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9526</xdr:colOff>
      <xdr:row>2</xdr:row>
      <xdr:rowOff>104775</xdr:rowOff>
    </xdr:from>
    <xdr:to>
      <xdr:col>11</xdr:col>
      <xdr:colOff>1143000</xdr:colOff>
      <xdr:row>4</xdr:row>
      <xdr:rowOff>104775</xdr:rowOff>
    </xdr:to>
    <xdr:sp macro="" textlink="">
      <xdr:nvSpPr>
        <xdr:cNvPr id="44" name="Retângulo: Cantos Arredondados 3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SpPr/>
      </xdr:nvSpPr>
      <xdr:spPr>
        <a:xfrm>
          <a:off x="12439651" y="428625"/>
          <a:ext cx="1133474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11</xdr:col>
      <xdr:colOff>623246</xdr:colOff>
      <xdr:row>5</xdr:row>
      <xdr:rowOff>41690</xdr:rowOff>
    </xdr:from>
    <xdr:to>
      <xdr:col>11</xdr:col>
      <xdr:colOff>947096</xdr:colOff>
      <xdr:row>5</xdr:row>
      <xdr:rowOff>224021</xdr:rowOff>
    </xdr:to>
    <xdr:sp macro="" textlink="">
      <xdr:nvSpPr>
        <xdr:cNvPr id="48" name="Seta: para a Esquerda 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SpPr/>
      </xdr:nvSpPr>
      <xdr:spPr>
        <a:xfrm rot="10800000">
          <a:off x="13053371" y="92751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314325</xdr:colOff>
      <xdr:row>6</xdr:row>
      <xdr:rowOff>114300</xdr:rowOff>
    </xdr:from>
    <xdr:to>
      <xdr:col>11</xdr:col>
      <xdr:colOff>1238251</xdr:colOff>
      <xdr:row>9</xdr:row>
      <xdr:rowOff>142875</xdr:rowOff>
    </xdr:to>
    <xdr:sp macro="" textlink="">
      <xdr:nvSpPr>
        <xdr:cNvPr id="51" name="Retângulo: Cantos Arredondados 3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SpPr/>
      </xdr:nvSpPr>
      <xdr:spPr>
        <a:xfrm>
          <a:off x="12363450" y="1257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ARQUITETÔNICO</a:t>
          </a:r>
          <a:endParaRPr lang="pt-BR" sz="1100"/>
        </a:p>
      </xdr:txBody>
    </xdr:sp>
    <xdr:clientData/>
  </xdr:twoCellAnchor>
  <xdr:twoCellAnchor>
    <xdr:from>
      <xdr:col>10</xdr:col>
      <xdr:colOff>333375</xdr:colOff>
      <xdr:row>10</xdr:row>
      <xdr:rowOff>47625</xdr:rowOff>
    </xdr:from>
    <xdr:to>
      <xdr:col>11</xdr:col>
      <xdr:colOff>1257301</xdr:colOff>
      <xdr:row>13</xdr:row>
      <xdr:rowOff>76200</xdr:rowOff>
    </xdr:to>
    <xdr:sp macro="" textlink="">
      <xdr:nvSpPr>
        <xdr:cNvPr id="53" name="Retângulo: Cantos Arredondados 3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SpPr/>
      </xdr:nvSpPr>
      <xdr:spPr>
        <a:xfrm>
          <a:off x="12382500" y="1924050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</a:t>
          </a:r>
          <a:br>
            <a:rPr lang="pt-BR" sz="1100" baseline="0"/>
          </a:br>
          <a:r>
            <a:rPr lang="pt-BR" sz="1100" baseline="0"/>
            <a:t>ENGENHARIA</a:t>
          </a:r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308921</xdr:colOff>
      <xdr:row>3</xdr:row>
      <xdr:rowOff>127415</xdr:rowOff>
    </xdr:from>
    <xdr:to>
      <xdr:col>9</xdr:col>
      <xdr:colOff>632771</xdr:colOff>
      <xdr:row>4</xdr:row>
      <xdr:rowOff>71621</xdr:rowOff>
    </xdr:to>
    <xdr:sp macro="" textlink="">
      <xdr:nvSpPr>
        <xdr:cNvPr id="2" name="Seta: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6214421" y="508415"/>
          <a:ext cx="2857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266700</xdr:colOff>
      <xdr:row>1</xdr:row>
      <xdr:rowOff>219075</xdr:rowOff>
    </xdr:from>
    <xdr:to>
      <xdr:col>10</xdr:col>
      <xdr:colOff>238125</xdr:colOff>
      <xdr:row>3</xdr:row>
      <xdr:rowOff>54451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/>
      </xdr:nvSpPr>
      <xdr:spPr>
        <a:xfrm>
          <a:off x="6172200" y="190500"/>
          <a:ext cx="561975" cy="24495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9</xdr:col>
      <xdr:colOff>794696</xdr:colOff>
      <xdr:row>3</xdr:row>
      <xdr:rowOff>136940</xdr:rowOff>
    </xdr:from>
    <xdr:to>
      <xdr:col>10</xdr:col>
      <xdr:colOff>194621</xdr:colOff>
      <xdr:row>4</xdr:row>
      <xdr:rowOff>81146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/>
      </xdr:nvSpPr>
      <xdr:spPr>
        <a:xfrm rot="10800000">
          <a:off x="6500171" y="517940"/>
          <a:ext cx="19050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293618</xdr:colOff>
          <xdr:row>1</xdr:row>
          <xdr:rowOff>17104</xdr:rowOff>
        </xdr:from>
        <xdr:to>
          <xdr:col>3</xdr:col>
          <xdr:colOff>596348</xdr:colOff>
          <xdr:row>3</xdr:row>
          <xdr:rowOff>135015</xdr:rowOff>
        </xdr:to>
        <xdr:pic>
          <xdr:nvPicPr>
            <xdr:cNvPr id="6" name="Imagem 5">
              <a:extLst>
                <a:ext uri="{FF2B5EF4-FFF2-40B4-BE49-F238E27FC236}">
                  <a16:creationId xmlns="" xmlns:a16="http://schemas.microsoft.com/office/drawing/2014/main" id="{00000000-0008-0000-08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3040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81683" y="182756"/>
              <a:ext cx="1892991" cy="4492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461321</xdr:colOff>
      <xdr:row>5</xdr:row>
      <xdr:rowOff>32165</xdr:rowOff>
    </xdr:from>
    <xdr:to>
      <xdr:col>6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/>
      </xdr:nvSpPr>
      <xdr:spPr>
        <a:xfrm>
          <a:off x="856709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419100</xdr:colOff>
      <xdr:row>3</xdr:row>
      <xdr:rowOff>85725</xdr:rowOff>
    </xdr:from>
    <xdr:to>
      <xdr:col>7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852487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6</xdr:col>
      <xdr:colOff>947096</xdr:colOff>
      <xdr:row>5</xdr:row>
      <xdr:rowOff>41690</xdr:rowOff>
    </xdr:from>
    <xdr:to>
      <xdr:col>7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/>
      </xdr:nvSpPr>
      <xdr:spPr>
        <a:xfrm rot="10800000">
          <a:off x="905287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1</xdr:rowOff>
        </xdr:from>
        <xdr:to>
          <xdr:col>1</xdr:col>
          <xdr:colOff>1390650</xdr:colOff>
          <xdr:row>3</xdr:row>
          <xdr:rowOff>57150</xdr:rowOff>
        </xdr:to>
        <xdr:pic>
          <xdr:nvPicPr>
            <xdr:cNvPr id="6" name="Imagem 5">
              <a:extLst>
                <a:ext uri="{FF2B5EF4-FFF2-40B4-BE49-F238E27FC236}">
                  <a16:creationId xmlns="" xmlns:a16="http://schemas.microsoft.com/office/drawing/2014/main" id="{00000000-0008-0000-09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109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0" y="1"/>
              <a:ext cx="1390650" cy="54292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Nova%20Alvorada%20do%20Sul\2019\REFORMA%20ESCOLA%20LEONOR\PROJETO%20CIVIL\LICITA&#199;&#195;O\LICITA&#199;&#195;O\OR&#199;AMENTO\NAS-2019-OBRA-PLANILHA-R0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ERCAMENTO%20ESTADIO\OR&#199;AMENTO\OR&#199;AMENTO%20-%20CERCAMENTO%20ESTADIO%20R0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Nova%20Alvorada%20do%20Sul\2020\PMF%20VACILIO%20DIAS\PMF%20VACILIO%20%20-%20OR&#199;AMEN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eluga\Desktop\BOD-2022-HOSPITAL-PLANILHA-R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_GDRIVE\ENGELUGA%20-%20Copia\ENGELUGA\Clientes\Jardim\2021\HEMODIALISE\PARECER\03%20-%20AGESUL\3&#186;%20PARECER\PLANILHA%20RESPOSTA\JRD-2021-HEMODIALISE-PLA-R06-a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Outros\COXIM\UBS\OR&#199;AMENTO\PLANILHA%20OR&#199;AMENT&#193;RIA\COX-2023-UBS-OR&#199;-R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S&#227;o%20Gabriel%20do%20Oeste\2023\SEC%20OBRAS\OR&#199;AMENTO\PLANILHA%20OR&#199;AMENT&#193;RIA\SGO-2023-SECRETARIA%20DE%20OBRAS-PLA-R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Outros\LADARIO\GIN&#193;SIO\OR&#199;AMENTO\PLANILHA%20OR&#199;AMENT&#193;RIA\LAD-2022-GIN&#193;SIO-OR&#199;-R0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Modelos\01%20-%20OR&#199;AMENTO\CIVIL\R01\MOD-2023-MODELO-PLA-R01%20-%20REFOR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3"/>
      <sheetName val="referencia"/>
      <sheetName val="PLANILHA"/>
      <sheetName val="MEMÓRIA DE CÁLCULO"/>
      <sheetName val="COMPOSIÇÕES"/>
      <sheetName val="CRONOGRAMA"/>
      <sheetName val="COTAÇÕES"/>
      <sheetName val="ALVENARIA"/>
      <sheetName val="DEMOLIÇÕES"/>
      <sheetName val="AZULEJO E PISO E PEDRAS"/>
    </sheetNames>
    <sheetDataSet>
      <sheetData sheetId="0"/>
      <sheetData sheetId="1"/>
      <sheetData sheetId="2">
        <row r="3">
          <cell r="A3" t="str">
            <v>PREFEITURA MUNICIPAL DE ANASTÁCIO</v>
          </cell>
        </row>
        <row r="4">
          <cell r="A4" t="str">
            <v>PREFEITURA MUNICIPAL DE BANDEIRANTES</v>
          </cell>
        </row>
        <row r="5">
          <cell r="A5" t="str">
            <v>PREFEITURA MUNICIPAL DE BODOQUENA</v>
          </cell>
        </row>
        <row r="6">
          <cell r="A6" t="str">
            <v>PREFEITURA MUNICIPAL DE ELDORADO</v>
          </cell>
        </row>
        <row r="7">
          <cell r="A7" t="str">
            <v>PREFEITURA MUNICIPAL DE NOVA ALVORADA DO SUL</v>
          </cell>
        </row>
        <row r="8">
          <cell r="A8" t="str">
            <v>PREFEITURA MUNICIPAL DE PORTO MURTINHO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RESUMO"/>
      <sheetName val="ORÇAMENTO_DES"/>
      <sheetName val="MEM. CÁLCULO"/>
      <sheetName val="COMPOSIÇÃO"/>
      <sheetName val="COTAÇÕES"/>
      <sheetName val="BDI "/>
      <sheetName val="CRONOGRAMA"/>
    </sheetNames>
    <sheetDataSet>
      <sheetData sheetId="0">
        <row r="1">
          <cell r="A1" t="str">
            <v>PREFEITURA MUNICIPAL DE ANASTÁCIO</v>
          </cell>
        </row>
      </sheetData>
      <sheetData sheetId="1"/>
      <sheetData sheetId="2">
        <row r="8">
          <cell r="D8" t="str">
            <v>PREFEITURA MUNICIPAL DE BANDEIRANTES</v>
          </cell>
        </row>
      </sheetData>
      <sheetData sheetId="3"/>
      <sheetData sheetId="4">
        <row r="2">
          <cell r="C2" t="str">
            <v>PREFEITURA MUNICIPAL DE BANDEIRANTES</v>
          </cell>
        </row>
        <row r="3">
          <cell r="C3" t="str">
            <v>SECRETARIA DE OBRAS</v>
          </cell>
        </row>
        <row r="9">
          <cell r="A9" t="str">
            <v>SIST./REF.: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_DES"/>
      <sheetName val="COMPOSIÇÃO"/>
      <sheetName val="CRONOGRAMA_DES"/>
      <sheetName val="BDI DESONERADO"/>
      <sheetName val="CAMADAS"/>
      <sheetName val="PAVIMENTAÇÃO"/>
    </sheetNames>
    <sheetDataSet>
      <sheetData sheetId="0">
        <row r="2">
          <cell r="A2" t="str">
            <v>PLANILHA DE ORÇAMENTO</v>
          </cell>
        </row>
        <row r="3">
          <cell r="A3" t="str">
            <v>Objeto:</v>
          </cell>
        </row>
      </sheetData>
      <sheetData sheetId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  <sheetName val="DADOS"/>
      <sheetName val="correção"/>
      <sheetName val="planilhanull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RELATÓRIO "/>
      <sheetName val="ESTRUTURA DE CONCRETO ARMADO"/>
      <sheetName val="MEMORIA DE CALCULO"/>
      <sheetName val="3. LEGENDA DE PORTAS - DEMOLIR"/>
      <sheetName val="3. LEGENDA DE JANELAS - DEMOLIR"/>
      <sheetName val="4. REMOÇÃO DE LOUÇAS"/>
      <sheetName val="MEMÓRIA DE CÁLCULO"/>
      <sheetName val="LICITAÇÃO"/>
      <sheetName val="BDI C DES"/>
      <sheetName val="BDI S DES"/>
      <sheetName val="COMPOSIÇÃO DE CUSTO"/>
      <sheetName val="CRONOGRAMA"/>
      <sheetName val="COTAÇÃO"/>
      <sheetName val="COTAÇÃ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BANCO DADOS ARQ"/>
      <sheetName val="COTAÇÕE"/>
      <sheetName val="MEMORIA DE CALCULO AT"/>
      <sheetName val="COMPOSIÇÃO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FERENCIA"/>
      <sheetName val="IMAGENS"/>
      <sheetName val="CHECK-LIST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RONOGRAMA DES"/>
      <sheetName val="COTAÇÕES XXX"/>
      <sheetName val="CRONOGRAMA S DES"/>
      <sheetName val="BDI C DES "/>
      <sheetName val="QUADRO RESUMO"/>
      <sheetName val="BDI S DES"/>
      <sheetName val="COX-2023-UBS-ORÇ-R02"/>
      <sheetName val="ITENS DE MAIORES RELEVÂNCIA"/>
    </sheetNames>
    <sheetDataSet>
      <sheetData sheetId="0">
        <row r="8">
          <cell r="D8" t="str">
            <v>PREFEITURA MUNICIPAL DE COXIM</v>
          </cell>
        </row>
      </sheetData>
      <sheetData sheetId="1" refreshError="1"/>
      <sheetData sheetId="2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  <row r="14">
          <cell r="A14" t="str">
            <v>PREFEITURA MUNICIPAL DE IVINHEMA</v>
          </cell>
        </row>
        <row r="15">
          <cell r="A15" t="str">
            <v>PREFEITURA MUNICIPAL DE COXIM</v>
          </cell>
        </row>
      </sheetData>
      <sheetData sheetId="3"/>
      <sheetData sheetId="4">
        <row r="1">
          <cell r="B1">
            <v>0</v>
          </cell>
        </row>
        <row r="6">
          <cell r="B6" t="str">
            <v>OBJETO:</v>
          </cell>
        </row>
        <row r="7">
          <cell r="B7" t="str">
            <v>MUNÍCIPIO:</v>
          </cell>
        </row>
        <row r="8">
          <cell r="B8" t="str">
            <v>LOCAL:</v>
          </cell>
        </row>
        <row r="10">
          <cell r="B10" t="str">
            <v>SIST./REF.: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CHECK-LIST"/>
      <sheetName val="QUADRO RESUMO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RONOGRAMA DES"/>
      <sheetName val="COTAÇÕES XXX"/>
      <sheetName val="CRONOGRAMA S DES"/>
      <sheetName val="BDI C DES "/>
      <sheetName val="RELEVÂNCIA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  <row r="14">
          <cell r="A14" t="str">
            <v>PREFEITURA MUNICIPAL DE SÃO GABRIEL DO OESTE</v>
          </cell>
        </row>
        <row r="15">
          <cell r="A15" t="str">
            <v>PREFEITURA MUNICIPAL DE IVINHEMA</v>
          </cell>
        </row>
      </sheetData>
      <sheetData sheetId="1"/>
      <sheetData sheetId="2">
        <row r="8">
          <cell r="D8" t="str">
            <v>PREFEITURA MUNICIPAL DE SÃO GABRIEL DO OESTE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CRONOGRAMA"/>
      <sheetName val="BANCO DADOS ARQ"/>
      <sheetName val="BANCO DADOS INC"/>
      <sheetName val="BDI C DES"/>
      <sheetName val="BDI S DES"/>
      <sheetName val="LAD-2022-GINÁSIO-ORÇ-R05"/>
    </sheetNames>
    <sheetDataSet>
      <sheetData sheetId="0">
        <row r="1">
          <cell r="A1" t="str">
            <v>PREFEITURA MUNICIPAL DE ANASTÁCIO</v>
          </cell>
        </row>
      </sheetData>
      <sheetData sheetId="1" refreshError="1"/>
      <sheetData sheetId="2">
        <row r="8">
          <cell r="D8" t="str">
            <v>PREFEITURA MUNICIPAL DE LADÁRIO</v>
          </cell>
        </row>
      </sheetData>
      <sheetData sheetId="3">
        <row r="11">
          <cell r="B11" t="str">
            <v>SIST./REF.: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CHECK-LIST"/>
      <sheetName val="QUADRO RESUMO"/>
      <sheetName val="RELEVÂNCIA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  <row r="14">
          <cell r="A14" t="str">
            <v>PREFEITURA MUNICIPAL DE SÃO GABRIEL DO OESTE</v>
          </cell>
        </row>
        <row r="15">
          <cell r="A15" t="str">
            <v>PREFEITURA MUNICIPAL DE MIRANDA</v>
          </cell>
        </row>
        <row r="16">
          <cell r="A16" t="str">
            <v>PREFEITURA MUNICIPAL DE SANTA RITA DO PARDO</v>
          </cell>
        </row>
        <row r="17">
          <cell r="A17" t="str">
            <v>PREFEITURA MUNICIPAL DE SIDROLANDIA</v>
          </cell>
        </row>
        <row r="18">
          <cell r="A18" t="str">
            <v>PREFEITURA MUNICIPAL DE IVINHEMA</v>
          </cell>
        </row>
      </sheetData>
      <sheetData sheetId="1"/>
      <sheetData sheetId="2">
        <row r="8">
          <cell r="D8" t="str">
            <v>PREFEITURA MUNICIPAL DE ANASTÁCIO</v>
          </cell>
        </row>
      </sheetData>
      <sheetData sheetId="3"/>
      <sheetData sheetId="4"/>
      <sheetData sheetId="5"/>
      <sheetData sheetId="6">
        <row r="7">
          <cell r="L7" t="str">
            <v>____________________________________  
Fabio Marques Ribeiro 
CREA - 15.276 D / MS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queryTables/queryTable1.xml><?xml version="1.0" encoding="utf-8"?>
<queryTable xmlns="http://schemas.openxmlformats.org/spreadsheetml/2006/main" name="DadosExternos_1" headers="0" connectionId="12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10.xml><?xml version="1.0" encoding="utf-8"?>
<queryTable xmlns="http://schemas.openxmlformats.org/spreadsheetml/2006/main" name="DadosExternos_11" headers="0" connectionId="23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11.xml><?xml version="1.0" encoding="utf-8"?>
<queryTable xmlns="http://schemas.openxmlformats.org/spreadsheetml/2006/main" name="DadosExternos_12" headers="0" connectionId="26" autoFormatId="16" applyNumberFormats="0" applyBorderFormats="0" applyFontFormats="0" applyPatternFormats="0" applyAlignmentFormats="0" applyWidthHeightFormats="0">
  <queryTableRefresh headersInLastRefresh="0"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12.xml><?xml version="1.0" encoding="utf-8"?>
<queryTable xmlns="http://schemas.openxmlformats.org/spreadsheetml/2006/main" name="DadosExternos_13" headers="0" connectionId="27" autoFormatId="16" applyNumberFormats="0" applyBorderFormats="0" applyFontFormats="0" applyPatternFormats="0" applyAlignmentFormats="0" applyWidthHeightFormats="0">
  <queryTableRefresh headersInLastRefresh="0"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13.xml><?xml version="1.0" encoding="utf-8"?>
<queryTable xmlns="http://schemas.openxmlformats.org/spreadsheetml/2006/main" name="DadosExternos_14" headers="0" connectionId="28" autoFormatId="16" applyNumberFormats="0" applyBorderFormats="0" applyFontFormats="0" applyPatternFormats="0" applyAlignmentFormats="0" applyWidthHeightFormats="0">
  <queryTableRefresh headersInLastRefresh="0"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4.xml><?xml version="1.0" encoding="utf-8"?>
<queryTable xmlns="http://schemas.openxmlformats.org/spreadsheetml/2006/main" name="DadosExternos_15" headers="0" connectionId="30" autoFormatId="16" applyNumberFormats="0" applyBorderFormats="0" applyFontFormats="0" applyPatternFormats="0" applyAlignmentFormats="0" applyWidthHeightFormats="0">
  <queryTableRefresh headersInLastRefresh="0"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5.xml><?xml version="1.0" encoding="utf-8"?>
<queryTable xmlns="http://schemas.openxmlformats.org/spreadsheetml/2006/main" name="DadosExternos_16" headers="0" connectionId="31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16.xml><?xml version="1.0" encoding="utf-8"?>
<queryTable xmlns="http://schemas.openxmlformats.org/spreadsheetml/2006/main" name="DadosExternos_17" headers="0" connectionId="32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17.xml><?xml version="1.0" encoding="utf-8"?>
<queryTable xmlns="http://schemas.openxmlformats.org/spreadsheetml/2006/main" name="DadosExternos_18" headers="0" connectionId="33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18.xml><?xml version="1.0" encoding="utf-8"?>
<queryTable xmlns="http://schemas.openxmlformats.org/spreadsheetml/2006/main" name="DadosExternos_19" headers="0" connectionId="34" autoFormatId="16" applyNumberFormats="0" applyBorderFormats="0" applyFontFormats="0" applyPatternFormats="0" applyAlignmentFormats="0" applyWidthHeightFormats="0">
  <queryTableRefresh headersInLastRefresh="0"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19.xml><?xml version="1.0" encoding="utf-8"?>
<queryTable xmlns="http://schemas.openxmlformats.org/spreadsheetml/2006/main" name="DadosExternos_20" headers="0" connectionId="35" autoFormatId="16" applyNumberFormats="0" applyBorderFormats="0" applyFontFormats="0" applyPatternFormats="0" applyAlignmentFormats="0" applyWidthHeightFormats="0">
  <queryTableRefresh headersInLastRefresh="0" nextId="7">
    <queryTableFields count="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2.xml><?xml version="1.0" encoding="utf-8"?>
<queryTable xmlns="http://schemas.openxmlformats.org/spreadsheetml/2006/main" name="DadosExternos_3" headers="0" connectionId="15" autoFormatId="16" applyNumberFormats="0" applyBorderFormats="0" applyFontFormats="0" applyPatternFormats="0" applyAlignmentFormats="0" applyWidthHeightFormats="0">
  <queryTableRefresh headersInLastRefresh="0"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20.xml><?xml version="1.0" encoding="utf-8"?>
<queryTable xmlns="http://schemas.openxmlformats.org/spreadsheetml/2006/main" name="DadosExternos_21" headers="0" connectionId="36" autoFormatId="16" applyNumberFormats="0" applyBorderFormats="0" applyFontFormats="0" applyPatternFormats="0" applyAlignmentFormats="0" applyWidthHeightFormats="0">
  <queryTableRefresh headersInLastRefresh="0"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1.xml><?xml version="1.0" encoding="utf-8"?>
<queryTable xmlns="http://schemas.openxmlformats.org/spreadsheetml/2006/main" name="DadosExternos_22" headers="0" connectionId="14" autoFormatId="16" applyNumberFormats="0" applyBorderFormats="0" applyFontFormats="0" applyPatternFormats="0" applyAlignmentFormats="0" applyWidthHeightFormats="0">
  <queryTableRefresh headersInLastRefresh="0"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22.xml><?xml version="1.0" encoding="utf-8"?>
<queryTable xmlns="http://schemas.openxmlformats.org/spreadsheetml/2006/main" name="PSCIP - MEMORIAL DE CALCULO - (22)  EXTINTOR DE INCÊNDIO" growShrinkType="overwriteClear" connectionId="43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name="PSCIP - MEMORIAL DE CALCULO -  COMPRIMENTO DE TUBOS" connectionId="39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name="PSCIP - MEMORIAL DE CALCULO - (22)  DISPOSITIVOS DE INCÊNDIO." growShrinkType="overwriteClear" connectionId="42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name="PSCIP - MEMORIAL DE CALCULO - (22)  CONEXÕES DE TUBO GÁS" connectionId="40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name="PSCIP - MEMORIAL DE CALCULO -(22)   - PLACAS DE SINALIZAÇÃO" growShrinkType="overwriteClear" connectionId="44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name="PSCIP - MEMORIAL DE CALCULO -(22)  - ORÇAMENTO - ILUMINAÇÃO DE EMERGÊNCIA" growShrinkType="overwriteClear" connectionId="45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name="PSCIP - MEMORIAL DE CALCULO - (22)  CONEXÕES DE TUBO HIDRANTE" connectionId="41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name="PSCIP - MEMORIAL DE CALCULO -  ACESSÓRIOS TUBOS HIDRANTE" growShrinkType="overwriteClear" connectionId="38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DadosExternos_4" headers="0" connectionId="16" autoFormatId="16" applyNumberFormats="0" applyBorderFormats="0" applyFontFormats="0" applyPatternFormats="0" applyAlignmentFormats="0" applyWidthHeightFormats="0">
  <queryTableRefresh headersInLastRefresh="0" nextId="8">
    <queryTableFields count="7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</queryTableFields>
  </queryTableRefresh>
</queryTable>
</file>

<file path=xl/queryTables/queryTable4.xml><?xml version="1.0" encoding="utf-8"?>
<queryTable xmlns="http://schemas.openxmlformats.org/spreadsheetml/2006/main" name="DadosExternos_5" headers="0" connectionId="17" autoFormatId="16" applyNumberFormats="0" applyBorderFormats="0" applyFontFormats="0" applyPatternFormats="0" applyAlignmentFormats="0" applyWidthHeightFormats="0">
  <queryTableRefresh headersInLastRefresh="0"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5.xml><?xml version="1.0" encoding="utf-8"?>
<queryTable xmlns="http://schemas.openxmlformats.org/spreadsheetml/2006/main" name="DadosExternos_6" headers="0" connectionId="18" autoFormatId="16" applyNumberFormats="0" applyBorderFormats="0" applyFontFormats="0" applyPatternFormats="0" applyAlignmentFormats="0" applyWidthHeightFormats="0">
  <queryTableRefresh headersInLastRefresh="0"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queryTables/queryTable6.xml><?xml version="1.0" encoding="utf-8"?>
<queryTable xmlns="http://schemas.openxmlformats.org/spreadsheetml/2006/main" name="DadosExternos_7" headers="0" connectionId="19" autoFormatId="16" applyNumberFormats="0" applyBorderFormats="0" applyFontFormats="0" applyPatternFormats="0" applyAlignmentFormats="0" applyWidthHeightFormats="0">
  <queryTableRefresh headersInLastRefresh="0"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queryTables/queryTable7.xml><?xml version="1.0" encoding="utf-8"?>
<queryTable xmlns="http://schemas.openxmlformats.org/spreadsheetml/2006/main" name="DadosExternos_8" headers="0" connectionId="20" autoFormatId="16" applyNumberFormats="0" applyBorderFormats="0" applyFontFormats="0" applyPatternFormats="0" applyAlignmentFormats="0" applyWidthHeightFormats="0">
  <queryTableRefresh headersInLastRefresh="0" nextId="8">
    <queryTableFields count="7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</queryTableFields>
  </queryTableRefresh>
</queryTable>
</file>

<file path=xl/queryTables/queryTable8.xml><?xml version="1.0" encoding="utf-8"?>
<queryTable xmlns="http://schemas.openxmlformats.org/spreadsheetml/2006/main" name="DadosExternos_9" headers="0" connectionId="21" autoFormatId="16" applyNumberFormats="0" applyBorderFormats="0" applyFontFormats="0" applyPatternFormats="0" applyAlignmentFormats="0" applyWidthHeightFormats="0">
  <queryTableRefresh headersInLastRefresh="0"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9.xml><?xml version="1.0" encoding="utf-8"?>
<queryTable xmlns="http://schemas.openxmlformats.org/spreadsheetml/2006/main" name="DadosExternos_10" headers="0" connectionId="22" autoFormatId="16" applyNumberFormats="0" applyBorderFormats="0" applyFontFormats="0" applyPatternFormats="0" applyAlignmentFormats="0" applyWidthHeightFormats="0">
  <queryTableRefresh headersInLastRefresh="0" nextId="8">
    <queryTableFields count="7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</queryTableFields>
  </queryTableRefresh>
</queryTable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id="2" name="Tabela32" displayName="Tabela32" ref="B13:E18" totalsRowShown="0" headerRowDxfId="294" dataDxfId="292" headerRowBorderDxfId="293" tableBorderDxfId="291" headerRowCellStyle="Vírgula">
  <autoFilter ref="B13:E18"/>
  <tableColumns count="4">
    <tableColumn id="1" name="ITEM" dataDxfId="290"/>
    <tableColumn id="6" name="DESCRIÇÃO" dataDxfId="289"/>
    <tableColumn id="7" name="UNIDADE" dataDxfId="288"/>
    <tableColumn id="8" name="QUANTIDADE" dataDxfId="28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" name="ORC___003___FORRO_PVC" displayName="ORC___003___FORRO_PVC" ref="B151:D175" tableType="queryTable" headerRowCount="0" totalsRowShown="0" headerRowDxfId="167" dataDxfId="165" headerRowBorderDxfId="166" tableBorderDxfId="164">
  <tableColumns count="3">
    <tableColumn id="1" uniqueName="1" name="Column1" queryTableFieldId="1" headerRowDxfId="163" dataDxfId="162"/>
    <tableColumn id="2" uniqueName="2" name="Column2" queryTableFieldId="2" headerRowDxfId="161" dataDxfId="160"/>
    <tableColumn id="3" uniqueName="3" name="Column3" queryTableFieldId="3" headerRowDxfId="159" dataDxfId="158"/>
  </tableColumns>
  <tableStyleInfo name="TableStyleMedium7" showFirstColumn="0" showLastColumn="0" showRowStripes="0" showColumnStripes="0"/>
</table>
</file>

<file path=xl/tables/table11.xml><?xml version="1.0" encoding="utf-8"?>
<table xmlns="http://schemas.openxmlformats.org/spreadsheetml/2006/main" id="11" name="ORC___004___JANELAS" displayName="ORC___004___JANELAS" ref="B188:H194" tableType="queryTable" headerRowCount="0" totalsRowShown="0" headerRowDxfId="157" dataDxfId="156">
  <tableColumns count="7">
    <tableColumn id="1" uniqueName="1" name="Column1" queryTableFieldId="1" headerRowDxfId="155" dataDxfId="154"/>
    <tableColumn id="2" uniqueName="2" name="Column2" queryTableFieldId="2" headerRowDxfId="153" dataDxfId="152"/>
    <tableColumn id="3" uniqueName="3" name="Column3" queryTableFieldId="3" headerRowDxfId="151" dataDxfId="150"/>
    <tableColumn id="4" uniqueName="4" name="Column4" queryTableFieldId="4" headerRowDxfId="149" dataDxfId="148"/>
    <tableColumn id="5" uniqueName="5" name="Column5" queryTableFieldId="5" headerRowDxfId="147" dataDxfId="146"/>
    <tableColumn id="6" uniqueName="6" name="Column6" queryTableFieldId="6" headerRowDxfId="145" dataDxfId="144"/>
    <tableColumn id="7" uniqueName="7" name="Column7" queryTableFieldId="7" headerRowDxfId="143" dataDxfId="142"/>
  </tableColumns>
  <tableStyleInfo name="TableStyleMedium7" showFirstColumn="0" showLastColumn="0" showRowStripes="0" showColumnStripes="0"/>
</table>
</file>

<file path=xl/tables/table12.xml><?xml version="1.0" encoding="utf-8"?>
<table xmlns="http://schemas.openxmlformats.org/spreadsheetml/2006/main" id="12" name="ORC___004___PORTAS" displayName="ORC___004___PORTAS" ref="B205:G214" tableType="queryTable" headerRowCount="0" totalsRowShown="0" headerRowDxfId="141" dataDxfId="139" headerRowBorderDxfId="140" tableBorderDxfId="138">
  <tableColumns count="6">
    <tableColumn id="1" uniqueName="1" name="Column1" queryTableFieldId="1" headerRowDxfId="137" dataDxfId="136"/>
    <tableColumn id="2" uniqueName="2" name="Column2" queryTableFieldId="2" headerRowDxfId="135" dataDxfId="134"/>
    <tableColumn id="3" uniqueName="3" name="Column3" queryTableFieldId="3" headerRowDxfId="133" dataDxfId="132"/>
    <tableColumn id="4" uniqueName="4" name="Column4" queryTableFieldId="4" headerRowDxfId="131" dataDxfId="130"/>
    <tableColumn id="5" uniqueName="5" name="Column5" queryTableFieldId="5" headerRowDxfId="129" dataDxfId="128"/>
    <tableColumn id="6" uniqueName="6" name="Column6" queryTableFieldId="6" headerRowDxfId="127" dataDxfId="126"/>
  </tableColumns>
  <tableStyleInfo name="TableStyleMedium7" showFirstColumn="0" showLastColumn="0" showRowStripes="0" showColumnStripes="0"/>
</table>
</file>

<file path=xl/tables/table13.xml><?xml version="1.0" encoding="utf-8"?>
<table xmlns="http://schemas.openxmlformats.org/spreadsheetml/2006/main" id="15" name="ORC___005___PISO_C_45X45_GERAL__3" displayName="ORC___005___PISO_C_45X45_GERAL__3" ref="B219:D242" tableType="queryTable" headerRowCount="0" totalsRowShown="0" headerRowDxfId="125" dataDxfId="124">
  <tableColumns count="3">
    <tableColumn id="1" uniqueName="1" name="Column1" queryTableFieldId="1" headerRowDxfId="123" dataDxfId="122"/>
    <tableColumn id="2" uniqueName="2" name="Column2" queryTableFieldId="2" headerRowDxfId="121" dataDxfId="120"/>
    <tableColumn id="3" uniqueName="3" name="Column3" queryTableFieldId="3" headerRowDxfId="119" dataDxfId="118"/>
  </tableColumns>
  <tableStyleInfo name="TableStyleMedium7" showFirstColumn="0" showLastColumn="0" showRowStripes="0" showColumnStripes="0"/>
</table>
</file>

<file path=xl/tables/table14.xml><?xml version="1.0" encoding="utf-8"?>
<table xmlns="http://schemas.openxmlformats.org/spreadsheetml/2006/main" id="16" name="ORC___005___RODAPÉ_C_45X45" displayName="ORC___005___RODAPÉ_C_45X45" ref="B252:E268" tableType="queryTable" headerRowCount="0" totalsRowShown="0" headerRowDxfId="117" dataDxfId="115" headerRowBorderDxfId="116" tableBorderDxfId="114">
  <tableColumns count="4">
    <tableColumn id="1" uniqueName="1" name="Column1" queryTableFieldId="1" headerRowDxfId="113" dataDxfId="112"/>
    <tableColumn id="2" uniqueName="2" name="Column2" queryTableFieldId="2" headerRowDxfId="111" dataDxfId="110"/>
    <tableColumn id="3" uniqueName="3" name="Column3" queryTableFieldId="3" headerRowDxfId="109" dataDxfId="108"/>
    <tableColumn id="4" uniqueName="4" name="Column4" queryTableFieldId="4" headerRowDxfId="107" dataDxfId="106"/>
  </tableColumns>
  <tableStyleInfo name="TableStyleMedium7" showFirstColumn="0" showLastColumn="0" showRowStripes="0" showColumnStripes="0"/>
</table>
</file>

<file path=xl/tables/table15.xml><?xml version="1.0" encoding="utf-8"?>
<table xmlns="http://schemas.openxmlformats.org/spreadsheetml/2006/main" id="17" name="ORC___006___ACESSÓRIOS_ESPECIAIS" displayName="ORC___006___ACESSÓRIOS_ESPECIAIS" ref="B290:C299" tableType="queryTable" headerRowCount="0" totalsRowShown="0" headerRowDxfId="105" dataDxfId="103" headerRowBorderDxfId="104" tableBorderDxfId="102">
  <tableColumns count="2">
    <tableColumn id="1" uniqueName="1" name="Column1" queryTableFieldId="1" headerRowDxfId="101" dataDxfId="100"/>
    <tableColumn id="2" uniqueName="2" name="Column2" queryTableFieldId="2" headerRowDxfId="99" dataDxfId="98"/>
  </tableColumns>
  <tableStyleInfo name="TableStyleMedium7" showFirstColumn="0" showLastColumn="0" showRowStripes="0" showColumnStripes="0"/>
</table>
</file>

<file path=xl/tables/table16.xml><?xml version="1.0" encoding="utf-8"?>
<table xmlns="http://schemas.openxmlformats.org/spreadsheetml/2006/main" id="19" name="ORC___006___TABELA_DE_LOUÇAS__2" displayName="ORC___006___TABELA_DE_LOUÇAS__2" ref="B311:C316" tableType="queryTable" headerRowCount="0" totalsRowShown="0" headerRowDxfId="97" dataDxfId="95" headerRowBorderDxfId="96" tableBorderDxfId="94">
  <tableColumns count="2">
    <tableColumn id="1" uniqueName="1" name="Column1" queryTableFieldId="1" headerRowDxfId="93" dataDxfId="92"/>
    <tableColumn id="2" uniqueName="2" name="Column2" queryTableFieldId="2" headerRowDxfId="91" dataDxfId="90"/>
  </tableColumns>
  <tableStyleInfo name="TableStyleMedium7" showFirstColumn="0" showLastColumn="0" showRowStripes="0" showColumnStripes="0"/>
</table>
</file>

<file path=xl/tables/table17.xml><?xml version="1.0" encoding="utf-8"?>
<table xmlns="http://schemas.openxmlformats.org/spreadsheetml/2006/main" id="20" name="ORC___008___PINTURA_ACRÍLICA_INTERNA_EM_PAREDES" displayName="ORC___008___PINTURA_ACRÍLICA_INTERNA_EM_PAREDES" ref="B325:G341" tableType="queryTable" headerRowCount="0" totalsRowShown="0" headerRowDxfId="89" dataDxfId="87" headerRowBorderDxfId="88" tableBorderDxfId="86">
  <tableColumns count="6">
    <tableColumn id="1" uniqueName="1" name="Column1" queryTableFieldId="1" headerRowDxfId="85" dataDxfId="84"/>
    <tableColumn id="2" uniqueName="2" name="Column2" queryTableFieldId="2" headerRowDxfId="83" dataDxfId="82"/>
    <tableColumn id="3" uniqueName="3" name="Column3" queryTableFieldId="3" headerRowDxfId="81" dataDxfId="80"/>
    <tableColumn id="4" uniqueName="4" name="Column4" queryTableFieldId="4" headerRowDxfId="79" dataDxfId="78"/>
    <tableColumn id="5" uniqueName="5" name="Column5" queryTableFieldId="5" headerRowDxfId="77" dataDxfId="76"/>
    <tableColumn id="6" uniqueName="6" name="Column6" queryTableFieldId="6" headerRowDxfId="75" dataDxfId="74"/>
  </tableColumns>
  <tableStyleInfo name="TableStyleMedium7" showFirstColumn="0" showLastColumn="0" showRowStripes="0" showColumnStripes="0"/>
</table>
</file>

<file path=xl/tables/table18.xml><?xml version="1.0" encoding="utf-8"?>
<table xmlns="http://schemas.openxmlformats.org/spreadsheetml/2006/main" id="21" name="ORC___008___PINTURA_ESMALTE_EM_SUPERFÍCIE_METÁLICA___PORTAS" displayName="ORC___008___PINTURA_ESMALTE_EM_SUPERFÍCIE_METÁLICA___PORTAS_1" ref="B348:G351" tableType="queryTable" headerRowCount="0" totalsRowShown="0" headerRowDxfId="73" dataDxfId="71" headerRowBorderDxfId="72" tableBorderDxfId="70">
  <tableColumns count="6">
    <tableColumn id="1" uniqueName="1" name="Column1" queryTableFieldId="1" headerRowDxfId="69" dataDxfId="68"/>
    <tableColumn id="2" uniqueName="2" name="Column2" queryTableFieldId="2" headerRowDxfId="67" dataDxfId="66"/>
    <tableColumn id="3" uniqueName="3" name="Column3" queryTableFieldId="3" headerRowDxfId="65" dataDxfId="64"/>
    <tableColumn id="4" uniqueName="4" name="Column4" queryTableFieldId="4" headerRowDxfId="63" dataDxfId="62"/>
    <tableColumn id="5" uniqueName="5" name="Column5" queryTableFieldId="5" headerRowDxfId="61" dataDxfId="60"/>
    <tableColumn id="6" uniqueName="6" name="Column6" queryTableFieldId="6" headerRowDxfId="59" dataDxfId="58"/>
  </tableColumns>
  <tableStyleInfo name="TableStyleMedium7" showFirstColumn="0" showLastColumn="0" showRowStripes="0" showColumnStripes="0"/>
</table>
</file>

<file path=xl/tables/table19.xml><?xml version="1.0" encoding="utf-8"?>
<table xmlns="http://schemas.openxmlformats.org/spreadsheetml/2006/main" id="22" name="ORC___008___PINTURA_ESMALTE_SINTÉTICO_EM_MADEIRA___PORTAS" displayName="ORC___008___PINTURA_ESMALTE_SINTÉTICO_EM_MADEIRA___PORTAS" ref="B357:G363" tableType="queryTable" headerRowCount="0" totalsRowShown="0" headerRowDxfId="57" dataDxfId="55" headerRowBorderDxfId="56" tableBorderDxfId="54">
  <tableColumns count="6">
    <tableColumn id="1" uniqueName="1" name="Column1" queryTableFieldId="1" headerRowDxfId="53" dataDxfId="52"/>
    <tableColumn id="2" uniqueName="2" name="Column2" queryTableFieldId="2" headerRowDxfId="51" dataDxfId="50"/>
    <tableColumn id="3" uniqueName="3" name="Column3" queryTableFieldId="3" headerRowDxfId="49" dataDxfId="48"/>
    <tableColumn id="4" uniqueName="4" name="Column4" queryTableFieldId="4" headerRowDxfId="47" dataDxfId="46"/>
    <tableColumn id="5" uniqueName="5" name="Column5" queryTableFieldId="5" headerRowDxfId="45" dataDxfId="44"/>
    <tableColumn id="6" uniqueName="6" name="Column6" queryTableFieldId="6" headerRowDxfId="43" dataDxfId="42"/>
  </tableColumns>
  <tableStyleInfo name="TableStyleMedium7" showFirstColumn="0" showLastColumn="0" showRowStripes="0" showColumnStripes="0"/>
</table>
</file>

<file path=xl/tables/table2.xml><?xml version="1.0" encoding="utf-8"?>
<table xmlns="http://schemas.openxmlformats.org/spreadsheetml/2006/main" id="3" name="Tabela3" displayName="Tabela3" ref="B12:L146" totalsRowShown="0" headerRowDxfId="286" dataDxfId="284" headerRowBorderDxfId="285" tableBorderDxfId="283" headerRowCellStyle="Vírgula">
  <autoFilter ref="B12:L146"/>
  <tableColumns count="11">
    <tableColumn id="1" name="ITEM" dataDxfId="282"/>
    <tableColumn id="2" name="SERVIÇO/ INSUMO" dataDxfId="281"/>
    <tableColumn id="3" name="REFERENCIAL" dataDxfId="280"/>
    <tableColumn id="4" name="CÓD ENG" dataDxfId="279"/>
    <tableColumn id="5" name="CÓDIGO" dataDxfId="278"/>
    <tableColumn id="6" name="DESCRIÇÃO" dataDxfId="277"/>
    <tableColumn id="7" name="UNIDADE" dataDxfId="276"/>
    <tableColumn id="8" name="QUANTIDADE" dataDxfId="275"/>
    <tableColumn id="9" name="CUSTO UNITÁRIO" dataDxfId="274"/>
    <tableColumn id="10" name="CUSTO UNITÁRIO C/BDI" dataDxfId="273"/>
    <tableColumn id="11" name="CUSTO TOTAL C/ BDI" dataDxfId="272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3" name="ORC___009___PEITORIL_DE_GRANITO_PARA_JANELAS" displayName="ORC___009___PEITORIL_DE_GRANITO_PARA_JANELAS" ref="B369:E376" tableType="queryTable" headerRowCount="0" totalsRowShown="0" headerRowDxfId="41" dataDxfId="39" headerRowBorderDxfId="40" tableBorderDxfId="38">
  <tableColumns count="4">
    <tableColumn id="1" uniqueName="1" name="Column1" queryTableFieldId="1" headerRowDxfId="37" dataDxfId="36"/>
    <tableColumn id="2" uniqueName="2" name="Column2" queryTableFieldId="2" headerRowDxfId="35" dataDxfId="34"/>
    <tableColumn id="3" uniqueName="3" name="Column3" queryTableFieldId="3" headerRowDxfId="33" dataDxfId="32"/>
    <tableColumn id="4" uniqueName="4" name="Column4" queryTableFieldId="4" headerRowDxfId="31" dataDxfId="30"/>
  </tableColumns>
  <tableStyleInfo name="TableStyleMedium7" showFirstColumn="0" showLastColumn="0" showRowStripes="0" showColumnStripes="0"/>
</table>
</file>

<file path=xl/tables/table21.xml><?xml version="1.0" encoding="utf-8"?>
<table xmlns="http://schemas.openxmlformats.org/spreadsheetml/2006/main" id="24" name="ORC___009___SOLEIRA" displayName="ORC___009___SOLEIRA" ref="B388:G399" tableType="queryTable" headerRowCount="0" totalsRowShown="0" headerRowDxfId="29" dataDxfId="27" headerRowBorderDxfId="28" tableBorderDxfId="26">
  <tableColumns count="6">
    <tableColumn id="1" uniqueName="1" name="Column1" queryTableFieldId="1" headerRowDxfId="25" dataDxfId="24"/>
    <tableColumn id="2" uniqueName="2" name="Column2" queryTableFieldId="2" headerRowDxfId="23" dataDxfId="22"/>
    <tableColumn id="3" uniqueName="3" name="Column3" queryTableFieldId="3" headerRowDxfId="21" dataDxfId="20"/>
    <tableColumn id="4" uniqueName="4" name="Column4" queryTableFieldId="4" headerRowDxfId="19" dataDxfId="18"/>
    <tableColumn id="5" uniqueName="5" name="Column5" queryTableFieldId="5" headerRowDxfId="17" dataDxfId="16"/>
    <tableColumn id="6" uniqueName="6" name="Column6" queryTableFieldId="6" headerRowDxfId="15" dataDxfId="14"/>
  </tableColumns>
  <tableStyleInfo name="TableStyleMedium7" showFirstColumn="0" showLastColumn="0" showRowStripes="0" showColumnStripes="0"/>
</table>
</file>

<file path=xl/tables/table22.xml><?xml version="1.0" encoding="utf-8"?>
<table xmlns="http://schemas.openxmlformats.org/spreadsheetml/2006/main" id="25" name="ORC___010___GRADIL" displayName="ORC___010___GRADIL" ref="B410:C413" tableType="queryTable" headerRowCount="0" totalsRowShown="0" headerRowDxfId="13" dataDxfId="11" headerRowBorderDxfId="12" tableBorderDxfId="10">
  <tableColumns count="2">
    <tableColumn id="1" uniqueName="1" name="Column1" queryTableFieldId="1" headerRowDxfId="9" dataDxfId="8"/>
    <tableColumn id="2" uniqueName="2" name="Column2" queryTableFieldId="2" headerRowDxfId="7" dataDxfId="6"/>
  </tableColumns>
  <tableStyleInfo name="TableStyleMedium7" showFirstColumn="0" showLastColumn="0" showRowStripes="0" showColumnStripes="0"/>
</table>
</file>

<file path=xl/tables/table23.xml><?xml version="1.0" encoding="utf-8"?>
<table xmlns="http://schemas.openxmlformats.org/spreadsheetml/2006/main" id="26" name="ORC___001___VERGA_DE_PORTAS_MN_1_50__GERAL__2" displayName="ORC___001___VERGA_DE_PORTAS_MN_1_50__GERAL__2" ref="B42:E52" tableType="queryTable" headerRowCount="0" totalsRowShown="0" dataDxfId="5">
  <tableColumns count="4">
    <tableColumn id="1" uniqueName="1" name="Column1" queryTableFieldId="1" headerRowDxfId="4" dataDxfId="3"/>
    <tableColumn id="2" uniqueName="2" name="Column2" queryTableFieldId="2" dataDxfId="2"/>
    <tableColumn id="3" uniqueName="3" name="Column3" queryTableFieldId="3" dataDxfId="1"/>
    <tableColumn id="4" uniqueName="4" name="Column4" queryTableFieldId="4" dataDxfId="0"/>
  </tableColumns>
  <tableStyleInfo name="TableStyleMedium7" showFirstColumn="0" showLastColumn="0" showRowStripes="0" showColumnStripes="0"/>
</table>
</file>

<file path=xl/tables/table3.xml><?xml version="1.0" encoding="utf-8"?>
<table xmlns="http://schemas.openxmlformats.org/spreadsheetml/2006/main" id="1" name="ORC___001___TABELA_DE_AMBIENTES" displayName="ORC___001___TABELA_DE_AMBIENTES" ref="B10:G33" tableType="queryTable" headerRowCount="0" totalsRowShown="0" headerRowDxfId="267" dataDxfId="265" headerRowBorderDxfId="266" tableBorderDxfId="264">
  <tableColumns count="6">
    <tableColumn id="1" uniqueName="1" name="Column1" queryTableFieldId="1" headerRowDxfId="263" dataDxfId="262"/>
    <tableColumn id="2" uniqueName="2" name="Column2" queryTableFieldId="2" headerRowDxfId="261" dataDxfId="260"/>
    <tableColumn id="3" uniqueName="3" name="Column3" queryTableFieldId="3" headerRowDxfId="259" dataDxfId="258"/>
    <tableColumn id="4" uniqueName="4" name="Column4" queryTableFieldId="4" headerRowDxfId="257" dataDxfId="256"/>
    <tableColumn id="5" uniqueName="5" name="Column5" queryTableFieldId="5" headerRowDxfId="255" dataDxfId="254"/>
    <tableColumn id="6" uniqueName="6" name="Column6" queryTableFieldId="6" headerRowDxfId="253" dataDxfId="252"/>
  </tableColumns>
  <tableStyleInfo name="TableStyleMedium7" showFirstColumn="0" showLastColumn="0" showRowStripes="0" showColumnStripes="0"/>
</table>
</file>

<file path=xl/tables/table4.xml><?xml version="1.0" encoding="utf-8"?>
<table xmlns="http://schemas.openxmlformats.org/spreadsheetml/2006/main" id="4" name="ORC___001___VERGA_CONTRA_JANELAS_MN_1_50_GERAL" displayName="ORC___001___VERGA_CONTRA_JANELAS_MN_1_50_GERAL" ref="B63:E70" tableType="queryTable" headerRowCount="0" totalsRowShown="0" headerRowDxfId="251" dataDxfId="249" headerRowBorderDxfId="250" tableBorderDxfId="248">
  <tableColumns count="4">
    <tableColumn id="1" uniqueName="1" name="Column1" queryTableFieldId="1" headerRowDxfId="247" dataDxfId="246"/>
    <tableColumn id="2" uniqueName="2" name="Column2" queryTableFieldId="2" headerRowDxfId="245" dataDxfId="244"/>
    <tableColumn id="3" uniqueName="3" name="Column3" queryTableFieldId="3" headerRowDxfId="243" dataDxfId="242"/>
    <tableColumn id="4" uniqueName="4" name="Column4" queryTableFieldId="4" headerRowDxfId="241" dataDxfId="240"/>
  </tableColumns>
  <tableStyleInfo name="TableStyleMedium7" showFirstColumn="0" showLastColumn="0" showRowStripes="0" showColumnStripes="0"/>
</table>
</file>

<file path=xl/tables/table5.xml><?xml version="1.0" encoding="utf-8"?>
<table xmlns="http://schemas.openxmlformats.org/spreadsheetml/2006/main" id="5" name="ORC___002___COBERTURA" displayName="ORC___002___COBERTURA" ref="B78:H82" tableType="queryTable" headerRowCount="0" totalsRowShown="0" headerRowDxfId="239" dataDxfId="238">
  <tableColumns count="7">
    <tableColumn id="1" uniqueName="1" name="Column1" queryTableFieldId="1" headerRowDxfId="237" dataDxfId="236"/>
    <tableColumn id="2" uniqueName="2" name="Column2" queryTableFieldId="2" headerRowDxfId="235" dataDxfId="234"/>
    <tableColumn id="3" uniqueName="3" name="Column3" queryTableFieldId="3" headerRowDxfId="233" dataDxfId="232"/>
    <tableColumn id="4" uniqueName="4" name="Column4" queryTableFieldId="4" headerRowDxfId="231" dataDxfId="230"/>
    <tableColumn id="5" uniqueName="5" name="Column5" queryTableFieldId="5" headerRowDxfId="229" dataDxfId="228"/>
    <tableColumn id="6" uniqueName="6" name="Column6" queryTableFieldId="6" headerRowDxfId="227" dataDxfId="226"/>
    <tableColumn id="7" uniqueName="7" name="Column7" queryTableFieldId="7" headerRowDxfId="225" dataDxfId="224"/>
  </tableColumns>
  <tableStyleInfo name="TableStyleMedium7" showFirstColumn="0" showLastColumn="0" showRowStripes="0" showColumnStripes="0"/>
</table>
</file>

<file path=xl/tables/table6.xml><?xml version="1.0" encoding="utf-8"?>
<table xmlns="http://schemas.openxmlformats.org/spreadsheetml/2006/main" id="6" name="ORC___002___CUMEEIRA_METAL" displayName="ORC___002___CUMEEIRA_METAL" ref="B95:E98" tableType="queryTable" headerRowCount="0" totalsRowShown="0" headerRowDxfId="223" dataDxfId="221" headerRowBorderDxfId="222" tableBorderDxfId="220">
  <tableColumns count="4">
    <tableColumn id="1" uniqueName="1" name="Column1" queryTableFieldId="1" headerRowDxfId="219" dataDxfId="218"/>
    <tableColumn id="2" uniqueName="2" name="Column2" queryTableFieldId="2" headerRowDxfId="217" dataDxfId="216"/>
    <tableColumn id="3" uniqueName="3" name="Column3" queryTableFieldId="3" headerRowDxfId="215" dataDxfId="214"/>
    <tableColumn id="4" uniqueName="4" name="Column4" queryTableFieldId="4" headerRowDxfId="213" dataDxfId="212"/>
  </tableColumns>
  <tableStyleInfo name="TableStyleMedium7" showFirstColumn="0" showLastColumn="0" showRowStripes="0" showColumnStripes="0"/>
</table>
</file>

<file path=xl/tables/table7.xml><?xml version="1.0" encoding="utf-8"?>
<table xmlns="http://schemas.openxmlformats.org/spreadsheetml/2006/main" id="7" name="ORC___002___DIVISÓRIA_EM_GRANITO" displayName="ORC___002___DIVISÓRIA_EM_GRANITO" ref="B105:F108" tableType="queryTable" headerRowCount="0" totalsRowShown="0" headerRowDxfId="211" dataDxfId="209" headerRowBorderDxfId="210" tableBorderDxfId="208">
  <tableColumns count="5">
    <tableColumn id="1" uniqueName="1" name="Column1" queryTableFieldId="1" headerRowDxfId="207" dataDxfId="206"/>
    <tableColumn id="2" uniqueName="2" name="Column2" queryTableFieldId="2" headerRowDxfId="205" dataDxfId="204"/>
    <tableColumn id="3" uniqueName="3" name="Column3" queryTableFieldId="3" headerRowDxfId="203" dataDxfId="202"/>
    <tableColumn id="4" uniqueName="4" name="Column4" queryTableFieldId="4" headerRowDxfId="201" dataDxfId="200"/>
    <tableColumn id="5" uniqueName="5" name="Column5" queryTableFieldId="5" headerRowDxfId="199" dataDxfId="198"/>
  </tableColumns>
  <tableStyleInfo name="TableStyleMedium7" showFirstColumn="0" showLastColumn="0" showRowStripes="0" showColumnStripes="0"/>
</table>
</file>

<file path=xl/tables/table8.xml><?xml version="1.0" encoding="utf-8"?>
<table xmlns="http://schemas.openxmlformats.org/spreadsheetml/2006/main" id="8" name="ORC___002___MURO" displayName="ORC___002___MURO" ref="B118:F121" tableType="queryTable" headerRowCount="0" totalsRowShown="0" headerRowDxfId="197" dataDxfId="195" headerRowBorderDxfId="196" tableBorderDxfId="194">
  <tableColumns count="5">
    <tableColumn id="1" uniqueName="1" name="Column1" queryTableFieldId="1" headerRowDxfId="193" dataDxfId="192"/>
    <tableColumn id="2" uniqueName="2" name="Column2" queryTableFieldId="2" headerRowDxfId="191" dataDxfId="190"/>
    <tableColumn id="3" uniqueName="3" name="Column3" queryTableFieldId="3" headerRowDxfId="189" dataDxfId="188"/>
    <tableColumn id="4" uniqueName="4" name="Column4" queryTableFieldId="4" headerRowDxfId="187" dataDxfId="186"/>
    <tableColumn id="5" uniqueName="5" name="Column5" queryTableFieldId="5" headerRowDxfId="185" dataDxfId="184"/>
  </tableColumns>
  <tableStyleInfo name="TableStyleMedium7" showFirstColumn="0" showLastColumn="0" showRowStripes="0" showColumnStripes="0"/>
</table>
</file>

<file path=xl/tables/table9.xml><?xml version="1.0" encoding="utf-8"?>
<table xmlns="http://schemas.openxmlformats.org/spreadsheetml/2006/main" id="9" name="ORC___003____AZ_33X45_MN_5M__GERAL" displayName="ORC___003____AZ_33X45_MN_5M__GERAL" ref="B130:H138" tableType="queryTable" headerRowCount="0" totalsRowShown="0" headerRowDxfId="183" dataDxfId="182">
  <tableColumns count="7">
    <tableColumn id="1" uniqueName="1" name="Column1" queryTableFieldId="1" headerRowDxfId="181" dataDxfId="180"/>
    <tableColumn id="2" uniqueName="2" name="Column2" queryTableFieldId="2" headerRowDxfId="179" dataDxfId="178"/>
    <tableColumn id="3" uniqueName="3" name="Column3" queryTableFieldId="3" headerRowDxfId="177" dataDxfId="176"/>
    <tableColumn id="4" uniqueName="4" name="Column4" queryTableFieldId="4" headerRowDxfId="175" dataDxfId="174"/>
    <tableColumn id="5" uniqueName="5" name="Column5" queryTableFieldId="5" headerRowDxfId="173" dataDxfId="172"/>
    <tableColumn id="6" uniqueName="6" name="Column6" queryTableFieldId="6" headerRowDxfId="171" dataDxfId="170"/>
    <tableColumn id="7" uniqueName="7" name="Column7" queryTableFieldId="7" headerRowDxfId="169" dataDxfId="168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" Type="http://schemas.openxmlformats.org/officeDocument/2006/relationships/drawing" Target="../drawings/drawing13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9.xml"/><Relationship Id="rId3" Type="http://schemas.openxmlformats.org/officeDocument/2006/relationships/queryTable" Target="../queryTables/queryTable24.xml"/><Relationship Id="rId7" Type="http://schemas.openxmlformats.org/officeDocument/2006/relationships/queryTable" Target="../queryTables/queryTable28.xml"/><Relationship Id="rId2" Type="http://schemas.openxmlformats.org/officeDocument/2006/relationships/queryTable" Target="../queryTables/queryTable23.xml"/><Relationship Id="rId1" Type="http://schemas.openxmlformats.org/officeDocument/2006/relationships/queryTable" Target="../queryTables/queryTable22.xml"/><Relationship Id="rId6" Type="http://schemas.openxmlformats.org/officeDocument/2006/relationships/queryTable" Target="../queryTables/queryTable27.xml"/><Relationship Id="rId5" Type="http://schemas.openxmlformats.org/officeDocument/2006/relationships/queryTable" Target="../queryTables/queryTable26.xml"/><Relationship Id="rId4" Type="http://schemas.openxmlformats.org/officeDocument/2006/relationships/queryTable" Target="../queryTables/queryTable2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A14"/>
  <sheetViews>
    <sheetView workbookViewId="0"/>
  </sheetViews>
  <sheetFormatPr defaultColWidth="9.140625" defaultRowHeight="12.75" x14ac:dyDescent="0.2"/>
  <cols>
    <col min="1" max="1" width="50.5703125" style="10" customWidth="1"/>
    <col min="2" max="2" width="48.42578125" style="7" customWidth="1"/>
    <col min="3" max="16384" width="9.140625" style="7"/>
  </cols>
  <sheetData>
    <row r="1" spans="1:1" ht="91.5" customHeight="1" x14ac:dyDescent="0.2">
      <c r="A1" s="9" t="str">
        <f>[10]referencia!A3</f>
        <v>PREFEITURA MUNICIPAL DE ANASTÁCIO</v>
      </c>
    </row>
    <row r="2" spans="1:1" ht="81.75" customHeight="1" x14ac:dyDescent="0.2">
      <c r="A2" s="9" t="str">
        <f>[10]referencia!A4</f>
        <v>PREFEITURA MUNICIPAL DE BANDEIRANTES</v>
      </c>
    </row>
    <row r="3" spans="1:1" ht="70.5" customHeight="1" x14ac:dyDescent="0.2">
      <c r="A3" s="9" t="str">
        <f>[10]referencia!A5</f>
        <v>PREFEITURA MUNICIPAL DE BODOQUENA</v>
      </c>
    </row>
    <row r="4" spans="1:1" ht="96.75" customHeight="1" x14ac:dyDescent="0.2">
      <c r="A4" s="9" t="str">
        <f>[10]referencia!A6</f>
        <v>PREFEITURA MUNICIPAL DE ELDORADO</v>
      </c>
    </row>
    <row r="5" spans="1:1" ht="77.25" customHeight="1" x14ac:dyDescent="0.2">
      <c r="A5" s="9" t="str">
        <f>[10]referencia!A7</f>
        <v>PREFEITURA MUNICIPAL DE NOVA ALVORADA DO SUL</v>
      </c>
    </row>
    <row r="6" spans="1:1" ht="88.5" customHeight="1" x14ac:dyDescent="0.2">
      <c r="A6" s="9" t="str">
        <f>[10]referencia!A8</f>
        <v>PREFEITURA MUNICIPAL DE PORTO MURTINHO</v>
      </c>
    </row>
    <row r="7" spans="1:1" ht="87.75" customHeight="1" x14ac:dyDescent="0.2">
      <c r="A7" s="10" t="s">
        <v>97</v>
      </c>
    </row>
    <row r="8" spans="1:1" ht="87.75" customHeight="1" x14ac:dyDescent="0.2">
      <c r="A8" s="10" t="str">
        <f>REFERENCIA!A10</f>
        <v>PREFEITURA MUNICIPAL DE ÁGUA CLARA</v>
      </c>
    </row>
    <row r="9" spans="1:1" ht="87" customHeight="1" x14ac:dyDescent="0.2">
      <c r="A9" s="10" t="str">
        <f>REFERENCIA!A11</f>
        <v>PREFEITURA MUNICIPAL DE CAARAPÓ</v>
      </c>
    </row>
    <row r="10" spans="1:1" ht="87" customHeight="1" x14ac:dyDescent="0.2">
      <c r="A10" s="10" t="str">
        <f>REFERENCIA!A12</f>
        <v>PREFEITURA MUNICIPAL DE JARAGUARI</v>
      </c>
    </row>
    <row r="11" spans="1:1" ht="87" customHeight="1" x14ac:dyDescent="0.2">
      <c r="A11" s="10" t="str">
        <f>REFERENCIA!A13</f>
        <v>PREFEITURA MUNICIPAL DE JARDIM</v>
      </c>
    </row>
    <row r="12" spans="1:1" ht="87" customHeight="1" x14ac:dyDescent="0.2">
      <c r="A12" s="10" t="str">
        <f>REFERENCIA!A14</f>
        <v>PREFEITURA MUNICIPAL DE RIBAS DO RIO PARDO</v>
      </c>
    </row>
    <row r="13" spans="1:1" ht="87" customHeight="1" x14ac:dyDescent="0.2">
      <c r="A13" s="10" t="str">
        <f>REFERENCIA!A15</f>
        <v>PREFEITURA MUNICIPAL DE SELVÍRIA</v>
      </c>
    </row>
    <row r="14" spans="1:1" ht="105" customHeight="1" x14ac:dyDescent="0.2">
      <c r="A14" s="10" t="str">
        <f>REFERENCIA!A16</f>
        <v>PREFEITURA MUNICIPAL DE MIRANDA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H49"/>
  <sheetViews>
    <sheetView workbookViewId="0"/>
  </sheetViews>
  <sheetFormatPr defaultColWidth="9.140625" defaultRowHeight="12.75" x14ac:dyDescent="0.2"/>
  <cols>
    <col min="1" max="1" width="9.140625" style="31"/>
    <col min="2" max="2" width="21.28515625" style="31" customWidth="1"/>
    <col min="3" max="3" width="45.7109375" style="31" customWidth="1"/>
    <col min="4" max="4" width="22.5703125" style="31" customWidth="1"/>
    <col min="5" max="5" width="14.5703125" style="32" customWidth="1"/>
    <col min="6" max="6" width="18.7109375" style="33" customWidth="1"/>
    <col min="7" max="7" width="15.140625" style="31" customWidth="1"/>
    <col min="8" max="16384" width="9.140625" style="31"/>
  </cols>
  <sheetData>
    <row r="1" spans="2:8" s="42" customFormat="1" x14ac:dyDescent="0.2">
      <c r="B1" s="142"/>
      <c r="C1" s="151" t="s">
        <v>1</v>
      </c>
      <c r="D1" s="152"/>
      <c r="E1" s="152"/>
      <c r="F1" s="153"/>
    </row>
    <row r="2" spans="2:8" s="42" customFormat="1" x14ac:dyDescent="0.2">
      <c r="B2" s="144"/>
      <c r="C2" s="146" t="str">
        <f>'ORÇAMENTO S DES'!D3</f>
        <v>PREFEITURA MUNICIPAL DE RIBAS DO RIO PARDO</v>
      </c>
      <c r="D2" s="147"/>
      <c r="E2" s="147"/>
      <c r="F2" s="148"/>
    </row>
    <row r="3" spans="2:8" s="42" customFormat="1" x14ac:dyDescent="0.2">
      <c r="B3" s="149"/>
      <c r="C3" s="151" t="str">
        <f>[11]ORÇAMENTO_DES!C3</f>
        <v>SECRETARIA DE OBRAS</v>
      </c>
      <c r="D3" s="152"/>
      <c r="E3" s="152"/>
      <c r="F3" s="153"/>
    </row>
    <row r="4" spans="2:8" s="42" customFormat="1" ht="20.45" customHeight="1" x14ac:dyDescent="0.2">
      <c r="B4" s="769" t="s">
        <v>156</v>
      </c>
      <c r="C4" s="770"/>
      <c r="D4" s="770"/>
      <c r="E4" s="770"/>
      <c r="F4" s="771"/>
    </row>
    <row r="5" spans="2:8" s="42" customFormat="1" ht="14.45" customHeight="1" x14ac:dyDescent="0.2">
      <c r="B5" s="154" t="str">
        <f>[12]ORÇAMENTO_DES!A3</f>
        <v>Objeto:</v>
      </c>
      <c r="C5" s="155" t="str">
        <f>'ORÇAMENTO S DES'!C6</f>
        <v>AMPLIAÇÃO DO POSTO DE SAÚDE MIGUEL PEREIRA DA SILVA</v>
      </c>
      <c r="D5" s="156"/>
      <c r="E5" s="772" t="s">
        <v>42</v>
      </c>
      <c r="F5" s="773"/>
    </row>
    <row r="6" spans="2:8" s="42" customFormat="1" ht="15" customHeight="1" x14ac:dyDescent="0.2">
      <c r="B6" s="154" t="s">
        <v>2</v>
      </c>
      <c r="C6" s="155" t="str">
        <f>'ORÇAMENTO S DES'!C7</f>
        <v>RIBAS DO RIO PARDO - MS</v>
      </c>
      <c r="D6" s="157"/>
      <c r="E6" s="777" t="str">
        <f>'ORÇAMENTO S DES'!J7</f>
        <v xml:space="preserve">_________________________________                                                                            
FÁBIO MARQUES RIBEIRO
CREA - 15.276 D / MS                                             </v>
      </c>
      <c r="F6" s="778"/>
      <c r="G6" s="43"/>
      <c r="H6" s="44"/>
    </row>
    <row r="7" spans="2:8" s="42" customFormat="1" ht="14.45" customHeight="1" x14ac:dyDescent="0.2">
      <c r="B7" s="154" t="s">
        <v>3</v>
      </c>
      <c r="C7" s="155" t="str">
        <f>'ORÇAMENTO S DES'!C8</f>
        <v>RUA DOMINGOS GONÇALVES GOMES, VILA SÃO FRANCISCO, RIBAS DO RIO PARDO, MS</v>
      </c>
      <c r="D7" s="156"/>
      <c r="E7" s="777"/>
      <c r="F7" s="778"/>
    </row>
    <row r="8" spans="2:8" s="42" customFormat="1" x14ac:dyDescent="0.2">
      <c r="B8" s="158" t="str">
        <f>[11]ORÇAMENTO_DES!A9</f>
        <v>SIST./REF.:</v>
      </c>
      <c r="C8" s="150" t="str">
        <f>'ORÇAMENTO S DES'!C10</f>
        <v>AGESUL(JUNHO/2024), SINAPI (JUNHO/2024), SBC (AGOSTO/2024)</v>
      </c>
      <c r="D8" s="159"/>
      <c r="E8" s="779"/>
      <c r="F8" s="780"/>
    </row>
    <row r="9" spans="2:8" s="42" customFormat="1" x14ac:dyDescent="0.2">
      <c r="B9" s="158"/>
      <c r="C9" s="159"/>
      <c r="D9" s="159"/>
      <c r="E9" s="160"/>
      <c r="F9" s="161"/>
      <c r="G9" s="45"/>
      <c r="H9" s="45"/>
    </row>
    <row r="10" spans="2:8" ht="14.25" customHeight="1" x14ac:dyDescent="0.2">
      <c r="B10" s="162" t="s">
        <v>157</v>
      </c>
      <c r="C10" s="162" t="s">
        <v>158</v>
      </c>
      <c r="D10" s="162" t="s">
        <v>159</v>
      </c>
      <c r="E10" s="162" t="s">
        <v>160</v>
      </c>
      <c r="F10" s="162" t="s">
        <v>161</v>
      </c>
      <c r="G10" s="46"/>
    </row>
    <row r="11" spans="2:8" ht="14.25" customHeight="1" x14ac:dyDescent="0.2">
      <c r="B11" s="163" t="s">
        <v>162</v>
      </c>
      <c r="C11" s="164" t="s">
        <v>631</v>
      </c>
      <c r="D11" s="164" t="s">
        <v>628</v>
      </c>
      <c r="E11" s="165"/>
      <c r="F11" s="166" t="s">
        <v>163</v>
      </c>
      <c r="G11" s="46"/>
    </row>
    <row r="12" spans="2:8" ht="14.25" customHeight="1" x14ac:dyDescent="0.2">
      <c r="B12" s="167" t="s">
        <v>164</v>
      </c>
      <c r="C12" s="168" t="s">
        <v>632</v>
      </c>
      <c r="D12" s="168" t="s">
        <v>629</v>
      </c>
      <c r="E12" s="169"/>
      <c r="F12" s="170" t="s">
        <v>163</v>
      </c>
      <c r="G12" s="46"/>
    </row>
    <row r="13" spans="2:8" x14ac:dyDescent="0.2">
      <c r="B13" s="167" t="s">
        <v>165</v>
      </c>
      <c r="C13" s="168" t="s">
        <v>633</v>
      </c>
      <c r="D13" s="171" t="s">
        <v>630</v>
      </c>
      <c r="E13" s="169"/>
      <c r="F13" s="170" t="s">
        <v>163</v>
      </c>
      <c r="G13" s="46"/>
    </row>
    <row r="14" spans="2:8" ht="14.25" hidden="1" customHeight="1" x14ac:dyDescent="0.2">
      <c r="B14" s="167"/>
      <c r="C14" s="168"/>
      <c r="D14" s="168"/>
      <c r="E14" s="170"/>
      <c r="F14" s="170"/>
      <c r="G14" s="46"/>
    </row>
    <row r="15" spans="2:8" ht="14.25" hidden="1" customHeight="1" x14ac:dyDescent="0.2">
      <c r="B15" s="167"/>
      <c r="C15" s="168"/>
      <c r="D15" s="168"/>
      <c r="E15" s="170"/>
      <c r="F15" s="170"/>
      <c r="G15" s="46"/>
    </row>
    <row r="16" spans="2:8" ht="15" hidden="1" customHeight="1" x14ac:dyDescent="0.2">
      <c r="B16" s="167"/>
      <c r="C16" s="168"/>
      <c r="D16" s="168"/>
      <c r="E16" s="170"/>
      <c r="F16" s="170"/>
      <c r="G16" s="46"/>
    </row>
    <row r="17" spans="2:7" ht="15" hidden="1" customHeight="1" x14ac:dyDescent="0.2">
      <c r="B17" s="167"/>
      <c r="C17" s="168"/>
      <c r="D17" s="168"/>
      <c r="E17" s="170"/>
      <c r="F17" s="170"/>
      <c r="G17" s="46"/>
    </row>
    <row r="18" spans="2:7" ht="15" hidden="1" customHeight="1" x14ac:dyDescent="0.2">
      <c r="B18" s="167"/>
      <c r="C18" s="168"/>
      <c r="D18" s="168"/>
      <c r="E18" s="170"/>
      <c r="F18" s="170"/>
      <c r="G18" s="46"/>
    </row>
    <row r="19" spans="2:7" ht="15" hidden="1" customHeight="1" x14ac:dyDescent="0.2">
      <c r="B19" s="167"/>
      <c r="C19" s="168"/>
      <c r="D19" s="168"/>
      <c r="E19" s="170"/>
      <c r="F19" s="170"/>
      <c r="G19" s="46"/>
    </row>
    <row r="20" spans="2:7" ht="15" hidden="1" customHeight="1" x14ac:dyDescent="0.2">
      <c r="B20" s="167"/>
      <c r="C20" s="172"/>
      <c r="D20" s="172"/>
      <c r="E20" s="173"/>
      <c r="F20" s="174"/>
      <c r="G20" s="46"/>
    </row>
    <row r="21" spans="2:7" x14ac:dyDescent="0.2">
      <c r="B21" s="774"/>
      <c r="C21" s="775"/>
      <c r="D21" s="775"/>
      <c r="E21" s="775"/>
      <c r="F21" s="776"/>
      <c r="G21" s="46"/>
    </row>
    <row r="22" spans="2:7" x14ac:dyDescent="0.2">
      <c r="B22" s="175" t="s">
        <v>33</v>
      </c>
      <c r="C22" s="176" t="s">
        <v>46</v>
      </c>
      <c r="D22" s="176" t="s">
        <v>34</v>
      </c>
      <c r="E22" s="176" t="s">
        <v>166</v>
      </c>
      <c r="F22" s="176" t="s">
        <v>167</v>
      </c>
    </row>
    <row r="23" spans="2:7" ht="25.5" x14ac:dyDescent="0.2">
      <c r="B23" s="177" t="s">
        <v>626</v>
      </c>
      <c r="C23" s="178" t="s">
        <v>627</v>
      </c>
      <c r="D23" s="179" t="s">
        <v>109</v>
      </c>
      <c r="E23" s="180">
        <v>45187</v>
      </c>
      <c r="F23" s="181">
        <f>IF(SUM(E25:F27)&lt;&gt;0,MEDIAN(E25:F27),"")</f>
        <v>450.59333333333331</v>
      </c>
    </row>
    <row r="24" spans="2:7" x14ac:dyDescent="0.2">
      <c r="B24" s="182" t="s">
        <v>168</v>
      </c>
      <c r="C24" s="781" t="s">
        <v>169</v>
      </c>
      <c r="D24" s="781"/>
      <c r="E24" s="782" t="s">
        <v>156</v>
      </c>
      <c r="F24" s="782"/>
    </row>
    <row r="25" spans="2:7" x14ac:dyDescent="0.2">
      <c r="B25" s="167" t="s">
        <v>162</v>
      </c>
      <c r="C25" s="783" t="str">
        <f>VLOOKUP(B25,$B$11:$F$19,3,0)</f>
        <v>KABUM</v>
      </c>
      <c r="D25" s="783"/>
      <c r="E25" s="784">
        <f>1351.78/3</f>
        <v>450.59333333333331</v>
      </c>
      <c r="F25" s="784"/>
    </row>
    <row r="26" spans="2:7" x14ac:dyDescent="0.2">
      <c r="B26" s="167" t="s">
        <v>164</v>
      </c>
      <c r="C26" s="785" t="str">
        <f>VLOOKUP(B26,$B$11:$F$19,3,0)</f>
        <v>AMAZON</v>
      </c>
      <c r="D26" s="786"/>
      <c r="E26" s="787">
        <f>536.78</f>
        <v>536.78</v>
      </c>
      <c r="F26" s="787"/>
    </row>
    <row r="27" spans="2:7" x14ac:dyDescent="0.2">
      <c r="B27" s="183" t="s">
        <v>165</v>
      </c>
      <c r="C27" s="788" t="str">
        <f>VLOOKUP(B27,$B$11:$F$19,3,0)</f>
        <v>CASAS BAHIA</v>
      </c>
      <c r="D27" s="789"/>
      <c r="E27" s="790">
        <v>389.16</v>
      </c>
      <c r="F27" s="790"/>
    </row>
    <row r="28" spans="2:7" x14ac:dyDescent="0.2">
      <c r="B28" s="184"/>
      <c r="C28" s="185"/>
      <c r="D28" s="185"/>
      <c r="E28" s="186"/>
      <c r="F28" s="187"/>
    </row>
    <row r="29" spans="2:7" x14ac:dyDescent="0.2">
      <c r="F29" s="31"/>
    </row>
    <row r="30" spans="2:7" x14ac:dyDescent="0.2">
      <c r="F30" s="31"/>
    </row>
    <row r="31" spans="2:7" x14ac:dyDescent="0.2">
      <c r="F31" s="31"/>
    </row>
    <row r="32" spans="2:7" x14ac:dyDescent="0.2">
      <c r="F32" s="31"/>
    </row>
    <row r="33" spans="6:6" x14ac:dyDescent="0.2">
      <c r="F33" s="31"/>
    </row>
    <row r="34" spans="6:6" x14ac:dyDescent="0.2">
      <c r="F34" s="31"/>
    </row>
    <row r="35" spans="6:6" x14ac:dyDescent="0.2">
      <c r="F35" s="31"/>
    </row>
    <row r="36" spans="6:6" x14ac:dyDescent="0.2">
      <c r="F36" s="31"/>
    </row>
    <row r="37" spans="6:6" x14ac:dyDescent="0.2">
      <c r="F37" s="31"/>
    </row>
    <row r="38" spans="6:6" x14ac:dyDescent="0.2">
      <c r="F38" s="31"/>
    </row>
    <row r="39" spans="6:6" x14ac:dyDescent="0.2">
      <c r="F39" s="31"/>
    </row>
    <row r="40" spans="6:6" x14ac:dyDescent="0.2">
      <c r="F40" s="31"/>
    </row>
    <row r="41" spans="6:6" x14ac:dyDescent="0.2">
      <c r="F41" s="31"/>
    </row>
    <row r="42" spans="6:6" x14ac:dyDescent="0.2">
      <c r="F42" s="31"/>
    </row>
    <row r="43" spans="6:6" x14ac:dyDescent="0.2">
      <c r="F43" s="31"/>
    </row>
    <row r="44" spans="6:6" x14ac:dyDescent="0.2">
      <c r="F44" s="31"/>
    </row>
    <row r="45" spans="6:6" x14ac:dyDescent="0.2">
      <c r="F45" s="31"/>
    </row>
    <row r="46" spans="6:6" x14ac:dyDescent="0.2">
      <c r="F46" s="31"/>
    </row>
    <row r="47" spans="6:6" x14ac:dyDescent="0.2">
      <c r="F47" s="31"/>
    </row>
    <row r="48" spans="6:6" x14ac:dyDescent="0.2">
      <c r="F48" s="31"/>
    </row>
    <row r="49" spans="6:6" x14ac:dyDescent="0.2">
      <c r="F49" s="31"/>
    </row>
  </sheetData>
  <dataConsolidate/>
  <mergeCells count="12">
    <mergeCell ref="C25:D25"/>
    <mergeCell ref="E25:F25"/>
    <mergeCell ref="C26:D26"/>
    <mergeCell ref="E26:F26"/>
    <mergeCell ref="C27:D27"/>
    <mergeCell ref="E27:F27"/>
    <mergeCell ref="B4:F4"/>
    <mergeCell ref="E5:F5"/>
    <mergeCell ref="B21:F21"/>
    <mergeCell ref="E6:F8"/>
    <mergeCell ref="C24:D24"/>
    <mergeCell ref="E24:F24"/>
  </mergeCells>
  <phoneticPr fontId="2" type="noConversion"/>
  <dataValidations count="2">
    <dataValidation type="list" allowBlank="1" showInputMessage="1" showErrorMessage="1" sqref="B25:B27">
      <formula1>$B$11:$B$19</formula1>
    </dataValidation>
    <dataValidation type="list" allowBlank="1" showInputMessage="1" showErrorMessage="1" sqref="B28">
      <formula1>#REF!</formula1>
    </dataValidation>
  </dataValidations>
  <printOptions horizontalCentered="1"/>
  <pageMargins left="0.39370078740157483" right="0.39370078740157483" top="0.31496062992125984" bottom="0.31496062992125984" header="0.31496062992125984" footer="0.15748031496062992"/>
  <pageSetup paperSize="9" scale="77" fitToHeight="0" orientation="portrait" r:id="rId1"/>
  <headerFooter>
    <oddFooter>Página &amp;P de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27"/>
  <sheetViews>
    <sheetView workbookViewId="0"/>
  </sheetViews>
  <sheetFormatPr defaultColWidth="8.85546875" defaultRowHeight="12.75" x14ac:dyDescent="0.2"/>
  <cols>
    <col min="1" max="1" width="21.28515625" style="369" customWidth="1"/>
    <col min="2" max="2" width="21.85546875" style="369" customWidth="1"/>
    <col min="3" max="3" width="18.28515625" style="369" customWidth="1"/>
    <col min="4" max="4" width="23.5703125" style="369" customWidth="1"/>
    <col min="5" max="5" width="16.140625" style="369" customWidth="1"/>
    <col min="6" max="6" width="9.5703125" style="369" customWidth="1"/>
    <col min="7" max="16384" width="8.85546875" style="369"/>
  </cols>
  <sheetData>
    <row r="1" spans="1:6" ht="13.15" customHeight="1" x14ac:dyDescent="0.2">
      <c r="A1" s="368"/>
      <c r="B1" s="796" t="s">
        <v>1</v>
      </c>
      <c r="C1" s="797"/>
      <c r="D1" s="797"/>
      <c r="E1" s="797"/>
      <c r="F1" s="798"/>
    </row>
    <row r="2" spans="1:6" ht="13.9" customHeight="1" x14ac:dyDescent="0.2">
      <c r="A2" s="370"/>
      <c r="B2" s="756" t="s">
        <v>273</v>
      </c>
      <c r="C2" s="757"/>
      <c r="D2" s="757"/>
      <c r="E2" s="757"/>
      <c r="F2" s="758"/>
    </row>
    <row r="3" spans="1:6" ht="13.15" customHeight="1" x14ac:dyDescent="0.2">
      <c r="A3" s="370"/>
      <c r="B3" s="799" t="s">
        <v>27</v>
      </c>
      <c r="C3" s="800"/>
      <c r="D3" s="800"/>
      <c r="E3" s="800"/>
      <c r="F3" s="801"/>
    </row>
    <row r="4" spans="1:6" ht="15.75" x14ac:dyDescent="0.2">
      <c r="A4" s="802" t="s">
        <v>746</v>
      </c>
      <c r="B4" s="802"/>
      <c r="C4" s="802"/>
      <c r="D4" s="802"/>
      <c r="E4" s="802"/>
      <c r="F4" s="802"/>
    </row>
    <row r="5" spans="1:6" ht="12.6" customHeight="1" x14ac:dyDescent="0.2">
      <c r="A5" s="371" t="s">
        <v>61</v>
      </c>
      <c r="B5" s="803" t="s">
        <v>635</v>
      </c>
      <c r="C5" s="804"/>
      <c r="D5" s="805"/>
      <c r="E5" s="372" t="s">
        <v>42</v>
      </c>
      <c r="F5" s="373"/>
    </row>
    <row r="6" spans="1:6" ht="12.6" customHeight="1" x14ac:dyDescent="0.2">
      <c r="A6" s="371" t="s">
        <v>2</v>
      </c>
      <c r="B6" s="806" t="s">
        <v>284</v>
      </c>
      <c r="C6" s="807"/>
      <c r="D6" s="808"/>
      <c r="E6" s="816" t="s">
        <v>484</v>
      </c>
      <c r="F6" s="817"/>
    </row>
    <row r="7" spans="1:6" ht="12.6" customHeight="1" x14ac:dyDescent="0.2">
      <c r="A7" s="371" t="s">
        <v>3</v>
      </c>
      <c r="B7" s="806" t="s">
        <v>634</v>
      </c>
      <c r="C7" s="807"/>
      <c r="D7" s="808"/>
      <c r="E7" s="816"/>
      <c r="F7" s="817"/>
    </row>
    <row r="8" spans="1:6" ht="18" customHeight="1" x14ac:dyDescent="0.2">
      <c r="A8" s="371" t="s">
        <v>64</v>
      </c>
      <c r="B8" s="809" t="s">
        <v>763</v>
      </c>
      <c r="C8" s="809"/>
      <c r="D8" s="810"/>
      <c r="E8" s="818"/>
      <c r="F8" s="819"/>
    </row>
    <row r="9" spans="1:6" ht="4.1500000000000004" customHeight="1" x14ac:dyDescent="0.2">
      <c r="A9" s="811"/>
      <c r="B9" s="812"/>
      <c r="C9" s="812"/>
      <c r="D9" s="812"/>
      <c r="E9" s="812"/>
      <c r="F9" s="374"/>
    </row>
    <row r="10" spans="1:6" ht="24" customHeight="1" x14ac:dyDescent="0.2">
      <c r="A10" s="375" t="s">
        <v>19</v>
      </c>
      <c r="B10" s="813" t="s">
        <v>286</v>
      </c>
      <c r="C10" s="814"/>
      <c r="D10" s="814"/>
      <c r="E10" s="814"/>
      <c r="F10" s="815"/>
    </row>
    <row r="11" spans="1:6" x14ac:dyDescent="0.2">
      <c r="A11" s="376"/>
      <c r="B11" s="377"/>
      <c r="C11" s="377"/>
      <c r="D11" s="377"/>
      <c r="E11" s="377"/>
      <c r="F11" s="374"/>
    </row>
    <row r="12" spans="1:6" x14ac:dyDescent="0.2">
      <c r="A12" s="378" t="s">
        <v>20</v>
      </c>
      <c r="B12" s="377"/>
      <c r="C12" s="377"/>
      <c r="D12" s="379"/>
      <c r="E12" s="379"/>
      <c r="F12" s="380"/>
    </row>
    <row r="13" spans="1:6" x14ac:dyDescent="0.2">
      <c r="A13" s="376"/>
      <c r="B13" s="377" t="s">
        <v>21</v>
      </c>
      <c r="C13" s="381">
        <v>3.65</v>
      </c>
      <c r="D13" s="382" t="s">
        <v>0</v>
      </c>
      <c r="E13" s="379"/>
      <c r="F13" s="380"/>
    </row>
    <row r="14" spans="1:6" x14ac:dyDescent="0.2">
      <c r="A14" s="376"/>
      <c r="B14" s="377" t="s">
        <v>22</v>
      </c>
      <c r="C14" s="383">
        <v>5</v>
      </c>
      <c r="D14" s="382" t="s">
        <v>0</v>
      </c>
      <c r="E14" s="379"/>
      <c r="F14" s="380"/>
    </row>
    <row r="15" spans="1:6" x14ac:dyDescent="0.2">
      <c r="A15" s="376"/>
      <c r="B15" s="377" t="s">
        <v>23</v>
      </c>
      <c r="C15" s="384">
        <v>100</v>
      </c>
      <c r="D15" s="382" t="s">
        <v>0</v>
      </c>
      <c r="E15" s="379"/>
      <c r="F15" s="380"/>
    </row>
    <row r="16" spans="1:6" x14ac:dyDescent="0.2">
      <c r="A16" s="376"/>
      <c r="B16" s="385" t="s">
        <v>24</v>
      </c>
      <c r="C16" s="386">
        <v>8.65</v>
      </c>
      <c r="D16" s="387" t="s">
        <v>0</v>
      </c>
      <c r="E16" s="388"/>
      <c r="F16" s="380"/>
    </row>
    <row r="17" spans="1:6" x14ac:dyDescent="0.2">
      <c r="A17" s="376"/>
      <c r="B17" s="377"/>
      <c r="C17" s="377"/>
      <c r="D17" s="388"/>
      <c r="E17" s="794" t="s">
        <v>25</v>
      </c>
      <c r="F17" s="380"/>
    </row>
    <row r="18" spans="1:6" x14ac:dyDescent="0.2">
      <c r="A18" s="376"/>
      <c r="B18" s="389" t="s">
        <v>287</v>
      </c>
      <c r="C18" s="389" t="s">
        <v>288</v>
      </c>
      <c r="D18" s="388" t="s">
        <v>289</v>
      </c>
      <c r="E18" s="795"/>
      <c r="F18" s="380"/>
    </row>
    <row r="19" spans="1:6" x14ac:dyDescent="0.2">
      <c r="A19" s="376" t="s">
        <v>290</v>
      </c>
      <c r="B19" s="390">
        <v>0.03</v>
      </c>
      <c r="C19" s="390">
        <v>0.04</v>
      </c>
      <c r="D19" s="390">
        <v>5.5E-2</v>
      </c>
      <c r="E19" s="391">
        <v>3</v>
      </c>
      <c r="F19" s="380"/>
    </row>
    <row r="20" spans="1:6" x14ac:dyDescent="0.2">
      <c r="A20" s="376" t="s">
        <v>291</v>
      </c>
      <c r="B20" s="390">
        <v>8.0000000000000002E-3</v>
      </c>
      <c r="C20" s="390">
        <v>8.0000000000000002E-3</v>
      </c>
      <c r="D20" s="390">
        <v>0.01</v>
      </c>
      <c r="E20" s="391">
        <v>0.8</v>
      </c>
      <c r="F20" s="380"/>
    </row>
    <row r="21" spans="1:6" x14ac:dyDescent="0.2">
      <c r="A21" s="376" t="s">
        <v>292</v>
      </c>
      <c r="B21" s="390">
        <v>9.7000000000000003E-3</v>
      </c>
      <c r="C21" s="390">
        <v>1.2699999999999999E-2</v>
      </c>
      <c r="D21" s="390">
        <v>1.2699999999999999E-2</v>
      </c>
      <c r="E21" s="391">
        <v>0.97</v>
      </c>
      <c r="F21" s="380"/>
    </row>
    <row r="22" spans="1:6" x14ac:dyDescent="0.2">
      <c r="A22" s="376" t="s">
        <v>293</v>
      </c>
      <c r="B22" s="390">
        <v>5.8999999999999999E-3</v>
      </c>
      <c r="C22" s="390">
        <v>1.23E-2</v>
      </c>
      <c r="D22" s="390">
        <v>1.3899999999999999E-2</v>
      </c>
      <c r="E22" s="391">
        <v>0.59</v>
      </c>
      <c r="F22" s="380"/>
    </row>
    <row r="23" spans="1:6" x14ac:dyDescent="0.2">
      <c r="A23" s="376" t="s">
        <v>294</v>
      </c>
      <c r="B23" s="390">
        <v>6.1600000000000002E-2</v>
      </c>
      <c r="C23" s="390">
        <v>7.3999999999999996E-2</v>
      </c>
      <c r="D23" s="390">
        <v>8.9599999999999999E-2</v>
      </c>
      <c r="E23" s="391">
        <v>6.16</v>
      </c>
      <c r="F23" s="380"/>
    </row>
    <row r="24" spans="1:6" x14ac:dyDescent="0.2">
      <c r="A24" s="376"/>
      <c r="B24" s="377"/>
      <c r="C24" s="377"/>
      <c r="D24" s="388"/>
      <c r="E24" s="388"/>
      <c r="F24" s="380"/>
    </row>
    <row r="25" spans="1:6" x14ac:dyDescent="0.2">
      <c r="A25" s="376"/>
      <c r="B25" s="377"/>
      <c r="C25" s="377"/>
      <c r="D25" s="388"/>
      <c r="E25" s="388"/>
      <c r="F25" s="380"/>
    </row>
    <row r="26" spans="1:6" x14ac:dyDescent="0.2">
      <c r="A26" s="791" t="s">
        <v>762</v>
      </c>
      <c r="B26" s="792"/>
      <c r="C26" s="792"/>
      <c r="D26" s="793"/>
      <c r="E26" s="392">
        <v>0.22474</v>
      </c>
      <c r="F26" s="393"/>
    </row>
    <row r="27" spans="1:6" ht="5.45" customHeight="1" x14ac:dyDescent="0.2">
      <c r="A27" s="376"/>
      <c r="B27" s="377"/>
      <c r="C27" s="377"/>
      <c r="D27" s="388"/>
      <c r="E27" s="388"/>
      <c r="F27" s="379"/>
    </row>
  </sheetData>
  <mergeCells count="13">
    <mergeCell ref="A26:D26"/>
    <mergeCell ref="E17:E18"/>
    <mergeCell ref="B1:F1"/>
    <mergeCell ref="B2:F2"/>
    <mergeCell ref="B3:F3"/>
    <mergeCell ref="A4:F4"/>
    <mergeCell ref="B5:D5"/>
    <mergeCell ref="B6:D6"/>
    <mergeCell ref="B7:D7"/>
    <mergeCell ref="B8:D8"/>
    <mergeCell ref="A9:E9"/>
    <mergeCell ref="B10:F10"/>
    <mergeCell ref="E6:F8"/>
  </mergeCells>
  <pageMargins left="0.25" right="0.25" top="0.75" bottom="0.75" header="0.3" footer="0.3"/>
  <pageSetup paperSize="9" scale="89" fitToHeight="0" orientation="portrait" r:id="rId1"/>
  <headerFooter differentFirst="1" scaleWithDoc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27"/>
  <sheetViews>
    <sheetView workbookViewId="0"/>
  </sheetViews>
  <sheetFormatPr defaultColWidth="8.85546875" defaultRowHeight="12.75" x14ac:dyDescent="0.2"/>
  <cols>
    <col min="1" max="1" width="21.28515625" style="34" customWidth="1"/>
    <col min="2" max="2" width="21.85546875" style="34" customWidth="1"/>
    <col min="3" max="3" width="18.28515625" style="34" customWidth="1"/>
    <col min="4" max="4" width="23.5703125" style="34" customWidth="1"/>
    <col min="5" max="5" width="16.140625" style="34" customWidth="1"/>
    <col min="6" max="6" width="9.5703125" style="34" customWidth="1"/>
    <col min="7" max="16384" width="8.85546875" style="34"/>
  </cols>
  <sheetData>
    <row r="1" spans="1:6" ht="13.15" customHeight="1" x14ac:dyDescent="0.2">
      <c r="A1" s="47"/>
      <c r="B1" s="841" t="str">
        <f>'BDI '!$B$1:$F$1</f>
        <v>GOVERNO DO ESTADO DE MATO GROSSO DO SUL</v>
      </c>
      <c r="C1" s="842"/>
      <c r="D1" s="842"/>
      <c r="E1" s="842"/>
      <c r="F1" s="843"/>
    </row>
    <row r="2" spans="1:6" ht="13.9" customHeight="1" x14ac:dyDescent="0.2">
      <c r="A2" s="48"/>
      <c r="B2" s="844" t="str">
        <f>'BDI '!$B$2:$F$2</f>
        <v>PREFEITURA MUNICIPAL DE RIBAS DO RIO PARDO</v>
      </c>
      <c r="C2" s="845"/>
      <c r="D2" s="845"/>
      <c r="E2" s="845"/>
      <c r="F2" s="846"/>
    </row>
    <row r="3" spans="1:6" ht="13.15" customHeight="1" x14ac:dyDescent="0.2">
      <c r="A3" s="48"/>
      <c r="B3" s="847" t="str">
        <f>'BDI '!$B$3:$F$3</f>
        <v>SECRETARIA DE OBRAS</v>
      </c>
      <c r="C3" s="848"/>
      <c r="D3" s="848"/>
      <c r="E3" s="848"/>
      <c r="F3" s="849"/>
    </row>
    <row r="4" spans="1:6" ht="20.25" x14ac:dyDescent="0.2">
      <c r="A4" s="850" t="s">
        <v>496</v>
      </c>
      <c r="B4" s="850"/>
      <c r="C4" s="850"/>
      <c r="D4" s="850"/>
      <c r="E4" s="850"/>
      <c r="F4" s="850"/>
    </row>
    <row r="5" spans="1:6" ht="12.6" customHeight="1" x14ac:dyDescent="0.2">
      <c r="A5" s="61" t="s">
        <v>61</v>
      </c>
      <c r="B5" s="851" t="str">
        <f>'BDI '!$B$5:$D$5</f>
        <v>AMPLIAÇÃO DO POSTO DE SAÚDE MIGUEL PEREIRA DA SILVA</v>
      </c>
      <c r="C5" s="852"/>
      <c r="D5" s="853"/>
      <c r="E5" s="62" t="s">
        <v>42</v>
      </c>
      <c r="F5" s="63"/>
    </row>
    <row r="6" spans="1:6" ht="12.6" customHeight="1" x14ac:dyDescent="0.2">
      <c r="A6" s="61" t="s">
        <v>2</v>
      </c>
      <c r="B6" s="823" t="str">
        <f>'BDI '!$B$6:$D$6</f>
        <v>RIBAS DO RIO PARDO - MS</v>
      </c>
      <c r="C6" s="824"/>
      <c r="D6" s="825"/>
      <c r="E6" s="839"/>
      <c r="F6" s="840"/>
    </row>
    <row r="7" spans="1:6" ht="12.6" customHeight="1" x14ac:dyDescent="0.2">
      <c r="A7" s="61" t="s">
        <v>3</v>
      </c>
      <c r="B7" s="823" t="str">
        <f>'BDI '!$B$7:$D$7</f>
        <v>RUA DOMINGOS GONÇALVES GOMES, VILA SÃO FRANCISCO, RIBAS DO RIO PARDO, MS</v>
      </c>
      <c r="C7" s="824"/>
      <c r="D7" s="825"/>
      <c r="E7" s="826" t="s">
        <v>497</v>
      </c>
      <c r="F7" s="827"/>
    </row>
    <row r="8" spans="1:6" ht="18" customHeight="1" x14ac:dyDescent="0.2">
      <c r="A8" s="61" t="s">
        <v>64</v>
      </c>
      <c r="B8" s="830" t="str">
        <f>'BDI '!$B$8:$D$8</f>
        <v>AGESUL(JUNHO/2024), SINAPI (JUNHO/2024), SBC (AGOSTO/2024)</v>
      </c>
      <c r="C8" s="830"/>
      <c r="D8" s="831"/>
      <c r="E8" s="828"/>
      <c r="F8" s="829"/>
    </row>
    <row r="9" spans="1:6" ht="4.1500000000000004" customHeight="1" x14ac:dyDescent="0.2">
      <c r="A9" s="832"/>
      <c r="B9" s="833"/>
      <c r="C9" s="833"/>
      <c r="D9" s="833"/>
      <c r="E9" s="833"/>
      <c r="F9" s="49"/>
    </row>
    <row r="10" spans="1:6" ht="24" customHeight="1" x14ac:dyDescent="0.2">
      <c r="A10" s="50" t="s">
        <v>19</v>
      </c>
      <c r="B10" s="834" t="s">
        <v>286</v>
      </c>
      <c r="C10" s="835"/>
      <c r="D10" s="835"/>
      <c r="E10" s="835"/>
      <c r="F10" s="836"/>
    </row>
    <row r="11" spans="1:6" x14ac:dyDescent="0.2">
      <c r="A11" s="35"/>
      <c r="B11" s="36"/>
      <c r="C11" s="36"/>
      <c r="D11" s="36"/>
      <c r="E11" s="36"/>
      <c r="F11" s="49"/>
    </row>
    <row r="12" spans="1:6" x14ac:dyDescent="0.2">
      <c r="A12" s="51" t="s">
        <v>20</v>
      </c>
      <c r="B12" s="36"/>
      <c r="C12" s="36"/>
      <c r="D12" s="37"/>
      <c r="E12" s="37"/>
      <c r="F12" s="52"/>
    </row>
    <row r="13" spans="1:6" x14ac:dyDescent="0.2">
      <c r="A13" s="35"/>
      <c r="B13" s="36" t="s">
        <v>21</v>
      </c>
      <c r="C13" s="53">
        <v>3.65</v>
      </c>
      <c r="D13" s="54" t="s">
        <v>0</v>
      </c>
      <c r="E13" s="37"/>
      <c r="F13" s="52"/>
    </row>
    <row r="14" spans="1:6" x14ac:dyDescent="0.2">
      <c r="A14" s="35"/>
      <c r="B14" s="36" t="s">
        <v>22</v>
      </c>
      <c r="C14" s="55">
        <v>3.35</v>
      </c>
      <c r="D14" s="54" t="s">
        <v>0</v>
      </c>
      <c r="E14" s="37"/>
      <c r="F14" s="52"/>
    </row>
    <row r="15" spans="1:6" x14ac:dyDescent="0.2">
      <c r="A15" s="35"/>
      <c r="B15" s="36" t="s">
        <v>23</v>
      </c>
      <c r="C15" s="64">
        <v>60</v>
      </c>
      <c r="D15" s="54" t="s">
        <v>0</v>
      </c>
      <c r="E15" s="37"/>
      <c r="F15" s="52"/>
    </row>
    <row r="16" spans="1:6" x14ac:dyDescent="0.2">
      <c r="A16" s="35"/>
      <c r="B16" s="56" t="s">
        <v>24</v>
      </c>
      <c r="C16" s="57">
        <v>5.66</v>
      </c>
      <c r="D16" s="58" t="s">
        <v>0</v>
      </c>
      <c r="E16" s="38"/>
      <c r="F16" s="52"/>
    </row>
    <row r="17" spans="1:6" x14ac:dyDescent="0.2">
      <c r="A17" s="35"/>
      <c r="B17" s="36"/>
      <c r="C17" s="36"/>
      <c r="D17" s="38"/>
      <c r="E17" s="837" t="s">
        <v>25</v>
      </c>
      <c r="F17" s="52"/>
    </row>
    <row r="18" spans="1:6" x14ac:dyDescent="0.2">
      <c r="A18" s="35"/>
      <c r="B18" s="59" t="s">
        <v>287</v>
      </c>
      <c r="C18" s="59" t="s">
        <v>288</v>
      </c>
      <c r="D18" s="38" t="s">
        <v>289</v>
      </c>
      <c r="E18" s="838"/>
      <c r="F18" s="52"/>
    </row>
    <row r="19" spans="1:6" x14ac:dyDescent="0.2">
      <c r="A19" s="35" t="s">
        <v>290</v>
      </c>
      <c r="B19" s="65">
        <v>0.03</v>
      </c>
      <c r="C19" s="65">
        <v>0.04</v>
      </c>
      <c r="D19" s="65">
        <v>5.5E-2</v>
      </c>
      <c r="E19" s="66">
        <v>4</v>
      </c>
      <c r="F19" s="52"/>
    </row>
    <row r="20" spans="1:6" x14ac:dyDescent="0.2">
      <c r="A20" s="35" t="s">
        <v>291</v>
      </c>
      <c r="B20" s="65">
        <v>8.0000000000000002E-3</v>
      </c>
      <c r="C20" s="65">
        <v>8.0000000000000002E-3</v>
      </c>
      <c r="D20" s="65">
        <v>0.01</v>
      </c>
      <c r="E20" s="66">
        <v>0.8</v>
      </c>
      <c r="F20" s="52"/>
    </row>
    <row r="21" spans="1:6" x14ac:dyDescent="0.2">
      <c r="A21" s="35" t="s">
        <v>292</v>
      </c>
      <c r="B21" s="65">
        <v>9.7000000000000003E-3</v>
      </c>
      <c r="C21" s="65">
        <v>1.2699999999999999E-2</v>
      </c>
      <c r="D21" s="65">
        <v>1.2699999999999999E-2</v>
      </c>
      <c r="E21" s="66">
        <v>1.26</v>
      </c>
      <c r="F21" s="52"/>
    </row>
    <row r="22" spans="1:6" x14ac:dyDescent="0.2">
      <c r="A22" s="35" t="s">
        <v>293</v>
      </c>
      <c r="B22" s="65">
        <v>5.8999999999999999E-3</v>
      </c>
      <c r="C22" s="65">
        <v>1.23E-2</v>
      </c>
      <c r="D22" s="65">
        <v>1.3899999999999999E-2</v>
      </c>
      <c r="E22" s="66">
        <v>1.22</v>
      </c>
      <c r="F22" s="52"/>
    </row>
    <row r="23" spans="1:6" x14ac:dyDescent="0.2">
      <c r="A23" s="35" t="s">
        <v>294</v>
      </c>
      <c r="B23" s="65">
        <v>6.1600000000000002E-2</v>
      </c>
      <c r="C23" s="65">
        <v>7.3999999999999996E-2</v>
      </c>
      <c r="D23" s="65">
        <v>8.9599999999999999E-2</v>
      </c>
      <c r="E23" s="66">
        <v>7.4</v>
      </c>
      <c r="F23" s="52"/>
    </row>
    <row r="24" spans="1:6" x14ac:dyDescent="0.2">
      <c r="A24" s="35"/>
      <c r="B24" s="36"/>
      <c r="C24" s="36"/>
      <c r="D24" s="38"/>
      <c r="E24" s="38"/>
      <c r="F24" s="52"/>
    </row>
    <row r="25" spans="1:6" ht="13.5" customHeight="1" x14ac:dyDescent="0.2">
      <c r="A25" s="35"/>
      <c r="B25" s="36"/>
      <c r="C25" s="36"/>
      <c r="D25" s="38"/>
      <c r="E25" s="38"/>
      <c r="F25" s="52"/>
    </row>
    <row r="26" spans="1:6" ht="20.25" customHeight="1" x14ac:dyDescent="0.2">
      <c r="A26" s="820" t="s">
        <v>26</v>
      </c>
      <c r="B26" s="821"/>
      <c r="C26" s="821"/>
      <c r="D26" s="822"/>
      <c r="E26" s="67">
        <f>((((1+(E19+E20+E21)/100))*(1+E22/100)*(1+E23/100))/(1-C16/100))-1</f>
        <v>0.22215521483994083</v>
      </c>
      <c r="F26" s="60"/>
    </row>
    <row r="27" spans="1:6" ht="12" customHeight="1" x14ac:dyDescent="0.2"/>
  </sheetData>
  <mergeCells count="14">
    <mergeCell ref="B6:D6"/>
    <mergeCell ref="E6:F6"/>
    <mergeCell ref="B1:F1"/>
    <mergeCell ref="B2:F2"/>
    <mergeCell ref="B3:F3"/>
    <mergeCell ref="A4:F4"/>
    <mergeCell ref="B5:D5"/>
    <mergeCell ref="A26:D26"/>
    <mergeCell ref="B7:D7"/>
    <mergeCell ref="E7:F8"/>
    <mergeCell ref="B8:D8"/>
    <mergeCell ref="A9:E9"/>
    <mergeCell ref="B10:F10"/>
    <mergeCell ref="E17:E18"/>
  </mergeCells>
  <pageMargins left="0.39370078740157483" right="0.39370078740157483" top="0.39370078740157483" bottom="0.39370078740157483" header="0.31496062992125984" footer="0.31496062992125984"/>
  <pageSetup paperSize="9" scale="86" fitToHeight="0" orientation="portrait" r:id="rId1"/>
  <headerFooter differentFirst="1" scaleWithDoc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9">
    <tabColor theme="4" tint="0.79998168889431442"/>
    <pageSetUpPr fitToPage="1"/>
  </sheetPr>
  <dimension ref="A1:P30"/>
  <sheetViews>
    <sheetView tabSelected="1" workbookViewId="0"/>
  </sheetViews>
  <sheetFormatPr defaultColWidth="9.140625" defaultRowHeight="12.75" x14ac:dyDescent="0.2"/>
  <cols>
    <col min="1" max="1" width="13.85546875" style="42" customWidth="1"/>
    <col min="2" max="2" width="18.7109375" style="42" customWidth="1"/>
    <col min="3" max="3" width="21" style="42" customWidth="1"/>
    <col min="4" max="4" width="9.5703125" style="42" bestFit="1" customWidth="1"/>
    <col min="5" max="5" width="16.140625" style="42" bestFit="1" customWidth="1"/>
    <col min="6" max="6" width="16.5703125" style="42" customWidth="1"/>
    <col min="7" max="7" width="11.7109375" style="42" customWidth="1"/>
    <col min="8" max="8" width="15.42578125" style="42" bestFit="1" customWidth="1"/>
    <col min="9" max="9" width="11.7109375" style="42" customWidth="1"/>
    <col min="10" max="10" width="16.85546875" style="42" customWidth="1"/>
    <col min="11" max="11" width="16.7109375" style="42" customWidth="1"/>
    <col min="12" max="12" width="11" style="145" customWidth="1"/>
    <col min="13" max="13" width="13.85546875" style="42" customWidth="1"/>
    <col min="14" max="14" width="14.42578125" style="42" bestFit="1" customWidth="1"/>
    <col min="15" max="15" width="13.85546875" style="42" customWidth="1"/>
    <col min="16" max="16" width="6" style="42" bestFit="1" customWidth="1"/>
    <col min="17" max="16384" width="9.140625" style="42"/>
  </cols>
  <sheetData>
    <row r="1" spans="1:16" x14ac:dyDescent="0.2">
      <c r="A1" s="394"/>
      <c r="B1" s="395"/>
      <c r="C1" s="538" t="s">
        <v>1</v>
      </c>
      <c r="D1" s="538"/>
      <c r="E1" s="538"/>
      <c r="F1" s="538"/>
      <c r="G1" s="538"/>
      <c r="H1" s="538"/>
      <c r="I1" s="538"/>
      <c r="J1" s="538"/>
      <c r="K1" s="538"/>
      <c r="L1" s="538"/>
    </row>
    <row r="2" spans="1:16" x14ac:dyDescent="0.2">
      <c r="A2" s="396"/>
      <c r="B2" s="397"/>
      <c r="C2" s="859" t="s">
        <v>273</v>
      </c>
      <c r="D2" s="859"/>
      <c r="E2" s="859"/>
      <c r="F2" s="859"/>
      <c r="G2" s="859"/>
      <c r="H2" s="859"/>
      <c r="I2" s="859"/>
      <c r="J2" s="859"/>
      <c r="K2" s="859"/>
      <c r="L2" s="859"/>
    </row>
    <row r="3" spans="1:16" x14ac:dyDescent="0.2">
      <c r="A3" s="398"/>
      <c r="B3" s="399"/>
      <c r="C3" s="538" t="s">
        <v>27</v>
      </c>
      <c r="D3" s="538"/>
      <c r="E3" s="538"/>
      <c r="F3" s="538"/>
      <c r="G3" s="538"/>
      <c r="H3" s="538"/>
      <c r="I3" s="538"/>
      <c r="J3" s="538"/>
      <c r="K3" s="538"/>
      <c r="L3" s="538"/>
    </row>
    <row r="4" spans="1:16" ht="15.75" x14ac:dyDescent="0.2">
      <c r="A4" s="860" t="s">
        <v>761</v>
      </c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2"/>
    </row>
    <row r="5" spans="1:16" x14ac:dyDescent="0.2">
      <c r="A5" s="371" t="s">
        <v>61</v>
      </c>
      <c r="B5" s="859" t="s">
        <v>635</v>
      </c>
      <c r="C5" s="859"/>
      <c r="D5" s="859"/>
      <c r="E5" s="859"/>
      <c r="F5" s="859"/>
      <c r="G5" s="859"/>
      <c r="H5" s="859"/>
      <c r="I5" s="859"/>
      <c r="J5" s="372" t="s">
        <v>42</v>
      </c>
      <c r="K5" s="400"/>
      <c r="L5" s="401"/>
    </row>
    <row r="6" spans="1:16" ht="15" customHeight="1" x14ac:dyDescent="0.2">
      <c r="A6" s="371" t="s">
        <v>62</v>
      </c>
      <c r="B6" s="859" t="s">
        <v>284</v>
      </c>
      <c r="C6" s="859"/>
      <c r="D6" s="859"/>
      <c r="E6" s="859"/>
      <c r="F6" s="859"/>
      <c r="G6" s="859"/>
      <c r="H6" s="859"/>
      <c r="I6" s="859"/>
      <c r="J6" s="876" t="s">
        <v>484</v>
      </c>
      <c r="K6" s="877"/>
      <c r="L6" s="878"/>
    </row>
    <row r="7" spans="1:16" ht="15" customHeight="1" x14ac:dyDescent="0.2">
      <c r="A7" s="371" t="s">
        <v>63</v>
      </c>
      <c r="B7" s="859" t="s">
        <v>634</v>
      </c>
      <c r="C7" s="859"/>
      <c r="D7" s="859"/>
      <c r="E7" s="859"/>
      <c r="F7" s="859"/>
      <c r="G7" s="859"/>
      <c r="H7" s="859"/>
      <c r="I7" s="859"/>
      <c r="J7" s="876"/>
      <c r="K7" s="877"/>
      <c r="L7" s="878"/>
    </row>
    <row r="8" spans="1:16" x14ac:dyDescent="0.2">
      <c r="A8" s="371" t="s">
        <v>64</v>
      </c>
      <c r="B8" s="859" t="s">
        <v>763</v>
      </c>
      <c r="C8" s="859"/>
      <c r="D8" s="859"/>
      <c r="E8" s="859"/>
      <c r="F8" s="859"/>
      <c r="G8" s="859"/>
      <c r="H8" s="859"/>
      <c r="I8" s="859"/>
      <c r="J8" s="879"/>
      <c r="K8" s="880"/>
      <c r="L8" s="881"/>
    </row>
    <row r="9" spans="1:16" x14ac:dyDescent="0.2">
      <c r="A9" s="870" t="s">
        <v>5</v>
      </c>
      <c r="B9" s="863" t="s">
        <v>6</v>
      </c>
      <c r="C9" s="864"/>
      <c r="D9" s="872" t="s">
        <v>0</v>
      </c>
      <c r="E9" s="874" t="s">
        <v>17</v>
      </c>
      <c r="F9" s="867" t="s">
        <v>7</v>
      </c>
      <c r="G9" s="869"/>
      <c r="H9" s="867" t="s">
        <v>43</v>
      </c>
      <c r="I9" s="868"/>
      <c r="J9" s="867" t="s">
        <v>44</v>
      </c>
      <c r="K9" s="869"/>
      <c r="L9" s="402" t="s">
        <v>177</v>
      </c>
    </row>
    <row r="10" spans="1:16" x14ac:dyDescent="0.2">
      <c r="A10" s="871" t="s">
        <v>5</v>
      </c>
      <c r="B10" s="865"/>
      <c r="C10" s="866"/>
      <c r="D10" s="873"/>
      <c r="E10" s="875"/>
      <c r="F10" s="404" t="s">
        <v>18</v>
      </c>
      <c r="G10" s="404" t="s">
        <v>0</v>
      </c>
      <c r="H10" s="404" t="s">
        <v>18</v>
      </c>
      <c r="I10" s="404" t="s">
        <v>0</v>
      </c>
      <c r="J10" s="404" t="s">
        <v>18</v>
      </c>
      <c r="K10" s="404" t="s">
        <v>0</v>
      </c>
      <c r="L10" s="405"/>
    </row>
    <row r="11" spans="1:16" x14ac:dyDescent="0.2">
      <c r="A11" s="403" t="s">
        <v>12</v>
      </c>
      <c r="B11" s="857" t="s">
        <v>4</v>
      </c>
      <c r="C11" s="858"/>
      <c r="D11" s="406">
        <v>0.13990246294494924</v>
      </c>
      <c r="E11" s="407">
        <v>4895.7299999999996</v>
      </c>
      <c r="F11" s="408">
        <v>4895.7299999999996</v>
      </c>
      <c r="G11" s="409">
        <v>1</v>
      </c>
      <c r="H11" s="408">
        <v>0</v>
      </c>
      <c r="I11" s="409"/>
      <c r="J11" s="408">
        <v>0</v>
      </c>
      <c r="K11" s="409"/>
      <c r="L11" s="410">
        <v>1</v>
      </c>
      <c r="N11" s="188"/>
      <c r="P11" s="188"/>
    </row>
    <row r="12" spans="1:16" x14ac:dyDescent="0.2">
      <c r="A12" s="403" t="s">
        <v>11</v>
      </c>
      <c r="B12" s="857" t="s">
        <v>644</v>
      </c>
      <c r="C12" s="858"/>
      <c r="D12" s="406">
        <v>2.823407978766573E-2</v>
      </c>
      <c r="E12" s="407">
        <v>988.02</v>
      </c>
      <c r="F12" s="408">
        <v>988.02</v>
      </c>
      <c r="G12" s="409">
        <v>1</v>
      </c>
      <c r="H12" s="408">
        <v>0</v>
      </c>
      <c r="I12" s="409"/>
      <c r="J12" s="408">
        <v>0</v>
      </c>
      <c r="K12" s="409"/>
      <c r="L12" s="410">
        <v>1</v>
      </c>
      <c r="N12" s="188"/>
      <c r="P12" s="188"/>
    </row>
    <row r="13" spans="1:16" x14ac:dyDescent="0.2">
      <c r="A13" s="403" t="s">
        <v>15</v>
      </c>
      <c r="B13" s="857" t="s">
        <v>642</v>
      </c>
      <c r="C13" s="858"/>
      <c r="D13" s="406">
        <v>4.1146909116679828E-2</v>
      </c>
      <c r="E13" s="407">
        <v>1439.8899999999999</v>
      </c>
      <c r="F13" s="408">
        <v>1439.8899999999999</v>
      </c>
      <c r="G13" s="409">
        <v>1</v>
      </c>
      <c r="H13" s="408">
        <v>0</v>
      </c>
      <c r="I13" s="409"/>
      <c r="J13" s="408">
        <v>0</v>
      </c>
      <c r="K13" s="409"/>
      <c r="L13" s="410">
        <v>1</v>
      </c>
      <c r="N13" s="188"/>
      <c r="P13" s="188"/>
    </row>
    <row r="14" spans="1:16" x14ac:dyDescent="0.2">
      <c r="A14" s="403" t="s">
        <v>28</v>
      </c>
      <c r="B14" s="857" t="s">
        <v>110</v>
      </c>
      <c r="C14" s="858"/>
      <c r="D14" s="406">
        <v>5.0693721302124843E-2</v>
      </c>
      <c r="E14" s="407">
        <v>1773.9700000000003</v>
      </c>
      <c r="F14" s="408">
        <v>1773.9700000000003</v>
      </c>
      <c r="G14" s="409">
        <v>1</v>
      </c>
      <c r="H14" s="408">
        <v>0</v>
      </c>
      <c r="I14" s="409"/>
      <c r="J14" s="408">
        <v>0</v>
      </c>
      <c r="K14" s="409"/>
      <c r="L14" s="410">
        <v>1</v>
      </c>
      <c r="N14" s="188"/>
      <c r="P14" s="188"/>
    </row>
    <row r="15" spans="1:16" x14ac:dyDescent="0.2">
      <c r="A15" s="403" t="s">
        <v>54</v>
      </c>
      <c r="B15" s="857" t="s">
        <v>116</v>
      </c>
      <c r="C15" s="858"/>
      <c r="D15" s="406">
        <v>9.0398378230707774E-2</v>
      </c>
      <c r="E15" s="407">
        <v>3163.39</v>
      </c>
      <c r="F15" s="408">
        <v>3163.39</v>
      </c>
      <c r="G15" s="409">
        <v>1</v>
      </c>
      <c r="H15" s="408">
        <v>0</v>
      </c>
      <c r="I15" s="409"/>
      <c r="J15" s="408">
        <v>0</v>
      </c>
      <c r="K15" s="409"/>
      <c r="L15" s="410">
        <v>1</v>
      </c>
      <c r="N15" s="188"/>
      <c r="P15" s="188"/>
    </row>
    <row r="16" spans="1:16" x14ac:dyDescent="0.2">
      <c r="A16" s="403" t="s">
        <v>118</v>
      </c>
      <c r="B16" s="857" t="s">
        <v>119</v>
      </c>
      <c r="C16" s="858"/>
      <c r="D16" s="406">
        <v>2.3279499158138511E-2</v>
      </c>
      <c r="E16" s="407">
        <v>814.64</v>
      </c>
      <c r="F16" s="408">
        <v>0</v>
      </c>
      <c r="G16" s="409"/>
      <c r="H16" s="408">
        <v>814.64</v>
      </c>
      <c r="I16" s="409">
        <v>1</v>
      </c>
      <c r="J16" s="408">
        <v>0</v>
      </c>
      <c r="K16" s="409"/>
      <c r="L16" s="410">
        <v>1</v>
      </c>
      <c r="N16" s="188"/>
      <c r="P16" s="188"/>
    </row>
    <row r="17" spans="1:16" x14ac:dyDescent="0.2">
      <c r="A17" s="403" t="s">
        <v>56</v>
      </c>
      <c r="B17" s="857" t="s">
        <v>212</v>
      </c>
      <c r="C17" s="858"/>
      <c r="D17" s="406">
        <v>0.13211424397637531</v>
      </c>
      <c r="E17" s="407">
        <v>4623.1899999999996</v>
      </c>
      <c r="F17" s="408">
        <v>0</v>
      </c>
      <c r="G17" s="409"/>
      <c r="H17" s="408">
        <v>4623.1899999999996</v>
      </c>
      <c r="I17" s="409">
        <v>1</v>
      </c>
      <c r="J17" s="408">
        <v>0</v>
      </c>
      <c r="K17" s="409"/>
      <c r="L17" s="410">
        <v>1</v>
      </c>
      <c r="N17" s="188"/>
      <c r="P17" s="188"/>
    </row>
    <row r="18" spans="1:16" x14ac:dyDescent="0.2">
      <c r="A18" s="403" t="s">
        <v>58</v>
      </c>
      <c r="B18" s="857" t="s">
        <v>117</v>
      </c>
      <c r="C18" s="858"/>
      <c r="D18" s="406">
        <v>0.1392080558086157</v>
      </c>
      <c r="E18" s="407">
        <v>4871.43</v>
      </c>
      <c r="F18" s="408">
        <v>0</v>
      </c>
      <c r="G18" s="409"/>
      <c r="H18" s="408">
        <v>4871.43</v>
      </c>
      <c r="I18" s="409">
        <v>1</v>
      </c>
      <c r="J18" s="408">
        <v>0</v>
      </c>
      <c r="K18" s="409"/>
      <c r="L18" s="410">
        <v>1</v>
      </c>
      <c r="N18" s="188"/>
      <c r="P18" s="188"/>
    </row>
    <row r="19" spans="1:16" x14ac:dyDescent="0.2">
      <c r="A19" s="403" t="s">
        <v>126</v>
      </c>
      <c r="B19" s="884" t="s">
        <v>733</v>
      </c>
      <c r="C19" s="885"/>
      <c r="D19" s="406">
        <v>1.1851500891012947E-2</v>
      </c>
      <c r="E19" s="407">
        <v>414.73000000000008</v>
      </c>
      <c r="F19" s="408">
        <v>20.736500000000007</v>
      </c>
      <c r="G19" s="409">
        <v>0.05</v>
      </c>
      <c r="H19" s="408">
        <v>393.99350000000004</v>
      </c>
      <c r="I19" s="409">
        <v>0.95</v>
      </c>
      <c r="J19" s="408">
        <v>0</v>
      </c>
      <c r="K19" s="409"/>
      <c r="L19" s="410">
        <v>1</v>
      </c>
      <c r="N19" s="188"/>
      <c r="P19" s="188"/>
    </row>
    <row r="20" spans="1:16" x14ac:dyDescent="0.2">
      <c r="A20" s="403" t="s">
        <v>128</v>
      </c>
      <c r="B20" s="857" t="s">
        <v>130</v>
      </c>
      <c r="C20" s="858"/>
      <c r="D20" s="406">
        <v>5.2738364536884734E-2</v>
      </c>
      <c r="E20" s="407">
        <v>1845.5199999999998</v>
      </c>
      <c r="F20" s="408">
        <v>92.275999999999996</v>
      </c>
      <c r="G20" s="409">
        <v>0.05</v>
      </c>
      <c r="H20" s="408">
        <v>0</v>
      </c>
      <c r="I20" s="409"/>
      <c r="J20" s="408">
        <v>1753.2439999999997</v>
      </c>
      <c r="K20" s="409">
        <v>0.95</v>
      </c>
      <c r="L20" s="410">
        <v>1</v>
      </c>
      <c r="N20" s="188"/>
      <c r="P20" s="188"/>
    </row>
    <row r="21" spans="1:16" x14ac:dyDescent="0.2">
      <c r="A21" s="403" t="s">
        <v>129</v>
      </c>
      <c r="B21" s="857" t="s">
        <v>133</v>
      </c>
      <c r="C21" s="858"/>
      <c r="D21" s="406">
        <v>3.4220269372816046E-2</v>
      </c>
      <c r="E21" s="407">
        <v>1197.5</v>
      </c>
      <c r="F21" s="408">
        <v>59.875</v>
      </c>
      <c r="G21" s="409">
        <v>0.05</v>
      </c>
      <c r="H21" s="408">
        <v>0</v>
      </c>
      <c r="I21" s="409"/>
      <c r="J21" s="408">
        <v>1137.625</v>
      </c>
      <c r="K21" s="409">
        <v>0.95</v>
      </c>
      <c r="L21" s="410">
        <v>1</v>
      </c>
      <c r="N21" s="188"/>
      <c r="P21" s="188"/>
    </row>
    <row r="22" spans="1:16" x14ac:dyDescent="0.2">
      <c r="A22" s="403" t="s">
        <v>132</v>
      </c>
      <c r="B22" s="857" t="s">
        <v>134</v>
      </c>
      <c r="C22" s="858"/>
      <c r="D22" s="406">
        <v>1.778882478879164E-3</v>
      </c>
      <c r="E22" s="407">
        <v>62.25</v>
      </c>
      <c r="F22" s="408">
        <v>0</v>
      </c>
      <c r="G22" s="409"/>
      <c r="H22" s="408">
        <v>0</v>
      </c>
      <c r="I22" s="409"/>
      <c r="J22" s="408">
        <v>62.25</v>
      </c>
      <c r="K22" s="409">
        <v>1</v>
      </c>
      <c r="L22" s="410">
        <v>1</v>
      </c>
      <c r="N22" s="188"/>
      <c r="P22" s="188"/>
    </row>
    <row r="23" spans="1:16" x14ac:dyDescent="0.2">
      <c r="A23" s="403" t="s">
        <v>135</v>
      </c>
      <c r="B23" s="857" t="s">
        <v>137</v>
      </c>
      <c r="C23" s="858"/>
      <c r="D23" s="406">
        <v>0.10927139259779139</v>
      </c>
      <c r="E23" s="407">
        <v>3823.83</v>
      </c>
      <c r="F23" s="408">
        <v>0</v>
      </c>
      <c r="G23" s="409"/>
      <c r="H23" s="408">
        <v>0</v>
      </c>
      <c r="I23" s="409"/>
      <c r="J23" s="408">
        <v>3823.83</v>
      </c>
      <c r="K23" s="409">
        <v>1</v>
      </c>
      <c r="L23" s="410">
        <v>1</v>
      </c>
      <c r="N23" s="188"/>
      <c r="P23" s="188"/>
    </row>
    <row r="24" spans="1:16" x14ac:dyDescent="0.2">
      <c r="A24" s="403" t="s">
        <v>136</v>
      </c>
      <c r="B24" s="857" t="s">
        <v>219</v>
      </c>
      <c r="C24" s="858"/>
      <c r="D24" s="406">
        <v>3.2165624389178912E-3</v>
      </c>
      <c r="E24" s="407">
        <v>112.56</v>
      </c>
      <c r="F24" s="408">
        <v>0</v>
      </c>
      <c r="G24" s="409"/>
      <c r="H24" s="408">
        <v>0</v>
      </c>
      <c r="I24" s="409"/>
      <c r="J24" s="408">
        <v>112.56</v>
      </c>
      <c r="K24" s="409">
        <v>1</v>
      </c>
      <c r="L24" s="410">
        <v>1</v>
      </c>
      <c r="N24" s="189"/>
      <c r="P24" s="188"/>
    </row>
    <row r="25" spans="1:16" x14ac:dyDescent="0.2">
      <c r="A25" s="403" t="s">
        <v>153</v>
      </c>
      <c r="B25" s="857" t="s">
        <v>144</v>
      </c>
      <c r="C25" s="858"/>
      <c r="D25" s="406">
        <v>4.2827488692308478E-2</v>
      </c>
      <c r="E25" s="407">
        <v>1498.6999999999998</v>
      </c>
      <c r="F25" s="408">
        <v>499.51670999999993</v>
      </c>
      <c r="G25" s="409">
        <v>0.33329999999999999</v>
      </c>
      <c r="H25" s="408">
        <v>499.51670999999993</v>
      </c>
      <c r="I25" s="409">
        <v>0.33329999999999999</v>
      </c>
      <c r="J25" s="408">
        <v>499.6665799999999</v>
      </c>
      <c r="K25" s="409">
        <v>0.33339999999999997</v>
      </c>
      <c r="L25" s="410">
        <v>1</v>
      </c>
      <c r="N25" s="188"/>
      <c r="P25" s="188"/>
    </row>
    <row r="26" spans="1:16" x14ac:dyDescent="0.2">
      <c r="A26" s="403" t="s">
        <v>154</v>
      </c>
      <c r="B26" s="857" t="s">
        <v>143</v>
      </c>
      <c r="C26" s="858"/>
      <c r="D26" s="406">
        <v>9.9118188666132478E-2</v>
      </c>
      <c r="E26" s="407">
        <v>3468.5299999999997</v>
      </c>
      <c r="F26" s="408">
        <v>0</v>
      </c>
      <c r="G26" s="409"/>
      <c r="H26" s="408">
        <v>0</v>
      </c>
      <c r="I26" s="409"/>
      <c r="J26" s="408">
        <v>3468.5299999999997</v>
      </c>
      <c r="K26" s="409">
        <v>1</v>
      </c>
      <c r="L26" s="410">
        <v>1</v>
      </c>
      <c r="N26" s="188"/>
      <c r="P26" s="188"/>
    </row>
    <row r="27" spans="1:16" x14ac:dyDescent="0.2">
      <c r="A27" s="411"/>
      <c r="B27" s="106"/>
      <c r="C27" s="106"/>
      <c r="D27" s="412">
        <v>1</v>
      </c>
      <c r="E27" s="413">
        <v>34993.879999999997</v>
      </c>
      <c r="F27" s="414"/>
      <c r="G27" s="415"/>
      <c r="H27" s="414"/>
      <c r="I27" s="415"/>
      <c r="J27" s="416"/>
      <c r="K27" s="417"/>
      <c r="L27" s="418"/>
      <c r="N27" s="188"/>
      <c r="P27" s="188"/>
    </row>
    <row r="28" spans="1:16" x14ac:dyDescent="0.2">
      <c r="A28" s="419"/>
      <c r="B28" s="882" t="s">
        <v>8</v>
      </c>
      <c r="C28" s="882"/>
      <c r="D28" s="882"/>
      <c r="E28" s="883"/>
      <c r="F28" s="420">
        <v>12933.404210000001</v>
      </c>
      <c r="G28" s="421">
        <v>0.36959046010330954</v>
      </c>
      <c r="H28" s="422">
        <v>11202.770210000001</v>
      </c>
      <c r="I28" s="421">
        <v>0.32013512677073824</v>
      </c>
      <c r="J28" s="422">
        <v>10857.70558</v>
      </c>
      <c r="K28" s="421">
        <v>0.31027441312595233</v>
      </c>
      <c r="L28" s="423"/>
    </row>
    <row r="29" spans="1:16" x14ac:dyDescent="0.2">
      <c r="A29" s="424"/>
      <c r="B29" s="854" t="s">
        <v>9</v>
      </c>
      <c r="C29" s="855"/>
      <c r="D29" s="855"/>
      <c r="E29" s="856"/>
      <c r="F29" s="425">
        <v>12933.404210000001</v>
      </c>
      <c r="G29" s="426">
        <v>0.36959046010330954</v>
      </c>
      <c r="H29" s="425">
        <v>24136.174420000003</v>
      </c>
      <c r="I29" s="426">
        <v>0.68972558687404772</v>
      </c>
      <c r="J29" s="427">
        <v>34993.880000000005</v>
      </c>
      <c r="K29" s="426">
        <v>1</v>
      </c>
      <c r="L29" s="418"/>
    </row>
    <row r="30" spans="1:16" x14ac:dyDescent="0.2">
      <c r="A30" s="190"/>
      <c r="B30" s="191"/>
      <c r="C30" s="191"/>
      <c r="D30" s="192"/>
      <c r="E30" s="193"/>
      <c r="F30" s="192"/>
      <c r="G30" s="192"/>
      <c r="J30" s="42" t="b">
        <v>1</v>
      </c>
      <c r="L30" s="194"/>
    </row>
  </sheetData>
  <mergeCells count="34">
    <mergeCell ref="B28:E28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D9:D10"/>
    <mergeCell ref="E9:E10"/>
    <mergeCell ref="J6:L8"/>
    <mergeCell ref="B11:C11"/>
    <mergeCell ref="B12:C12"/>
    <mergeCell ref="B29:E29"/>
    <mergeCell ref="B26:C26"/>
    <mergeCell ref="B25:C25"/>
    <mergeCell ref="C1:L1"/>
    <mergeCell ref="C2:L2"/>
    <mergeCell ref="C3:L3"/>
    <mergeCell ref="A4:L4"/>
    <mergeCell ref="B9:C10"/>
    <mergeCell ref="B5:I5"/>
    <mergeCell ref="B6:I6"/>
    <mergeCell ref="B7:I7"/>
    <mergeCell ref="B8:I8"/>
    <mergeCell ref="H9:I9"/>
    <mergeCell ref="J9:K9"/>
    <mergeCell ref="A9:A10"/>
    <mergeCell ref="F9:G9"/>
  </mergeCells>
  <phoneticPr fontId="2" type="noConversion"/>
  <conditionalFormatting sqref="G11:G26 I11:I26 K11:K26">
    <cfRule type="expression" dxfId="268" priority="20">
      <formula>G11&lt;&gt;0</formula>
    </cfRule>
  </conditionalFormatting>
  <printOptions horizontalCentered="1"/>
  <pageMargins left="0.23622047244094491" right="0.23622047244094491" top="0.35433070866141736" bottom="0.55118110236220474" header="0.31496062992125984" footer="0.31496062992125984"/>
  <pageSetup paperSize="9" scale="79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22"/>
  <sheetViews>
    <sheetView workbookViewId="0"/>
  </sheetViews>
  <sheetFormatPr defaultColWidth="9.140625" defaultRowHeight="19.5" x14ac:dyDescent="0.25"/>
  <cols>
    <col min="1" max="1" width="9.140625" style="39"/>
    <col min="2" max="2" width="81.28515625" style="39" customWidth="1"/>
    <col min="3" max="3" width="13.140625" style="39" bestFit="1" customWidth="1"/>
    <col min="4" max="5" width="11.140625" style="39" bestFit="1" customWidth="1"/>
    <col min="6" max="7" width="12.5703125" style="39" bestFit="1" customWidth="1"/>
    <col min="8" max="8" width="53.7109375" style="39" bestFit="1" customWidth="1"/>
    <col min="9" max="9" width="8.28515625" style="39" bestFit="1" customWidth="1"/>
    <col min="10" max="10" width="12.5703125" style="39" bestFit="1" customWidth="1"/>
    <col min="11" max="11" width="6.5703125" style="39" bestFit="1" customWidth="1"/>
    <col min="12" max="12" width="44.42578125" style="39" bestFit="1" customWidth="1"/>
    <col min="13" max="13" width="19.28515625" style="39" bestFit="1" customWidth="1"/>
    <col min="14" max="14" width="44.42578125" style="39" bestFit="1" customWidth="1"/>
    <col min="15" max="15" width="53.42578125" style="39" bestFit="1" customWidth="1"/>
    <col min="16" max="16" width="6.85546875" style="39" bestFit="1" customWidth="1"/>
    <col min="17" max="17" width="13.140625" style="39" bestFit="1" customWidth="1"/>
    <col min="18" max="18" width="17.140625" style="39" bestFit="1" customWidth="1"/>
    <col min="19" max="19" width="33.42578125" style="39" bestFit="1" customWidth="1"/>
    <col min="20" max="20" width="11.7109375" style="39" bestFit="1" customWidth="1"/>
    <col min="21" max="21" width="7" style="39" bestFit="1" customWidth="1"/>
    <col min="22" max="22" width="15.28515625" style="39" customWidth="1"/>
    <col min="23" max="23" width="33.42578125" style="39" bestFit="1" customWidth="1"/>
    <col min="24" max="24" width="11.7109375" style="39" bestFit="1" customWidth="1"/>
    <col min="25" max="25" width="10.42578125" style="39" bestFit="1" customWidth="1"/>
    <col min="26" max="26" width="8.42578125" style="39" bestFit="1" customWidth="1"/>
    <col min="27" max="27" width="16.7109375" style="39" bestFit="1" customWidth="1"/>
    <col min="28" max="28" width="27.42578125" style="39" bestFit="1" customWidth="1"/>
    <col min="29" max="29" width="81.140625" style="39" bestFit="1" customWidth="1"/>
    <col min="30" max="30" width="6" style="39" bestFit="1" customWidth="1"/>
    <col min="31" max="31" width="23.28515625" style="39" bestFit="1" customWidth="1"/>
    <col min="32" max="32" width="22.85546875" style="39" bestFit="1" customWidth="1"/>
    <col min="33" max="33" width="81.140625" style="39" bestFit="1" customWidth="1"/>
    <col min="34" max="34" width="6.140625" style="39" bestFit="1" customWidth="1"/>
    <col min="35" max="35" width="9.140625" style="39"/>
    <col min="36" max="36" width="38" style="39" bestFit="1" customWidth="1"/>
    <col min="37" max="37" width="40.85546875" style="39" bestFit="1" customWidth="1"/>
    <col min="38" max="38" width="7.85546875" style="39" bestFit="1" customWidth="1"/>
    <col min="39" max="39" width="53.140625" style="39" bestFit="1" customWidth="1"/>
    <col min="40" max="40" width="14.42578125" style="39" bestFit="1" customWidth="1"/>
    <col min="41" max="41" width="10.28515625" style="39" bestFit="1" customWidth="1"/>
    <col min="42" max="42" width="17.85546875" style="39" bestFit="1" customWidth="1"/>
    <col min="43" max="43" width="24" style="39" bestFit="1" customWidth="1"/>
    <col min="44" max="44" width="15" style="39" bestFit="1" customWidth="1"/>
    <col min="45" max="16384" width="9.140625" style="39"/>
  </cols>
  <sheetData>
    <row r="2" spans="2:8" x14ac:dyDescent="0.25">
      <c r="B2" s="886" t="s">
        <v>213</v>
      </c>
      <c r="C2" s="887"/>
      <c r="D2" s="887"/>
      <c r="E2" s="887"/>
      <c r="F2" s="887"/>
      <c r="G2" s="888"/>
    </row>
    <row r="3" spans="2:8" x14ac:dyDescent="0.25">
      <c r="B3" s="889"/>
      <c r="C3" s="890"/>
      <c r="D3" s="890"/>
      <c r="E3" s="890"/>
      <c r="F3" s="890"/>
      <c r="G3" s="891"/>
    </row>
    <row r="4" spans="2:8" x14ac:dyDescent="0.25">
      <c r="B4" s="889"/>
      <c r="C4" s="890"/>
      <c r="D4" s="890"/>
      <c r="E4" s="890"/>
      <c r="F4" s="890"/>
      <c r="G4" s="891"/>
    </row>
    <row r="5" spans="2:8" x14ac:dyDescent="0.25">
      <c r="B5" s="889"/>
      <c r="C5" s="890"/>
      <c r="D5" s="890"/>
      <c r="E5" s="890"/>
      <c r="F5" s="890"/>
      <c r="G5" s="891"/>
    </row>
    <row r="6" spans="2:8" x14ac:dyDescent="0.25">
      <c r="B6" s="892"/>
      <c r="C6" s="893"/>
      <c r="D6" s="893"/>
      <c r="E6" s="893"/>
      <c r="F6" s="893"/>
      <c r="G6" s="894"/>
    </row>
    <row r="8" spans="2:8" x14ac:dyDescent="0.25">
      <c r="H8" s="30"/>
    </row>
    <row r="9" spans="2:8" x14ac:dyDescent="0.25">
      <c r="B9"/>
      <c r="C9"/>
      <c r="D9"/>
      <c r="E9"/>
      <c r="F9"/>
      <c r="G9"/>
      <c r="H9" s="30"/>
    </row>
    <row r="10" spans="2:8" x14ac:dyDescent="0.25">
      <c r="B10" s="69" t="s">
        <v>421</v>
      </c>
      <c r="C10" s="69" t="s">
        <v>498</v>
      </c>
      <c r="D10" s="69" t="s">
        <v>498</v>
      </c>
      <c r="E10" s="69" t="s">
        <v>498</v>
      </c>
      <c r="F10" s="69" t="s">
        <v>498</v>
      </c>
      <c r="G10" s="69" t="s">
        <v>498</v>
      </c>
      <c r="H10" s="30"/>
    </row>
    <row r="11" spans="2:8" x14ac:dyDescent="0.25">
      <c r="B11" s="69" t="s">
        <v>117</v>
      </c>
      <c r="C11" s="69" t="s">
        <v>202</v>
      </c>
      <c r="D11" s="69" t="s">
        <v>301</v>
      </c>
      <c r="E11" s="69" t="s">
        <v>159</v>
      </c>
      <c r="F11" s="69" t="s">
        <v>175</v>
      </c>
      <c r="G11" s="69" t="s">
        <v>190</v>
      </c>
      <c r="H11" s="30"/>
    </row>
    <row r="12" spans="2:8" x14ac:dyDescent="0.25">
      <c r="B12" s="69" t="s">
        <v>499</v>
      </c>
      <c r="C12" s="69" t="s">
        <v>500</v>
      </c>
      <c r="D12" s="69" t="s">
        <v>500</v>
      </c>
      <c r="E12" s="69" t="s">
        <v>422</v>
      </c>
      <c r="F12" s="69">
        <v>20.23</v>
      </c>
      <c r="G12" s="69">
        <v>18.87</v>
      </c>
      <c r="H12" s="30"/>
    </row>
    <row r="13" spans="2:8" x14ac:dyDescent="0.25">
      <c r="B13" s="69" t="s">
        <v>499</v>
      </c>
      <c r="C13" s="69" t="s">
        <v>500</v>
      </c>
      <c r="D13" s="69" t="s">
        <v>500</v>
      </c>
      <c r="E13" s="69" t="s">
        <v>503</v>
      </c>
      <c r="F13" s="69">
        <v>22.34</v>
      </c>
      <c r="G13" s="69">
        <v>26.38</v>
      </c>
      <c r="H13" s="30"/>
    </row>
    <row r="14" spans="2:8" x14ac:dyDescent="0.25">
      <c r="B14" s="69" t="s">
        <v>499</v>
      </c>
      <c r="C14" s="69" t="s">
        <v>500</v>
      </c>
      <c r="D14" s="69" t="s">
        <v>500</v>
      </c>
      <c r="E14" s="69" t="s">
        <v>302</v>
      </c>
      <c r="F14" s="69">
        <v>8.7899999999999991</v>
      </c>
      <c r="G14" s="69">
        <v>12.39</v>
      </c>
      <c r="H14" s="30"/>
    </row>
    <row r="15" spans="2:8" x14ac:dyDescent="0.25">
      <c r="B15" s="69" t="s">
        <v>499</v>
      </c>
      <c r="C15" s="69" t="s">
        <v>508</v>
      </c>
      <c r="D15" s="69" t="s">
        <v>500</v>
      </c>
      <c r="E15" s="69" t="s">
        <v>303</v>
      </c>
      <c r="F15" s="69">
        <v>13.33</v>
      </c>
      <c r="G15" s="69">
        <v>15.66</v>
      </c>
      <c r="H15" s="30"/>
    </row>
    <row r="16" spans="2:8" x14ac:dyDescent="0.25">
      <c r="B16" s="69" t="s">
        <v>499</v>
      </c>
      <c r="C16" s="69" t="s">
        <v>508</v>
      </c>
      <c r="D16" s="69" t="s">
        <v>500</v>
      </c>
      <c r="E16" s="69" t="s">
        <v>511</v>
      </c>
      <c r="F16" s="69">
        <v>4.88</v>
      </c>
      <c r="G16" s="69">
        <v>8.9</v>
      </c>
      <c r="H16" s="30"/>
    </row>
    <row r="17" spans="2:8" x14ac:dyDescent="0.25">
      <c r="B17" s="69" t="s">
        <v>499</v>
      </c>
      <c r="C17" s="69" t="s">
        <v>500</v>
      </c>
      <c r="D17" s="69" t="s">
        <v>500</v>
      </c>
      <c r="E17" s="69" t="s">
        <v>423</v>
      </c>
      <c r="F17" s="69">
        <v>3.75</v>
      </c>
      <c r="G17" s="69">
        <v>8</v>
      </c>
      <c r="H17" s="30"/>
    </row>
    <row r="18" spans="2:8" x14ac:dyDescent="0.25">
      <c r="B18" s="69" t="s">
        <v>499</v>
      </c>
      <c r="C18" s="69" t="s">
        <v>508</v>
      </c>
      <c r="D18" s="69" t="s">
        <v>500</v>
      </c>
      <c r="E18" s="69" t="s">
        <v>424</v>
      </c>
      <c r="F18" s="69">
        <v>6.75</v>
      </c>
      <c r="G18" s="69">
        <v>10.4</v>
      </c>
      <c r="H18" s="30"/>
    </row>
    <row r="19" spans="2:8" x14ac:dyDescent="0.25">
      <c r="B19" s="69" t="s">
        <v>499</v>
      </c>
      <c r="C19" s="69" t="s">
        <v>500</v>
      </c>
      <c r="D19" s="69" t="s">
        <v>500</v>
      </c>
      <c r="E19" s="69" t="s">
        <v>425</v>
      </c>
      <c r="F19" s="69">
        <v>20.260000000000002</v>
      </c>
      <c r="G19" s="69">
        <v>18.88</v>
      </c>
      <c r="H19" s="30"/>
    </row>
    <row r="20" spans="2:8" x14ac:dyDescent="0.25">
      <c r="B20" s="69" t="s">
        <v>499</v>
      </c>
      <c r="C20" s="69" t="s">
        <v>500</v>
      </c>
      <c r="D20" s="69" t="s">
        <v>500</v>
      </c>
      <c r="E20" s="69" t="s">
        <v>426</v>
      </c>
      <c r="F20" s="69">
        <v>20.260000000000002</v>
      </c>
      <c r="G20" s="69">
        <v>18.88</v>
      </c>
      <c r="H20" s="30"/>
    </row>
    <row r="21" spans="2:8" x14ac:dyDescent="0.25">
      <c r="B21" s="69" t="s">
        <v>499</v>
      </c>
      <c r="C21" s="69" t="s">
        <v>500</v>
      </c>
      <c r="D21" s="69" t="s">
        <v>500</v>
      </c>
      <c r="E21" s="69" t="s">
        <v>427</v>
      </c>
      <c r="F21" s="69">
        <v>19.8</v>
      </c>
      <c r="G21" s="69">
        <v>18.600000000000001</v>
      </c>
      <c r="H21" s="30"/>
    </row>
    <row r="22" spans="2:8" x14ac:dyDescent="0.25">
      <c r="B22" s="69" t="s">
        <v>499</v>
      </c>
      <c r="C22" s="69" t="s">
        <v>500</v>
      </c>
      <c r="D22" s="69" t="s">
        <v>500</v>
      </c>
      <c r="E22" s="69" t="s">
        <v>428</v>
      </c>
      <c r="F22" s="69">
        <v>19.8</v>
      </c>
      <c r="G22" s="69">
        <v>18.600000000000001</v>
      </c>
      <c r="H22" s="30"/>
    </row>
    <row r="23" spans="2:8" x14ac:dyDescent="0.25">
      <c r="B23" s="69" t="s">
        <v>499</v>
      </c>
      <c r="C23" s="69" t="s">
        <v>500</v>
      </c>
      <c r="D23" s="69" t="s">
        <v>500</v>
      </c>
      <c r="E23" s="69" t="s">
        <v>304</v>
      </c>
      <c r="F23" s="69">
        <v>18.61</v>
      </c>
      <c r="G23" s="69">
        <v>22.36</v>
      </c>
      <c r="H23" s="30"/>
    </row>
    <row r="24" spans="2:8" x14ac:dyDescent="0.25">
      <c r="B24" s="69" t="s">
        <v>499</v>
      </c>
      <c r="C24" s="69" t="s">
        <v>500</v>
      </c>
      <c r="D24" s="69" t="s">
        <v>500</v>
      </c>
      <c r="E24" s="69" t="s">
        <v>524</v>
      </c>
      <c r="F24" s="69">
        <v>20.68</v>
      </c>
      <c r="G24" s="69">
        <v>18.27</v>
      </c>
      <c r="H24" s="30"/>
    </row>
    <row r="25" spans="2:8" x14ac:dyDescent="0.25">
      <c r="B25" s="69" t="s">
        <v>499</v>
      </c>
      <c r="C25" s="69" t="s">
        <v>500</v>
      </c>
      <c r="D25" s="69" t="s">
        <v>500</v>
      </c>
      <c r="E25" s="69" t="s">
        <v>429</v>
      </c>
      <c r="F25" s="69">
        <v>23.49</v>
      </c>
      <c r="G25" s="69">
        <v>19.940000000000001</v>
      </c>
      <c r="H25" s="30"/>
    </row>
    <row r="26" spans="2:8" x14ac:dyDescent="0.25">
      <c r="B26" s="69" t="s">
        <v>499</v>
      </c>
      <c r="C26" s="69" t="s">
        <v>500</v>
      </c>
      <c r="D26" s="69" t="s">
        <v>500</v>
      </c>
      <c r="E26" s="69" t="s">
        <v>430</v>
      </c>
      <c r="F26" s="69">
        <v>35.65</v>
      </c>
      <c r="G26" s="69">
        <v>24.17</v>
      </c>
      <c r="H26" s="30"/>
    </row>
    <row r="27" spans="2:8" x14ac:dyDescent="0.25">
      <c r="B27" s="69" t="s">
        <v>499</v>
      </c>
      <c r="C27" s="69" t="s">
        <v>500</v>
      </c>
      <c r="D27" s="69" t="s">
        <v>500</v>
      </c>
      <c r="E27" s="69" t="s">
        <v>431</v>
      </c>
      <c r="F27" s="69">
        <v>3.23</v>
      </c>
      <c r="G27" s="69">
        <v>7.58</v>
      </c>
      <c r="H27" s="30"/>
    </row>
    <row r="28" spans="2:8" x14ac:dyDescent="0.25">
      <c r="B28" s="69" t="s">
        <v>499</v>
      </c>
      <c r="C28" s="69" t="s">
        <v>508</v>
      </c>
      <c r="D28" s="69" t="s">
        <v>500</v>
      </c>
      <c r="E28" s="69" t="s">
        <v>432</v>
      </c>
      <c r="F28" s="69">
        <v>18.420000000000002</v>
      </c>
      <c r="G28" s="69">
        <v>18.28</v>
      </c>
      <c r="H28" s="30"/>
    </row>
    <row r="29" spans="2:8" x14ac:dyDescent="0.25">
      <c r="B29" s="69" t="s">
        <v>499</v>
      </c>
      <c r="C29" s="69" t="s">
        <v>508</v>
      </c>
      <c r="D29" s="69" t="s">
        <v>500</v>
      </c>
      <c r="E29" s="69" t="s">
        <v>433</v>
      </c>
      <c r="F29" s="69">
        <v>18</v>
      </c>
      <c r="G29" s="69">
        <v>18</v>
      </c>
      <c r="H29" s="30"/>
    </row>
    <row r="30" spans="2:8" x14ac:dyDescent="0.25">
      <c r="B30" s="69" t="s">
        <v>499</v>
      </c>
      <c r="C30" s="69" t="s">
        <v>500</v>
      </c>
      <c r="D30" s="69" t="s">
        <v>500</v>
      </c>
      <c r="E30" s="69" t="s">
        <v>536</v>
      </c>
      <c r="F30" s="69">
        <v>15.18</v>
      </c>
      <c r="G30" s="69">
        <v>15.81</v>
      </c>
      <c r="H30" s="30"/>
    </row>
    <row r="31" spans="2:8" x14ac:dyDescent="0.25">
      <c r="B31" s="69" t="s">
        <v>499</v>
      </c>
      <c r="C31" s="69" t="s">
        <v>500</v>
      </c>
      <c r="D31" s="69" t="s">
        <v>500</v>
      </c>
      <c r="E31" s="69" t="s">
        <v>539</v>
      </c>
      <c r="F31" s="69">
        <v>25.44</v>
      </c>
      <c r="G31" s="69">
        <v>20.149999999999999</v>
      </c>
      <c r="H31" s="30"/>
    </row>
    <row r="32" spans="2:8" x14ac:dyDescent="0.25">
      <c r="B32" s="69" t="s">
        <v>499</v>
      </c>
      <c r="C32" s="69" t="s">
        <v>508</v>
      </c>
      <c r="D32" s="69" t="s">
        <v>500</v>
      </c>
      <c r="E32" s="69" t="s">
        <v>542</v>
      </c>
      <c r="F32" s="69">
        <v>3.99</v>
      </c>
      <c r="G32" s="69">
        <v>7.99</v>
      </c>
      <c r="H32" s="30"/>
    </row>
    <row r="33" spans="2:8" x14ac:dyDescent="0.25">
      <c r="B33" s="69" t="s">
        <v>305</v>
      </c>
      <c r="C33" s="69" t="s">
        <v>498</v>
      </c>
      <c r="D33" s="69" t="s">
        <v>498</v>
      </c>
      <c r="E33" s="69" t="s">
        <v>498</v>
      </c>
      <c r="F33" s="69">
        <v>342.87</v>
      </c>
      <c r="G33" s="69">
        <v>348.11</v>
      </c>
      <c r="H33" s="30"/>
    </row>
    <row r="34" spans="2:8" x14ac:dyDescent="0.25">
      <c r="H34" s="30"/>
    </row>
    <row r="35" spans="2:8" x14ac:dyDescent="0.25">
      <c r="H35" s="30"/>
    </row>
    <row r="36" spans="2:8" x14ac:dyDescent="0.25">
      <c r="H36" s="30"/>
    </row>
    <row r="37" spans="2:8" x14ac:dyDescent="0.25">
      <c r="H37" s="30"/>
    </row>
    <row r="38" spans="2:8" x14ac:dyDescent="0.25">
      <c r="B38" s="69"/>
      <c r="C38" s="69"/>
      <c r="D38" s="69"/>
      <c r="E38" s="69"/>
      <c r="F38" s="69"/>
      <c r="H38" s="30"/>
    </row>
    <row r="39" spans="2:8" x14ac:dyDescent="0.25">
      <c r="B39" s="69"/>
      <c r="C39" s="69"/>
      <c r="D39" s="69"/>
      <c r="E39" s="69"/>
      <c r="F39" s="69"/>
      <c r="H39" s="30"/>
    </row>
    <row r="40" spans="2:8" x14ac:dyDescent="0.25">
      <c r="B40" s="69"/>
      <c r="C40" s="69"/>
      <c r="D40" s="69"/>
      <c r="E40" s="69"/>
      <c r="F40" s="69"/>
      <c r="H40" s="30"/>
    </row>
    <row r="41" spans="2:8" x14ac:dyDescent="0.25">
      <c r="B41"/>
      <c r="C41"/>
      <c r="D41"/>
      <c r="E41"/>
      <c r="F41" s="70"/>
      <c r="G41" s="68"/>
      <c r="H41" s="30"/>
    </row>
    <row r="42" spans="2:8" x14ac:dyDescent="0.25">
      <c r="B42" s="69" t="s">
        <v>547</v>
      </c>
      <c r="C42" s="69" t="s">
        <v>498</v>
      </c>
      <c r="D42" s="69" t="s">
        <v>498</v>
      </c>
      <c r="E42" s="69" t="s">
        <v>498</v>
      </c>
      <c r="F42" s="69"/>
      <c r="H42" s="30"/>
    </row>
    <row r="43" spans="2:8" x14ac:dyDescent="0.25">
      <c r="B43" s="69" t="s">
        <v>184</v>
      </c>
      <c r="C43" s="69" t="s">
        <v>35</v>
      </c>
      <c r="D43" s="69" t="s">
        <v>173</v>
      </c>
      <c r="E43" s="69" t="s">
        <v>295</v>
      </c>
      <c r="F43" s="69"/>
      <c r="H43" s="30"/>
    </row>
    <row r="44" spans="2:8" x14ac:dyDescent="0.25">
      <c r="B44" s="69" t="s">
        <v>296</v>
      </c>
      <c r="C44" s="91">
        <v>1</v>
      </c>
      <c r="D44" s="91">
        <v>0.8</v>
      </c>
      <c r="E44" s="91">
        <v>1.1200000000000001</v>
      </c>
      <c r="F44" s="69"/>
      <c r="H44" s="30"/>
    </row>
    <row r="45" spans="2:8" x14ac:dyDescent="0.25">
      <c r="B45" s="69" t="s">
        <v>297</v>
      </c>
      <c r="C45" s="91">
        <v>8</v>
      </c>
      <c r="D45" s="91">
        <v>0.8</v>
      </c>
      <c r="E45" s="91">
        <v>8.9600000000000009</v>
      </c>
      <c r="F45" s="69"/>
      <c r="H45" s="30"/>
    </row>
    <row r="46" spans="2:8" x14ac:dyDescent="0.25">
      <c r="B46" s="69" t="s">
        <v>298</v>
      </c>
      <c r="C46" s="91">
        <v>11</v>
      </c>
      <c r="D46" s="91">
        <v>0.9</v>
      </c>
      <c r="E46" s="91">
        <v>13.86</v>
      </c>
      <c r="F46" s="69"/>
      <c r="H46" s="30"/>
    </row>
    <row r="47" spans="2:8" x14ac:dyDescent="0.25">
      <c r="B47" s="69" t="s">
        <v>311</v>
      </c>
      <c r="C47" s="91">
        <v>1</v>
      </c>
      <c r="D47" s="91">
        <v>0.9</v>
      </c>
      <c r="E47" s="91">
        <v>1.26</v>
      </c>
      <c r="F47" s="69"/>
      <c r="H47" s="30"/>
    </row>
    <row r="48" spans="2:8" x14ac:dyDescent="0.25">
      <c r="B48" s="69" t="s">
        <v>299</v>
      </c>
      <c r="C48" s="91">
        <v>1</v>
      </c>
      <c r="D48" s="91">
        <v>0.9</v>
      </c>
      <c r="E48" s="91">
        <v>1.26</v>
      </c>
      <c r="F48" s="69"/>
      <c r="H48" s="30"/>
    </row>
    <row r="49" spans="2:8" x14ac:dyDescent="0.25">
      <c r="B49" s="69" t="s">
        <v>300</v>
      </c>
      <c r="C49" s="91">
        <v>2</v>
      </c>
      <c r="D49" s="91">
        <v>1</v>
      </c>
      <c r="E49" s="91">
        <v>2.8</v>
      </c>
      <c r="F49" s="69"/>
      <c r="H49" s="30"/>
    </row>
    <row r="50" spans="2:8" x14ac:dyDescent="0.25">
      <c r="B50" s="69" t="s">
        <v>312</v>
      </c>
      <c r="C50" s="91">
        <v>3</v>
      </c>
      <c r="D50" s="91">
        <v>1.6</v>
      </c>
      <c r="E50" s="91">
        <v>6.72</v>
      </c>
      <c r="F50" s="69"/>
      <c r="H50" s="30"/>
    </row>
    <row r="51" spans="2:8" x14ac:dyDescent="0.25">
      <c r="B51" s="69" t="s">
        <v>326</v>
      </c>
      <c r="C51" s="91">
        <v>1</v>
      </c>
      <c r="D51" s="91">
        <v>2</v>
      </c>
      <c r="E51" s="91">
        <v>2.8</v>
      </c>
      <c r="F51" s="69"/>
      <c r="H51" s="30"/>
    </row>
    <row r="52" spans="2:8" x14ac:dyDescent="0.25">
      <c r="B52" s="69" t="s">
        <v>552</v>
      </c>
      <c r="C52" s="69" t="s">
        <v>498</v>
      </c>
      <c r="D52" s="69" t="s">
        <v>498</v>
      </c>
      <c r="E52" s="69">
        <v>38.78</v>
      </c>
      <c r="F52" s="69"/>
      <c r="H52" s="30"/>
    </row>
    <row r="53" spans="2:8" x14ac:dyDescent="0.25">
      <c r="B53" s="69"/>
      <c r="C53" s="69"/>
      <c r="D53" s="69"/>
      <c r="E53" s="69"/>
      <c r="F53" s="69"/>
      <c r="H53" s="30"/>
    </row>
    <row r="54" spans="2:8" x14ac:dyDescent="0.25">
      <c r="B54" s="69"/>
      <c r="C54" s="69"/>
      <c r="D54" s="69"/>
      <c r="E54" s="69"/>
      <c r="F54" s="69"/>
      <c r="H54" s="30"/>
    </row>
    <row r="55" spans="2:8" x14ac:dyDescent="0.25">
      <c r="B55" s="69"/>
      <c r="C55" s="69"/>
      <c r="D55" s="69"/>
      <c r="E55" s="69"/>
      <c r="F55" s="69"/>
      <c r="H55" s="30"/>
    </row>
    <row r="56" spans="2:8" x14ac:dyDescent="0.25">
      <c r="H56" s="30"/>
    </row>
    <row r="57" spans="2:8" x14ac:dyDescent="0.25">
      <c r="H57" s="30"/>
    </row>
    <row r="58" spans="2:8" x14ac:dyDescent="0.25">
      <c r="H58" s="30"/>
    </row>
    <row r="59" spans="2:8" x14ac:dyDescent="0.25">
      <c r="H59" s="30"/>
    </row>
    <row r="60" spans="2:8" x14ac:dyDescent="0.25">
      <c r="H60" s="30"/>
    </row>
    <row r="61" spans="2:8" x14ac:dyDescent="0.25">
      <c r="H61" s="30"/>
    </row>
    <row r="62" spans="2:8" x14ac:dyDescent="0.25">
      <c r="B62"/>
      <c r="C62"/>
      <c r="D62"/>
      <c r="E62"/>
      <c r="F62" s="40"/>
      <c r="G62" s="68"/>
      <c r="H62" s="30"/>
    </row>
    <row r="63" spans="2:8" x14ac:dyDescent="0.25">
      <c r="B63" s="69" t="s">
        <v>553</v>
      </c>
      <c r="C63" s="69" t="s">
        <v>498</v>
      </c>
      <c r="D63" s="69" t="s">
        <v>498</v>
      </c>
      <c r="E63" s="69" t="s">
        <v>498</v>
      </c>
      <c r="H63" s="30"/>
    </row>
    <row r="64" spans="2:8" x14ac:dyDescent="0.25">
      <c r="B64" s="69" t="s">
        <v>435</v>
      </c>
      <c r="C64" s="69" t="s">
        <v>35</v>
      </c>
      <c r="D64" s="69" t="s">
        <v>173</v>
      </c>
      <c r="E64" s="69" t="s">
        <v>306</v>
      </c>
      <c r="H64" s="30"/>
    </row>
    <row r="65" spans="2:9" x14ac:dyDescent="0.25">
      <c r="B65" s="69" t="s">
        <v>307</v>
      </c>
      <c r="C65" s="69">
        <v>1</v>
      </c>
      <c r="D65" s="69">
        <v>0.6</v>
      </c>
      <c r="E65" s="69">
        <v>0.84</v>
      </c>
      <c r="H65" s="30"/>
    </row>
    <row r="66" spans="2:9" x14ac:dyDescent="0.25">
      <c r="B66" s="69" t="s">
        <v>308</v>
      </c>
      <c r="C66" s="69">
        <v>2</v>
      </c>
      <c r="D66" s="69">
        <v>0.6</v>
      </c>
      <c r="E66" s="69">
        <v>1.68</v>
      </c>
      <c r="H66" s="30"/>
    </row>
    <row r="67" spans="2:9" x14ac:dyDescent="0.25">
      <c r="B67" s="69" t="s">
        <v>309</v>
      </c>
      <c r="C67" s="69">
        <v>3</v>
      </c>
      <c r="D67" s="69">
        <v>1</v>
      </c>
      <c r="E67" s="69">
        <v>4.2</v>
      </c>
      <c r="H67" s="30"/>
    </row>
    <row r="68" spans="2:9" x14ac:dyDescent="0.25">
      <c r="B68" s="69" t="s">
        <v>310</v>
      </c>
      <c r="C68" s="69">
        <v>1</v>
      </c>
      <c r="D68" s="69">
        <v>1.5</v>
      </c>
      <c r="E68" s="69">
        <v>2.1</v>
      </c>
      <c r="H68" s="30"/>
    </row>
    <row r="69" spans="2:9" x14ac:dyDescent="0.25">
      <c r="B69" s="69" t="s">
        <v>437</v>
      </c>
      <c r="C69" s="69">
        <v>10</v>
      </c>
      <c r="D69" s="69">
        <v>2</v>
      </c>
      <c r="E69" s="69">
        <v>28</v>
      </c>
      <c r="H69" s="30"/>
    </row>
    <row r="70" spans="2:9" x14ac:dyDescent="0.25">
      <c r="B70" s="69" t="s">
        <v>436</v>
      </c>
      <c r="C70" s="69" t="s">
        <v>498</v>
      </c>
      <c r="D70" s="69" t="s">
        <v>498</v>
      </c>
      <c r="E70" s="69">
        <v>36.82</v>
      </c>
      <c r="H70" s="30"/>
    </row>
    <row r="71" spans="2:9" x14ac:dyDescent="0.25">
      <c r="H71" s="30"/>
    </row>
    <row r="72" spans="2:9" x14ac:dyDescent="0.25">
      <c r="H72" s="30"/>
    </row>
    <row r="73" spans="2:9" x14ac:dyDescent="0.25">
      <c r="H73" s="30"/>
    </row>
    <row r="74" spans="2:9" x14ac:dyDescent="0.25">
      <c r="B74" s="69"/>
      <c r="C74" s="69"/>
      <c r="D74" s="69"/>
      <c r="E74" s="69"/>
      <c r="F74" s="69"/>
      <c r="G74" s="69"/>
      <c r="H74" s="71"/>
      <c r="I74" s="69"/>
    </row>
    <row r="75" spans="2:9" x14ac:dyDescent="0.25">
      <c r="B75" s="69"/>
      <c r="C75" s="69"/>
      <c r="D75" s="69"/>
      <c r="E75" s="69"/>
      <c r="F75" s="69"/>
      <c r="G75" s="69"/>
      <c r="H75" s="71"/>
      <c r="I75" s="69"/>
    </row>
    <row r="76" spans="2:9" x14ac:dyDescent="0.25">
      <c r="B76" s="69"/>
      <c r="C76" s="69"/>
      <c r="D76" s="69"/>
      <c r="E76" s="69"/>
      <c r="F76" s="69"/>
      <c r="G76" s="69"/>
      <c r="H76" s="71"/>
      <c r="I76" s="69"/>
    </row>
    <row r="77" spans="2:9" x14ac:dyDescent="0.25">
      <c r="B77" s="71"/>
      <c r="C77" s="71"/>
      <c r="D77" s="71"/>
      <c r="E77" s="71"/>
      <c r="F77" s="71"/>
      <c r="G77" s="71"/>
      <c r="H77" s="71"/>
      <c r="I77" s="69"/>
    </row>
    <row r="78" spans="2:9" x14ac:dyDescent="0.25">
      <c r="B78" s="69" t="s">
        <v>438</v>
      </c>
      <c r="C78" s="69" t="s">
        <v>498</v>
      </c>
      <c r="D78" s="69" t="s">
        <v>498</v>
      </c>
      <c r="E78" s="69" t="s">
        <v>498</v>
      </c>
      <c r="F78" s="69" t="s">
        <v>498</v>
      </c>
      <c r="G78" s="69" t="s">
        <v>498</v>
      </c>
      <c r="H78" s="71" t="s">
        <v>498</v>
      </c>
      <c r="I78" s="69"/>
    </row>
    <row r="79" spans="2:9" x14ac:dyDescent="0.25">
      <c r="B79" s="69" t="s">
        <v>46</v>
      </c>
      <c r="C79" s="69" t="s">
        <v>175</v>
      </c>
      <c r="D79" s="69" t="s">
        <v>498</v>
      </c>
      <c r="E79" s="69" t="s">
        <v>498</v>
      </c>
      <c r="F79" s="69" t="s">
        <v>498</v>
      </c>
      <c r="G79" s="69" t="s">
        <v>498</v>
      </c>
      <c r="H79" s="71" t="s">
        <v>498</v>
      </c>
      <c r="I79" s="69"/>
    </row>
    <row r="80" spans="2:9" x14ac:dyDescent="0.25">
      <c r="B80" s="69" t="s">
        <v>557</v>
      </c>
      <c r="C80" s="69">
        <v>31.77</v>
      </c>
      <c r="D80" s="69" t="s">
        <v>498</v>
      </c>
      <c r="E80" s="69" t="s">
        <v>498</v>
      </c>
      <c r="F80" s="69" t="s">
        <v>498</v>
      </c>
      <c r="G80" s="69" t="s">
        <v>498</v>
      </c>
      <c r="H80" s="71" t="s">
        <v>498</v>
      </c>
      <c r="I80" s="69"/>
    </row>
    <row r="81" spans="2:12" x14ac:dyDescent="0.25">
      <c r="B81" s="69" t="s">
        <v>558</v>
      </c>
      <c r="C81" s="69">
        <v>415.71</v>
      </c>
      <c r="D81" s="69" t="s">
        <v>498</v>
      </c>
      <c r="E81" s="69" t="s">
        <v>498</v>
      </c>
      <c r="F81" s="69" t="s">
        <v>498</v>
      </c>
      <c r="G81" s="69" t="s">
        <v>498</v>
      </c>
      <c r="H81" s="71" t="s">
        <v>498</v>
      </c>
      <c r="I81" s="69"/>
    </row>
    <row r="82" spans="2:12" x14ac:dyDescent="0.25">
      <c r="B82" s="69" t="s">
        <v>391</v>
      </c>
      <c r="C82" s="69">
        <v>447</v>
      </c>
      <c r="D82" s="69" t="s">
        <v>498</v>
      </c>
      <c r="E82" s="69" t="s">
        <v>498</v>
      </c>
      <c r="F82" s="69" t="s">
        <v>498</v>
      </c>
      <c r="G82" s="69" t="s">
        <v>498</v>
      </c>
      <c r="H82" s="71" t="s">
        <v>498</v>
      </c>
      <c r="I82" s="69"/>
    </row>
    <row r="83" spans="2:12" x14ac:dyDescent="0.25">
      <c r="B83" s="69"/>
      <c r="C83" s="69">
        <v>447.48</v>
      </c>
      <c r="D83" s="69"/>
      <c r="E83" s="69"/>
      <c r="F83" s="69"/>
      <c r="G83" s="69"/>
      <c r="H83" s="71"/>
      <c r="I83" s="69"/>
    </row>
    <row r="84" spans="2:12" x14ac:dyDescent="0.25">
      <c r="B84" s="69"/>
      <c r="C84" s="69"/>
      <c r="D84" s="69"/>
      <c r="E84" s="69"/>
      <c r="F84" s="69"/>
      <c r="G84" s="69"/>
      <c r="H84" s="71"/>
      <c r="I84" s="69"/>
    </row>
    <row r="85" spans="2:12" x14ac:dyDescent="0.25">
      <c r="B85" s="69"/>
      <c r="C85" s="69"/>
      <c r="D85" s="69"/>
      <c r="E85" s="69"/>
      <c r="F85" s="69"/>
      <c r="G85" s="69"/>
      <c r="H85" s="71"/>
      <c r="I85" s="69"/>
    </row>
    <row r="86" spans="2:12" x14ac:dyDescent="0.25">
      <c r="B86" s="69"/>
      <c r="C86" s="69"/>
      <c r="D86" s="69"/>
      <c r="E86" s="69"/>
      <c r="F86" s="69"/>
      <c r="G86" s="69"/>
      <c r="H86" s="71"/>
      <c r="I86" s="69"/>
    </row>
    <row r="87" spans="2:12" x14ac:dyDescent="0.25">
      <c r="H87" s="30"/>
    </row>
    <row r="88" spans="2:12" x14ac:dyDescent="0.25">
      <c r="H88" s="30"/>
    </row>
    <row r="89" spans="2:12" x14ac:dyDescent="0.25">
      <c r="B89" s="69"/>
      <c r="C89" s="69"/>
      <c r="D89" s="69"/>
      <c r="E89" s="69"/>
      <c r="F89" s="69"/>
      <c r="G89" s="69"/>
      <c r="H89" s="71"/>
      <c r="I89" s="69"/>
      <c r="J89" s="69"/>
      <c r="K89" s="69"/>
      <c r="L89" s="69"/>
    </row>
    <row r="90" spans="2:12" x14ac:dyDescent="0.25">
      <c r="B90" s="69"/>
      <c r="C90" s="69"/>
      <c r="D90" s="69"/>
      <c r="E90" s="69"/>
      <c r="F90" s="69"/>
      <c r="G90" s="69"/>
      <c r="H90" s="71"/>
      <c r="I90" s="69"/>
      <c r="J90" s="69"/>
      <c r="K90" s="69"/>
      <c r="L90" s="69"/>
    </row>
    <row r="91" spans="2:12" x14ac:dyDescent="0.25">
      <c r="B91" s="69"/>
      <c r="C91" s="69"/>
      <c r="D91" s="69"/>
      <c r="E91" s="69"/>
      <c r="F91" s="69"/>
      <c r="G91" s="69"/>
      <c r="H91" s="71"/>
      <c r="I91" s="69"/>
      <c r="J91" s="69"/>
      <c r="K91" s="69"/>
      <c r="L91" s="69"/>
    </row>
    <row r="92" spans="2:12" x14ac:dyDescent="0.25">
      <c r="B92" s="69"/>
      <c r="C92" s="69"/>
      <c r="D92" s="69"/>
      <c r="E92" s="69"/>
      <c r="F92" s="69"/>
      <c r="G92" s="69"/>
      <c r="H92" s="71"/>
      <c r="I92" s="69"/>
      <c r="J92" s="69"/>
      <c r="K92" s="69"/>
      <c r="L92" s="69"/>
    </row>
    <row r="93" spans="2:12" x14ac:dyDescent="0.25">
      <c r="B93" s="69"/>
      <c r="C93" s="69"/>
      <c r="D93" s="69"/>
      <c r="E93" s="69"/>
      <c r="F93" s="69"/>
      <c r="G93" s="69"/>
      <c r="H93" s="71"/>
      <c r="I93" s="69"/>
      <c r="J93" s="69"/>
      <c r="K93" s="69"/>
      <c r="L93" s="69"/>
    </row>
    <row r="94" spans="2:12" x14ac:dyDescent="0.25">
      <c r="B94" s="71"/>
      <c r="C94" s="71"/>
      <c r="D94" s="71"/>
      <c r="E94" s="71"/>
      <c r="F94" s="70"/>
      <c r="G94" s="72"/>
      <c r="H94" s="71"/>
      <c r="I94" s="69"/>
      <c r="J94" s="69"/>
      <c r="K94" s="69"/>
      <c r="L94" s="69"/>
    </row>
    <row r="95" spans="2:12" x14ac:dyDescent="0.25">
      <c r="B95" s="69" t="s">
        <v>559</v>
      </c>
      <c r="C95" s="69" t="s">
        <v>498</v>
      </c>
      <c r="D95" s="69" t="s">
        <v>498</v>
      </c>
      <c r="E95" s="69" t="s">
        <v>498</v>
      </c>
      <c r="F95" s="69"/>
      <c r="G95" s="69"/>
      <c r="H95" s="71"/>
      <c r="I95" s="69"/>
      <c r="J95" s="69"/>
      <c r="K95" s="69"/>
      <c r="L95" s="69"/>
    </row>
    <row r="96" spans="2:12" x14ac:dyDescent="0.25">
      <c r="B96" s="69" t="s">
        <v>221</v>
      </c>
      <c r="C96" s="69" t="s">
        <v>181</v>
      </c>
      <c r="D96" s="69" t="s">
        <v>46</v>
      </c>
      <c r="E96" s="69" t="s">
        <v>434</v>
      </c>
      <c r="F96" s="69"/>
      <c r="G96" s="69"/>
      <c r="H96" s="71"/>
      <c r="I96" s="69"/>
      <c r="J96" s="69"/>
      <c r="K96" s="69"/>
      <c r="L96" s="69"/>
    </row>
    <row r="97" spans="2:12" x14ac:dyDescent="0.25">
      <c r="B97" s="69" t="s">
        <v>439</v>
      </c>
      <c r="C97" s="69" t="s">
        <v>560</v>
      </c>
      <c r="D97" s="69" t="s">
        <v>561</v>
      </c>
      <c r="E97" s="69" t="s">
        <v>498</v>
      </c>
      <c r="F97" s="69"/>
      <c r="G97" s="69"/>
      <c r="H97" s="71"/>
      <c r="I97" s="69"/>
      <c r="J97" s="69"/>
      <c r="K97" s="69"/>
      <c r="L97" s="69"/>
    </row>
    <row r="98" spans="2:12" x14ac:dyDescent="0.25">
      <c r="B98" s="69" t="s">
        <v>562</v>
      </c>
      <c r="C98" s="69" t="s">
        <v>560</v>
      </c>
      <c r="D98" s="69" t="s">
        <v>498</v>
      </c>
      <c r="E98" s="69" t="s">
        <v>498</v>
      </c>
      <c r="F98" s="69"/>
      <c r="G98" s="69"/>
      <c r="H98" s="71"/>
      <c r="I98" s="69"/>
      <c r="J98" s="69"/>
      <c r="K98" s="69"/>
      <c r="L98" s="69"/>
    </row>
    <row r="99" spans="2:12" x14ac:dyDescent="0.25">
      <c r="B99" s="69"/>
      <c r="C99" s="69"/>
      <c r="D99" s="69"/>
      <c r="E99" s="69"/>
      <c r="F99" s="69"/>
      <c r="G99" s="69"/>
      <c r="H99" s="71"/>
      <c r="I99" s="69"/>
      <c r="J99" s="69"/>
      <c r="K99" s="69"/>
      <c r="L99" s="69"/>
    </row>
    <row r="100" spans="2:12" x14ac:dyDescent="0.25">
      <c r="B100" s="69"/>
      <c r="C100" s="69"/>
      <c r="D100" s="69"/>
      <c r="E100" s="69"/>
      <c r="F100" s="69"/>
      <c r="G100" s="69"/>
      <c r="H100" s="71"/>
      <c r="I100" s="69"/>
      <c r="J100" s="69"/>
      <c r="K100" s="69"/>
      <c r="L100" s="69"/>
    </row>
    <row r="101" spans="2:12" x14ac:dyDescent="0.25">
      <c r="B101" s="69"/>
      <c r="C101" s="69"/>
      <c r="D101" s="69"/>
      <c r="E101" s="69"/>
      <c r="F101" s="69"/>
      <c r="G101" s="69"/>
      <c r="H101" s="71"/>
      <c r="I101" s="69"/>
      <c r="J101" s="69"/>
    </row>
    <row r="102" spans="2:12" x14ac:dyDescent="0.25">
      <c r="B102" s="69"/>
      <c r="C102" s="69"/>
      <c r="D102" s="69"/>
      <c r="E102" s="69"/>
      <c r="F102" s="69"/>
      <c r="G102" s="69"/>
      <c r="H102" s="71"/>
      <c r="I102" s="69"/>
      <c r="J102" s="69"/>
    </row>
    <row r="103" spans="2:12" x14ac:dyDescent="0.25">
      <c r="B103" s="69"/>
      <c r="C103" s="69"/>
      <c r="D103" s="69"/>
      <c r="E103" s="69"/>
      <c r="F103" s="69"/>
      <c r="G103" s="69"/>
      <c r="H103" s="71"/>
      <c r="I103" s="69"/>
      <c r="J103" s="69"/>
    </row>
    <row r="104" spans="2:12" x14ac:dyDescent="0.25">
      <c r="B104" s="71"/>
      <c r="C104" s="71"/>
      <c r="D104" s="71"/>
      <c r="E104" s="71"/>
      <c r="F104" s="71"/>
      <c r="G104" s="72"/>
      <c r="H104" s="71"/>
      <c r="I104" s="69"/>
      <c r="J104" s="69"/>
    </row>
    <row r="105" spans="2:12" x14ac:dyDescent="0.25">
      <c r="B105" s="69" t="s">
        <v>440</v>
      </c>
      <c r="C105" s="69" t="s">
        <v>498</v>
      </c>
      <c r="D105" s="69" t="s">
        <v>498</v>
      </c>
      <c r="E105" s="69" t="s">
        <v>498</v>
      </c>
      <c r="F105" s="69" t="s">
        <v>498</v>
      </c>
      <c r="G105" s="69"/>
      <c r="H105" s="71"/>
      <c r="I105" s="69"/>
      <c r="J105" s="69"/>
    </row>
    <row r="106" spans="2:12" x14ac:dyDescent="0.25">
      <c r="B106" s="69" t="s">
        <v>221</v>
      </c>
      <c r="C106" s="69" t="s">
        <v>46</v>
      </c>
      <c r="D106" s="69" t="s">
        <v>175</v>
      </c>
      <c r="E106" s="69" t="s">
        <v>434</v>
      </c>
      <c r="F106" s="69" t="s">
        <v>498</v>
      </c>
      <c r="G106" s="69"/>
      <c r="H106" s="71"/>
      <c r="I106" s="69"/>
      <c r="J106" s="69"/>
    </row>
    <row r="107" spans="2:12" x14ac:dyDescent="0.25">
      <c r="B107" s="69" t="s">
        <v>441</v>
      </c>
      <c r="C107" s="69" t="s">
        <v>442</v>
      </c>
      <c r="D107" s="69">
        <v>24.88</v>
      </c>
      <c r="E107" s="69" t="s">
        <v>498</v>
      </c>
      <c r="F107" s="69" t="s">
        <v>498</v>
      </c>
      <c r="G107" s="69"/>
      <c r="H107" s="71"/>
      <c r="I107" s="69"/>
      <c r="J107" s="69"/>
    </row>
    <row r="108" spans="2:12" x14ac:dyDescent="0.25">
      <c r="B108" s="69" t="s">
        <v>443</v>
      </c>
      <c r="C108" s="69" t="s">
        <v>498</v>
      </c>
      <c r="D108" s="69" t="s">
        <v>563</v>
      </c>
      <c r="E108" s="69" t="s">
        <v>498</v>
      </c>
      <c r="F108" s="69" t="s">
        <v>498</v>
      </c>
      <c r="G108" s="69"/>
      <c r="H108" s="71"/>
      <c r="I108" s="69"/>
      <c r="J108" s="69"/>
    </row>
    <row r="109" spans="2:12" x14ac:dyDescent="0.25">
      <c r="B109" s="69"/>
      <c r="C109" s="69"/>
      <c r="D109" s="69"/>
      <c r="E109" s="69"/>
      <c r="F109" s="69"/>
      <c r="G109" s="69"/>
      <c r="H109" s="71"/>
      <c r="I109" s="69"/>
      <c r="J109" s="69"/>
    </row>
    <row r="110" spans="2:12" x14ac:dyDescent="0.25">
      <c r="H110" s="30"/>
    </row>
    <row r="111" spans="2:12" x14ac:dyDescent="0.25">
      <c r="H111" s="30"/>
    </row>
    <row r="112" spans="2:12" x14ac:dyDescent="0.25">
      <c r="B112" s="69"/>
      <c r="C112" s="69"/>
      <c r="D112" s="69"/>
      <c r="E112" s="69"/>
      <c r="F112" s="69"/>
      <c r="G112" s="69"/>
      <c r="H112" s="71"/>
    </row>
    <row r="113" spans="2:10" x14ac:dyDescent="0.25">
      <c r="B113" s="69"/>
      <c r="C113" s="69"/>
      <c r="D113" s="69"/>
      <c r="E113" s="69"/>
      <c r="F113" s="69"/>
      <c r="G113" s="69"/>
      <c r="H113" s="71"/>
    </row>
    <row r="114" spans="2:10" x14ac:dyDescent="0.25">
      <c r="B114" s="69"/>
      <c r="C114" s="69"/>
      <c r="D114" s="69"/>
      <c r="E114" s="69"/>
      <c r="F114" s="69"/>
      <c r="G114" s="69"/>
      <c r="H114" s="71"/>
    </row>
    <row r="115" spans="2:10" x14ac:dyDescent="0.25">
      <c r="B115" s="69"/>
      <c r="C115" s="69"/>
      <c r="D115" s="69"/>
      <c r="E115" s="69"/>
      <c r="F115" s="69"/>
      <c r="G115" s="69"/>
      <c r="H115" s="71"/>
    </row>
    <row r="116" spans="2:10" x14ac:dyDescent="0.25">
      <c r="B116" s="69"/>
      <c r="C116" s="69"/>
      <c r="D116" s="69"/>
      <c r="E116" s="69"/>
      <c r="F116" s="69"/>
      <c r="G116" s="69"/>
      <c r="H116" s="71"/>
    </row>
    <row r="117" spans="2:10" x14ac:dyDescent="0.25">
      <c r="B117" s="71"/>
      <c r="C117" s="71"/>
      <c r="D117" s="71"/>
      <c r="E117" s="71"/>
      <c r="F117" s="71"/>
      <c r="G117" s="72"/>
      <c r="H117" s="71"/>
    </row>
    <row r="118" spans="2:10" x14ac:dyDescent="0.25">
      <c r="B118" s="69" t="s">
        <v>444</v>
      </c>
      <c r="C118" s="69" t="s">
        <v>498</v>
      </c>
      <c r="D118" s="69" t="s">
        <v>498</v>
      </c>
      <c r="E118" s="69" t="s">
        <v>498</v>
      </c>
      <c r="F118" s="69" t="s">
        <v>498</v>
      </c>
      <c r="G118" s="69"/>
      <c r="H118" s="71"/>
    </row>
    <row r="119" spans="2:10" x14ac:dyDescent="0.25">
      <c r="B119" s="69" t="s">
        <v>46</v>
      </c>
      <c r="C119" s="69" t="s">
        <v>445</v>
      </c>
      <c r="D119" s="69" t="s">
        <v>498</v>
      </c>
      <c r="E119" s="69" t="s">
        <v>498</v>
      </c>
      <c r="F119" s="69" t="s">
        <v>498</v>
      </c>
      <c r="G119" s="69"/>
      <c r="H119" s="69"/>
    </row>
    <row r="120" spans="2:10" x14ac:dyDescent="0.25">
      <c r="B120" s="69" t="s">
        <v>446</v>
      </c>
      <c r="C120" s="69">
        <v>103.79</v>
      </c>
      <c r="D120" s="69" t="s">
        <v>498</v>
      </c>
      <c r="E120" s="69" t="s">
        <v>498</v>
      </c>
      <c r="F120" s="69" t="s">
        <v>498</v>
      </c>
      <c r="G120" s="69"/>
      <c r="H120" s="71"/>
    </row>
    <row r="121" spans="2:10" x14ac:dyDescent="0.25">
      <c r="B121" s="69" t="s">
        <v>392</v>
      </c>
      <c r="C121" s="69">
        <v>103.79</v>
      </c>
      <c r="D121" s="69" t="s">
        <v>498</v>
      </c>
      <c r="E121" s="69" t="s">
        <v>498</v>
      </c>
      <c r="F121" s="69" t="s">
        <v>498</v>
      </c>
      <c r="G121" s="69"/>
      <c r="H121" s="69"/>
    </row>
    <row r="122" spans="2:10" x14ac:dyDescent="0.25">
      <c r="B122" s="69"/>
      <c r="C122" s="69"/>
      <c r="D122" s="69"/>
      <c r="E122" s="69"/>
      <c r="F122" s="69"/>
      <c r="G122" s="69"/>
      <c r="H122" s="69"/>
    </row>
    <row r="123" spans="2:10" x14ac:dyDescent="0.25">
      <c r="B123" s="69"/>
      <c r="C123" s="69"/>
      <c r="D123" s="69"/>
      <c r="E123" s="69"/>
      <c r="F123" s="69"/>
      <c r="G123" s="69"/>
      <c r="H123" s="69"/>
    </row>
    <row r="127" spans="2:10" x14ac:dyDescent="0.25">
      <c r="B127" s="69"/>
      <c r="C127" s="69"/>
      <c r="D127" s="69"/>
      <c r="E127" s="69"/>
      <c r="F127" s="69"/>
      <c r="G127" s="69"/>
      <c r="H127" s="69"/>
      <c r="I127" s="69"/>
      <c r="J127" s="69"/>
    </row>
    <row r="128" spans="2:10" x14ac:dyDescent="0.25">
      <c r="B128" s="69"/>
      <c r="C128" s="69"/>
      <c r="D128" s="69"/>
      <c r="E128" s="69"/>
      <c r="F128" s="69"/>
      <c r="G128" s="69"/>
      <c r="H128" s="69"/>
      <c r="I128" s="69"/>
      <c r="J128" s="69"/>
    </row>
    <row r="129" spans="2:10" x14ac:dyDescent="0.25">
      <c r="B129" s="71"/>
      <c r="C129" s="71"/>
      <c r="D129" s="71"/>
      <c r="E129" s="71"/>
      <c r="F129" s="71"/>
      <c r="G129" s="71"/>
      <c r="H129" s="71"/>
      <c r="I129" s="69"/>
      <c r="J129" s="69"/>
    </row>
    <row r="130" spans="2:10" x14ac:dyDescent="0.25">
      <c r="B130" s="69" t="s">
        <v>564</v>
      </c>
      <c r="C130" s="69" t="s">
        <v>498</v>
      </c>
      <c r="D130" s="69" t="s">
        <v>498</v>
      </c>
      <c r="E130" s="69" t="s">
        <v>498</v>
      </c>
      <c r="F130" s="69" t="s">
        <v>498</v>
      </c>
      <c r="G130" s="69" t="s">
        <v>498</v>
      </c>
      <c r="H130" s="69" t="s">
        <v>498</v>
      </c>
      <c r="I130" s="69"/>
      <c r="J130" s="69"/>
    </row>
    <row r="131" spans="2:10" x14ac:dyDescent="0.25">
      <c r="B131" s="69" t="s">
        <v>159</v>
      </c>
      <c r="C131" s="69" t="s">
        <v>175</v>
      </c>
      <c r="D131" s="69" t="s">
        <v>190</v>
      </c>
      <c r="E131" s="69" t="s">
        <v>447</v>
      </c>
      <c r="F131" s="69" t="s">
        <v>313</v>
      </c>
      <c r="G131" s="69" t="s">
        <v>314</v>
      </c>
      <c r="H131" s="69" t="s">
        <v>192</v>
      </c>
      <c r="I131" s="69"/>
      <c r="J131" s="69"/>
    </row>
    <row r="132" spans="2:10" x14ac:dyDescent="0.25">
      <c r="B132" s="69" t="s">
        <v>303</v>
      </c>
      <c r="C132" s="69">
        <v>13.33</v>
      </c>
      <c r="D132" s="69" t="s">
        <v>510</v>
      </c>
      <c r="E132" s="69" t="s">
        <v>549</v>
      </c>
      <c r="F132" s="69" t="s">
        <v>565</v>
      </c>
      <c r="G132" s="69" t="s">
        <v>566</v>
      </c>
      <c r="H132" s="71">
        <v>34.979999999999997</v>
      </c>
      <c r="I132" s="69"/>
      <c r="J132" s="69"/>
    </row>
    <row r="133" spans="2:10" x14ac:dyDescent="0.25">
      <c r="B133" s="69" t="s">
        <v>511</v>
      </c>
      <c r="C133" s="69">
        <v>4.88</v>
      </c>
      <c r="D133" s="69" t="s">
        <v>513</v>
      </c>
      <c r="E133" s="69" t="s">
        <v>549</v>
      </c>
      <c r="F133" s="69" t="s">
        <v>567</v>
      </c>
      <c r="G133" s="69" t="s">
        <v>568</v>
      </c>
      <c r="H133" s="69">
        <v>23.03</v>
      </c>
      <c r="I133" s="69"/>
      <c r="J133" s="69"/>
    </row>
    <row r="134" spans="2:10" x14ac:dyDescent="0.25">
      <c r="B134" s="69" t="s">
        <v>424</v>
      </c>
      <c r="C134" s="69">
        <v>6.75</v>
      </c>
      <c r="D134" s="69" t="s">
        <v>517</v>
      </c>
      <c r="E134" s="69" t="s">
        <v>549</v>
      </c>
      <c r="F134" s="69" t="s">
        <v>569</v>
      </c>
      <c r="G134" s="69" t="s">
        <v>570</v>
      </c>
      <c r="H134" s="69">
        <v>26.48</v>
      </c>
      <c r="I134" s="69"/>
      <c r="J134" s="69"/>
    </row>
    <row r="135" spans="2:10" x14ac:dyDescent="0.25">
      <c r="B135" s="69" t="s">
        <v>432</v>
      </c>
      <c r="C135" s="69">
        <v>18.420000000000002</v>
      </c>
      <c r="D135" s="69" t="s">
        <v>534</v>
      </c>
      <c r="E135" s="69" t="s">
        <v>549</v>
      </c>
      <c r="F135" s="69" t="s">
        <v>572</v>
      </c>
      <c r="G135" s="69" t="s">
        <v>573</v>
      </c>
      <c r="H135" s="69">
        <v>48.29</v>
      </c>
      <c r="I135" s="69"/>
      <c r="J135" s="69"/>
    </row>
    <row r="136" spans="2:10" x14ac:dyDescent="0.25">
      <c r="B136" s="69" t="s">
        <v>433</v>
      </c>
      <c r="C136" s="69">
        <v>18</v>
      </c>
      <c r="D136" s="69" t="s">
        <v>535</v>
      </c>
      <c r="E136" s="69" t="s">
        <v>549</v>
      </c>
      <c r="F136" s="69" t="s">
        <v>574</v>
      </c>
      <c r="G136" s="69" t="s">
        <v>573</v>
      </c>
      <c r="H136" s="69">
        <v>47.51</v>
      </c>
      <c r="I136" s="69"/>
      <c r="J136" s="69"/>
    </row>
    <row r="137" spans="2:10" x14ac:dyDescent="0.25">
      <c r="B137" s="69" t="s">
        <v>542</v>
      </c>
      <c r="C137" s="69">
        <v>3.99</v>
      </c>
      <c r="D137" s="69" t="s">
        <v>544</v>
      </c>
      <c r="E137" s="69" t="s">
        <v>549</v>
      </c>
      <c r="F137" s="69" t="s">
        <v>575</v>
      </c>
      <c r="G137" s="69" t="s">
        <v>576</v>
      </c>
      <c r="H137" s="69">
        <v>19.98</v>
      </c>
      <c r="I137" s="69"/>
      <c r="J137" s="69"/>
    </row>
    <row r="138" spans="2:10" x14ac:dyDescent="0.25">
      <c r="B138" s="69" t="s">
        <v>305</v>
      </c>
      <c r="C138" s="69" t="s">
        <v>498</v>
      </c>
      <c r="D138" s="69" t="s">
        <v>498</v>
      </c>
      <c r="E138" s="69" t="s">
        <v>498</v>
      </c>
      <c r="F138" s="69" t="s">
        <v>498</v>
      </c>
      <c r="G138" s="69" t="s">
        <v>498</v>
      </c>
      <c r="H138" s="69">
        <v>200.27</v>
      </c>
      <c r="I138" s="69"/>
      <c r="J138" s="69"/>
    </row>
    <row r="139" spans="2:10" x14ac:dyDescent="0.25">
      <c r="B139" s="69"/>
      <c r="C139" s="69"/>
      <c r="D139" s="69"/>
      <c r="E139" s="69"/>
      <c r="F139" s="69"/>
      <c r="G139" s="69"/>
      <c r="H139" s="69"/>
      <c r="I139" s="69"/>
      <c r="J139" s="69"/>
    </row>
    <row r="140" spans="2:10" x14ac:dyDescent="0.25">
      <c r="B140" s="69"/>
      <c r="C140" s="69"/>
      <c r="D140" s="69"/>
      <c r="E140" s="69"/>
      <c r="F140" s="69"/>
      <c r="G140" s="69"/>
      <c r="H140" s="69"/>
      <c r="I140" s="69"/>
      <c r="J140" s="69"/>
    </row>
    <row r="141" spans="2:10" x14ac:dyDescent="0.25">
      <c r="B141" s="69"/>
      <c r="C141" s="69"/>
      <c r="D141" s="69"/>
      <c r="E141" s="69"/>
      <c r="F141" s="69"/>
      <c r="G141" s="69"/>
      <c r="H141" s="69"/>
      <c r="I141" s="69"/>
      <c r="J141" s="69"/>
    </row>
    <row r="144" spans="2:10" x14ac:dyDescent="0.25">
      <c r="B144" s="69"/>
      <c r="C144" s="69"/>
      <c r="D144" s="69"/>
      <c r="E144" s="69"/>
      <c r="F144" s="69"/>
      <c r="G144" s="69"/>
      <c r="H144" s="69"/>
    </row>
    <row r="145" spans="2:8" x14ac:dyDescent="0.25">
      <c r="B145" s="69"/>
      <c r="C145" s="69"/>
      <c r="D145" s="69"/>
      <c r="E145" s="69"/>
      <c r="F145" s="69"/>
      <c r="G145" s="69"/>
      <c r="H145" s="69"/>
    </row>
    <row r="146" spans="2:8" x14ac:dyDescent="0.25">
      <c r="B146" s="69"/>
      <c r="C146" s="69"/>
      <c r="D146" s="69"/>
      <c r="E146" s="69"/>
      <c r="F146" s="69"/>
      <c r="G146" s="69"/>
      <c r="H146" s="69"/>
    </row>
    <row r="147" spans="2:8" x14ac:dyDescent="0.25">
      <c r="B147" s="69"/>
      <c r="C147" s="69"/>
      <c r="D147" s="69"/>
      <c r="E147" s="69"/>
      <c r="F147" s="69"/>
      <c r="G147" s="69"/>
      <c r="H147" s="69"/>
    </row>
    <row r="148" spans="2:8" x14ac:dyDescent="0.25">
      <c r="B148" s="69"/>
      <c r="C148" s="69"/>
      <c r="D148" s="69"/>
      <c r="E148" s="69"/>
      <c r="F148" s="69"/>
      <c r="G148" s="69"/>
      <c r="H148" s="69"/>
    </row>
    <row r="149" spans="2:8" x14ac:dyDescent="0.25">
      <c r="B149" s="69"/>
      <c r="C149" s="69"/>
      <c r="D149" s="69"/>
      <c r="E149" s="69"/>
      <c r="F149" s="69"/>
      <c r="G149" s="69"/>
      <c r="H149" s="69"/>
    </row>
    <row r="150" spans="2:8" x14ac:dyDescent="0.25">
      <c r="B150" s="71"/>
      <c r="C150" s="71"/>
      <c r="D150" s="71"/>
      <c r="E150" s="73"/>
      <c r="F150" s="74"/>
      <c r="G150" s="75"/>
      <c r="H150" s="69"/>
    </row>
    <row r="151" spans="2:8" x14ac:dyDescent="0.25">
      <c r="B151" s="69" t="s">
        <v>489</v>
      </c>
      <c r="C151" s="69" t="s">
        <v>498</v>
      </c>
      <c r="D151" s="69" t="s">
        <v>498</v>
      </c>
      <c r="E151" s="73"/>
      <c r="F151" s="76"/>
      <c r="G151" s="76"/>
      <c r="H151" s="69"/>
    </row>
    <row r="152" spans="2:8" x14ac:dyDescent="0.25">
      <c r="B152" s="69" t="s">
        <v>159</v>
      </c>
      <c r="C152" s="69" t="s">
        <v>175</v>
      </c>
      <c r="D152" s="69" t="s">
        <v>445</v>
      </c>
      <c r="E152" s="71"/>
      <c r="F152" s="69"/>
      <c r="G152" s="69"/>
      <c r="H152" s="69"/>
    </row>
    <row r="153" spans="2:8" x14ac:dyDescent="0.25">
      <c r="B153" s="69" t="s">
        <v>422</v>
      </c>
      <c r="C153" s="69" t="s">
        <v>501</v>
      </c>
      <c r="D153" s="69" t="s">
        <v>502</v>
      </c>
      <c r="E153" s="71"/>
      <c r="F153" s="69"/>
      <c r="G153" s="69"/>
      <c r="H153" s="71"/>
    </row>
    <row r="154" spans="2:8" x14ac:dyDescent="0.25">
      <c r="B154" s="69" t="s">
        <v>503</v>
      </c>
      <c r="C154" s="69" t="s">
        <v>504</v>
      </c>
      <c r="D154" s="69" t="s">
        <v>505</v>
      </c>
      <c r="E154" s="71"/>
      <c r="F154" s="69"/>
      <c r="G154" s="69"/>
      <c r="H154" s="69"/>
    </row>
    <row r="155" spans="2:8" x14ac:dyDescent="0.25">
      <c r="B155" s="69" t="s">
        <v>302</v>
      </c>
      <c r="C155" s="69" t="s">
        <v>506</v>
      </c>
      <c r="D155" s="69" t="s">
        <v>507</v>
      </c>
      <c r="E155" s="71"/>
      <c r="F155" s="69"/>
      <c r="G155" s="69"/>
      <c r="H155" s="69"/>
    </row>
    <row r="156" spans="2:8" x14ac:dyDescent="0.25">
      <c r="B156" s="69" t="s">
        <v>303</v>
      </c>
      <c r="C156" s="69" t="s">
        <v>509</v>
      </c>
      <c r="D156" s="69" t="s">
        <v>510</v>
      </c>
      <c r="E156" s="71"/>
      <c r="F156" s="69"/>
      <c r="G156" s="69"/>
      <c r="H156" s="69"/>
    </row>
    <row r="157" spans="2:8" x14ac:dyDescent="0.25">
      <c r="B157" s="69" t="s">
        <v>511</v>
      </c>
      <c r="C157" s="69" t="s">
        <v>512</v>
      </c>
      <c r="D157" s="69" t="s">
        <v>513</v>
      </c>
      <c r="E157" s="71"/>
      <c r="F157" s="69"/>
      <c r="G157" s="69"/>
      <c r="H157" s="69"/>
    </row>
    <row r="158" spans="2:8" x14ac:dyDescent="0.25">
      <c r="B158" s="69" t="s">
        <v>423</v>
      </c>
      <c r="C158" s="69" t="s">
        <v>514</v>
      </c>
      <c r="D158" s="69" t="s">
        <v>515</v>
      </c>
      <c r="E158" s="71"/>
      <c r="F158" s="69"/>
      <c r="G158" s="69"/>
      <c r="H158" s="69"/>
    </row>
    <row r="159" spans="2:8" x14ac:dyDescent="0.25">
      <c r="B159" s="69" t="s">
        <v>424</v>
      </c>
      <c r="C159" s="69" t="s">
        <v>516</v>
      </c>
      <c r="D159" s="69" t="s">
        <v>517</v>
      </c>
      <c r="E159" s="71"/>
      <c r="F159" s="69"/>
      <c r="G159" s="69"/>
      <c r="H159" s="69"/>
    </row>
    <row r="160" spans="2:8" x14ac:dyDescent="0.25">
      <c r="B160" s="69" t="s">
        <v>425</v>
      </c>
      <c r="C160" s="69" t="s">
        <v>518</v>
      </c>
      <c r="D160" s="69" t="s">
        <v>519</v>
      </c>
      <c r="E160" s="71"/>
      <c r="F160" s="69"/>
      <c r="G160" s="69"/>
      <c r="H160" s="69"/>
    </row>
    <row r="161" spans="2:8" x14ac:dyDescent="0.25">
      <c r="B161" s="69" t="s">
        <v>426</v>
      </c>
      <c r="C161" s="69" t="s">
        <v>518</v>
      </c>
      <c r="D161" s="69" t="s">
        <v>519</v>
      </c>
      <c r="E161" s="71"/>
      <c r="F161" s="69"/>
      <c r="G161" s="69"/>
      <c r="H161" s="69"/>
    </row>
    <row r="162" spans="2:8" x14ac:dyDescent="0.25">
      <c r="B162" s="69" t="s">
        <v>427</v>
      </c>
      <c r="C162" s="69" t="s">
        <v>520</v>
      </c>
      <c r="D162" s="69" t="s">
        <v>521</v>
      </c>
      <c r="E162" s="71"/>
      <c r="F162" s="69"/>
      <c r="G162" s="69"/>
      <c r="H162" s="69"/>
    </row>
    <row r="163" spans="2:8" x14ac:dyDescent="0.25">
      <c r="B163" s="69" t="s">
        <v>428</v>
      </c>
      <c r="C163" s="69" t="s">
        <v>520</v>
      </c>
      <c r="D163" s="69" t="s">
        <v>521</v>
      </c>
      <c r="E163" s="71"/>
      <c r="F163" s="69"/>
      <c r="G163" s="69"/>
      <c r="H163" s="69"/>
    </row>
    <row r="164" spans="2:8" x14ac:dyDescent="0.25">
      <c r="B164" s="69" t="s">
        <v>304</v>
      </c>
      <c r="C164" s="69" t="s">
        <v>522</v>
      </c>
      <c r="D164" s="69" t="s">
        <v>523</v>
      </c>
      <c r="E164" s="71"/>
      <c r="F164" s="69"/>
      <c r="G164" s="69"/>
      <c r="H164" s="69"/>
    </row>
    <row r="165" spans="2:8" x14ac:dyDescent="0.25">
      <c r="B165" s="69" t="s">
        <v>524</v>
      </c>
      <c r="C165" s="69" t="s">
        <v>525</v>
      </c>
      <c r="D165" s="69" t="s">
        <v>526</v>
      </c>
      <c r="E165" s="71"/>
      <c r="F165" s="69"/>
      <c r="G165" s="69"/>
      <c r="H165" s="69"/>
    </row>
    <row r="166" spans="2:8" x14ac:dyDescent="0.25">
      <c r="B166" s="69" t="s">
        <v>429</v>
      </c>
      <c r="C166" s="69" t="s">
        <v>527</v>
      </c>
      <c r="D166" s="69" t="s">
        <v>528</v>
      </c>
      <c r="E166" s="71"/>
      <c r="F166" s="69"/>
      <c r="G166" s="69"/>
      <c r="H166" s="69"/>
    </row>
    <row r="167" spans="2:8" x14ac:dyDescent="0.25">
      <c r="B167" s="69" t="s">
        <v>430</v>
      </c>
      <c r="C167" s="69" t="s">
        <v>529</v>
      </c>
      <c r="D167" s="69" t="s">
        <v>530</v>
      </c>
      <c r="E167" s="71"/>
      <c r="F167" s="69"/>
      <c r="G167" s="69"/>
      <c r="H167" s="69"/>
    </row>
    <row r="168" spans="2:8" x14ac:dyDescent="0.25">
      <c r="B168" s="69" t="s">
        <v>431</v>
      </c>
      <c r="C168" s="69" t="s">
        <v>531</v>
      </c>
      <c r="D168" s="69" t="s">
        <v>532</v>
      </c>
      <c r="E168" s="71"/>
      <c r="F168" s="69"/>
      <c r="G168" s="69"/>
      <c r="H168" s="69"/>
    </row>
    <row r="169" spans="2:8" x14ac:dyDescent="0.25">
      <c r="B169" s="69" t="s">
        <v>432</v>
      </c>
      <c r="C169" s="69" t="s">
        <v>533</v>
      </c>
      <c r="D169" s="69" t="s">
        <v>534</v>
      </c>
      <c r="E169" s="71"/>
      <c r="F169" s="69"/>
      <c r="G169" s="69"/>
      <c r="H169" s="69"/>
    </row>
    <row r="170" spans="2:8" x14ac:dyDescent="0.25">
      <c r="B170" s="69" t="s">
        <v>433</v>
      </c>
      <c r="C170" s="69" t="s">
        <v>535</v>
      </c>
      <c r="D170" s="69" t="s">
        <v>535</v>
      </c>
      <c r="E170" s="71"/>
      <c r="F170" s="69"/>
      <c r="G170" s="69"/>
      <c r="H170" s="69"/>
    </row>
    <row r="171" spans="2:8" x14ac:dyDescent="0.25">
      <c r="B171" s="69" t="s">
        <v>536</v>
      </c>
      <c r="C171" s="69" t="s">
        <v>537</v>
      </c>
      <c r="D171" s="69" t="s">
        <v>538</v>
      </c>
      <c r="E171" s="71"/>
      <c r="F171" s="69"/>
      <c r="G171" s="69"/>
      <c r="H171" s="69"/>
    </row>
    <row r="172" spans="2:8" x14ac:dyDescent="0.25">
      <c r="B172" s="69" t="s">
        <v>539</v>
      </c>
      <c r="C172" s="69" t="s">
        <v>540</v>
      </c>
      <c r="D172" s="69" t="s">
        <v>541</v>
      </c>
      <c r="E172" s="71"/>
      <c r="F172" s="69"/>
      <c r="G172" s="69"/>
      <c r="H172" s="69"/>
    </row>
    <row r="173" spans="2:8" x14ac:dyDescent="0.25">
      <c r="B173" s="69" t="s">
        <v>542</v>
      </c>
      <c r="C173" s="69" t="s">
        <v>543</v>
      </c>
      <c r="D173" s="69" t="s">
        <v>544</v>
      </c>
      <c r="E173" s="71"/>
      <c r="F173" s="69"/>
      <c r="G173" s="69"/>
      <c r="H173" s="69"/>
    </row>
    <row r="174" spans="2:8" x14ac:dyDescent="0.25">
      <c r="B174" s="69" t="s">
        <v>578</v>
      </c>
      <c r="C174" s="69"/>
      <c r="D174" s="69"/>
      <c r="E174" s="71"/>
      <c r="F174" s="69"/>
      <c r="G174" s="69"/>
      <c r="H174" s="69"/>
    </row>
    <row r="175" spans="2:8" x14ac:dyDescent="0.25">
      <c r="B175" s="69" t="s">
        <v>577</v>
      </c>
      <c r="C175" s="69" t="s">
        <v>545</v>
      </c>
      <c r="D175" s="69" t="s">
        <v>546</v>
      </c>
      <c r="E175" s="71"/>
      <c r="F175" s="69"/>
      <c r="G175" s="69"/>
      <c r="H175" s="69"/>
    </row>
    <row r="176" spans="2:8" x14ac:dyDescent="0.25">
      <c r="B176" s="69"/>
      <c r="C176" s="69"/>
      <c r="D176" s="69"/>
      <c r="E176" s="71"/>
      <c r="F176" s="69"/>
      <c r="G176" s="69"/>
      <c r="H176" s="69"/>
    </row>
    <row r="177" spans="2:8" x14ac:dyDescent="0.25">
      <c r="B177" s="69"/>
      <c r="C177" s="69"/>
      <c r="D177" s="69"/>
      <c r="E177" s="71"/>
      <c r="F177" s="69"/>
      <c r="G177" s="69"/>
      <c r="H177" s="69"/>
    </row>
    <row r="178" spans="2:8" x14ac:dyDescent="0.25">
      <c r="B178" s="69"/>
      <c r="C178" s="69"/>
      <c r="D178" s="69"/>
      <c r="E178" s="71"/>
      <c r="F178" s="69"/>
      <c r="G178" s="69"/>
      <c r="H178" s="69"/>
    </row>
    <row r="179" spans="2:8" x14ac:dyDescent="0.25">
      <c r="B179" s="69"/>
      <c r="C179" s="69"/>
      <c r="D179" s="69"/>
      <c r="E179" s="69"/>
      <c r="F179" s="69"/>
      <c r="G179" s="69"/>
      <c r="H179" s="69"/>
    </row>
    <row r="180" spans="2:8" x14ac:dyDescent="0.25">
      <c r="B180" s="69"/>
      <c r="C180" s="69"/>
      <c r="D180" s="69"/>
      <c r="E180" s="69"/>
      <c r="F180" s="69"/>
      <c r="G180" s="69"/>
      <c r="H180" s="69"/>
    </row>
    <row r="181" spans="2:8" x14ac:dyDescent="0.25">
      <c r="B181" s="69"/>
      <c r="C181" s="69"/>
      <c r="D181" s="69"/>
      <c r="E181" s="69"/>
      <c r="F181" s="69"/>
      <c r="G181" s="69"/>
      <c r="H181" s="69"/>
    </row>
    <row r="182" spans="2:8" x14ac:dyDescent="0.25">
      <c r="B182" s="69"/>
      <c r="C182" s="69"/>
      <c r="D182" s="69"/>
      <c r="E182" s="69"/>
      <c r="F182" s="69"/>
      <c r="G182" s="69"/>
      <c r="H182" s="69"/>
    </row>
    <row r="183" spans="2:8" x14ac:dyDescent="0.25">
      <c r="B183" s="69"/>
      <c r="C183" s="69"/>
      <c r="D183" s="69"/>
      <c r="E183" s="69"/>
      <c r="F183" s="69"/>
      <c r="G183" s="69"/>
      <c r="H183" s="69"/>
    </row>
    <row r="184" spans="2:8" x14ac:dyDescent="0.25">
      <c r="B184" s="69"/>
      <c r="C184" s="69"/>
      <c r="D184" s="69"/>
      <c r="E184" s="69"/>
      <c r="F184" s="69"/>
      <c r="G184" s="69"/>
      <c r="H184" s="69"/>
    </row>
    <row r="185" spans="2:8" x14ac:dyDescent="0.25">
      <c r="B185" s="69"/>
      <c r="C185" s="69"/>
      <c r="D185" s="69"/>
      <c r="E185" s="69"/>
      <c r="F185" s="69"/>
      <c r="G185" s="69"/>
      <c r="H185" s="69"/>
    </row>
    <row r="186" spans="2:8" x14ac:dyDescent="0.25">
      <c r="B186" s="69"/>
      <c r="C186" s="69"/>
      <c r="D186" s="69"/>
      <c r="E186" s="69"/>
      <c r="F186" s="69"/>
      <c r="G186" s="69"/>
      <c r="H186" s="69"/>
    </row>
    <row r="187" spans="2:8" x14ac:dyDescent="0.25">
      <c r="B187" s="71"/>
      <c r="C187" s="71"/>
      <c r="D187" s="71"/>
      <c r="E187" s="71"/>
      <c r="F187" s="71"/>
      <c r="G187" s="71"/>
      <c r="H187" s="71"/>
    </row>
    <row r="188" spans="2:8" x14ac:dyDescent="0.25">
      <c r="B188" s="69" t="s">
        <v>448</v>
      </c>
      <c r="C188" s="69" t="s">
        <v>498</v>
      </c>
      <c r="D188" s="69" t="s">
        <v>498</v>
      </c>
      <c r="E188" s="69" t="s">
        <v>498</v>
      </c>
      <c r="F188" s="69" t="s">
        <v>498</v>
      </c>
      <c r="G188" s="69" t="s">
        <v>498</v>
      </c>
      <c r="H188" s="69" t="s">
        <v>498</v>
      </c>
    </row>
    <row r="189" spans="2:8" x14ac:dyDescent="0.25">
      <c r="B189" s="69" t="s">
        <v>193</v>
      </c>
      <c r="C189" s="69" t="s">
        <v>173</v>
      </c>
      <c r="D189" s="69" t="s">
        <v>174</v>
      </c>
      <c r="E189" s="69" t="s">
        <v>579</v>
      </c>
      <c r="F189" s="69" t="s">
        <v>175</v>
      </c>
      <c r="G189" s="69" t="s">
        <v>194</v>
      </c>
      <c r="H189" s="69" t="s">
        <v>449</v>
      </c>
    </row>
    <row r="190" spans="2:8" x14ac:dyDescent="0.25">
      <c r="B190" s="69" t="s">
        <v>307</v>
      </c>
      <c r="C190" s="69">
        <v>0.6</v>
      </c>
      <c r="D190" s="69">
        <v>1.6</v>
      </c>
      <c r="E190" s="69">
        <v>0.5</v>
      </c>
      <c r="F190" s="69">
        <v>0.96</v>
      </c>
      <c r="G190" s="69">
        <v>1</v>
      </c>
      <c r="H190" s="71" t="s">
        <v>470</v>
      </c>
    </row>
    <row r="191" spans="2:8" x14ac:dyDescent="0.25">
      <c r="B191" s="69" t="s">
        <v>308</v>
      </c>
      <c r="C191" s="69">
        <v>0.6</v>
      </c>
      <c r="D191" s="69">
        <v>0.6</v>
      </c>
      <c r="E191" s="69">
        <v>1.5</v>
      </c>
      <c r="F191" s="69">
        <v>0.72</v>
      </c>
      <c r="G191" s="69">
        <v>2</v>
      </c>
      <c r="H191" s="71" t="s">
        <v>450</v>
      </c>
    </row>
    <row r="192" spans="2:8" x14ac:dyDescent="0.25">
      <c r="B192" s="69" t="s">
        <v>309</v>
      </c>
      <c r="C192" s="69">
        <v>1</v>
      </c>
      <c r="D192" s="69">
        <v>0.5</v>
      </c>
      <c r="E192" s="69">
        <v>1.6</v>
      </c>
      <c r="F192" s="69">
        <v>1.5</v>
      </c>
      <c r="G192" s="69">
        <v>3</v>
      </c>
      <c r="H192" s="71" t="s">
        <v>580</v>
      </c>
    </row>
    <row r="193" spans="2:9" x14ac:dyDescent="0.25">
      <c r="B193" s="69" t="s">
        <v>310</v>
      </c>
      <c r="C193" s="69">
        <v>1.5</v>
      </c>
      <c r="D193" s="69">
        <v>0.5</v>
      </c>
      <c r="E193" s="69">
        <v>1.6</v>
      </c>
      <c r="F193" s="69">
        <v>0.75</v>
      </c>
      <c r="G193" s="69">
        <v>1</v>
      </c>
      <c r="H193" s="69" t="s">
        <v>581</v>
      </c>
    </row>
    <row r="194" spans="2:9" x14ac:dyDescent="0.25">
      <c r="B194" s="69" t="s">
        <v>437</v>
      </c>
      <c r="C194" s="69">
        <v>2</v>
      </c>
      <c r="D194" s="69">
        <v>1.1000000000000001</v>
      </c>
      <c r="E194" s="69">
        <v>1</v>
      </c>
      <c r="F194" s="69">
        <v>22</v>
      </c>
      <c r="G194" s="69">
        <v>10</v>
      </c>
      <c r="H194" s="69" t="s">
        <v>471</v>
      </c>
    </row>
    <row r="195" spans="2:9" x14ac:dyDescent="0.25">
      <c r="B195" s="69"/>
      <c r="C195" s="69"/>
      <c r="D195" s="69"/>
      <c r="E195" s="69"/>
      <c r="F195" s="69"/>
      <c r="G195" s="69"/>
      <c r="H195" s="69"/>
    </row>
    <row r="196" spans="2:9" x14ac:dyDescent="0.25">
      <c r="B196" s="69"/>
      <c r="C196" s="69"/>
      <c r="D196" s="69"/>
      <c r="E196" s="69"/>
      <c r="F196" s="69"/>
      <c r="G196" s="69"/>
      <c r="H196" s="69"/>
    </row>
    <row r="202" spans="2:9" x14ac:dyDescent="0.25">
      <c r="B202" s="69"/>
      <c r="C202" s="69"/>
      <c r="D202" s="69"/>
      <c r="E202" s="69"/>
      <c r="F202" s="69"/>
      <c r="G202" s="69"/>
      <c r="H202" s="69"/>
    </row>
    <row r="203" spans="2:9" x14ac:dyDescent="0.25">
      <c r="B203" s="69"/>
      <c r="C203" s="69"/>
      <c r="D203" s="69"/>
      <c r="E203" s="69"/>
      <c r="F203" s="69"/>
      <c r="G203" s="69"/>
      <c r="H203" s="69"/>
    </row>
    <row r="204" spans="2:9" x14ac:dyDescent="0.25">
      <c r="B204" s="71"/>
      <c r="C204" s="71"/>
      <c r="D204" s="71"/>
      <c r="E204" s="71"/>
      <c r="F204" s="71"/>
      <c r="G204" s="71"/>
      <c r="H204" s="69"/>
    </row>
    <row r="205" spans="2:9" x14ac:dyDescent="0.25">
      <c r="B205" s="69" t="s">
        <v>451</v>
      </c>
      <c r="C205" s="69" t="s">
        <v>498</v>
      </c>
      <c r="D205" s="69" t="s">
        <v>498</v>
      </c>
      <c r="E205" s="69" t="s">
        <v>498</v>
      </c>
      <c r="F205" s="69" t="s">
        <v>498</v>
      </c>
      <c r="G205" s="69" t="s">
        <v>498</v>
      </c>
      <c r="H205" s="69"/>
    </row>
    <row r="206" spans="2:9" x14ac:dyDescent="0.25">
      <c r="B206" s="69" t="s">
        <v>193</v>
      </c>
      <c r="C206" s="69" t="s">
        <v>173</v>
      </c>
      <c r="D206" s="69" t="s">
        <v>174</v>
      </c>
      <c r="E206" s="69" t="s">
        <v>175</v>
      </c>
      <c r="F206" s="69" t="s">
        <v>194</v>
      </c>
      <c r="G206" s="69" t="s">
        <v>46</v>
      </c>
      <c r="H206" s="69"/>
    </row>
    <row r="207" spans="2:9" x14ac:dyDescent="0.25">
      <c r="B207" s="69" t="s">
        <v>296</v>
      </c>
      <c r="C207" s="69">
        <v>0.8</v>
      </c>
      <c r="D207" s="69">
        <v>2.1</v>
      </c>
      <c r="E207" s="69">
        <v>1.68</v>
      </c>
      <c r="F207" s="69">
        <v>1</v>
      </c>
      <c r="G207" s="69" t="s">
        <v>582</v>
      </c>
      <c r="H207" s="77"/>
      <c r="I207" s="78"/>
    </row>
    <row r="208" spans="2:9" x14ac:dyDescent="0.25">
      <c r="B208" s="69" t="s">
        <v>297</v>
      </c>
      <c r="C208" s="69">
        <v>0.8</v>
      </c>
      <c r="D208" s="69">
        <v>1.6</v>
      </c>
      <c r="E208" s="69">
        <v>10.24</v>
      </c>
      <c r="F208" s="69">
        <v>8</v>
      </c>
      <c r="G208" s="69" t="s">
        <v>583</v>
      </c>
      <c r="H208" s="69"/>
    </row>
    <row r="209" spans="2:8" x14ac:dyDescent="0.25">
      <c r="B209" s="69" t="s">
        <v>298</v>
      </c>
      <c r="C209" s="69">
        <v>0.9</v>
      </c>
      <c r="D209" s="69">
        <v>2.1</v>
      </c>
      <c r="E209" s="69">
        <v>20.79</v>
      </c>
      <c r="F209" s="69">
        <v>11</v>
      </c>
      <c r="G209" s="69" t="s">
        <v>582</v>
      </c>
      <c r="H209" s="69"/>
    </row>
    <row r="210" spans="2:8" x14ac:dyDescent="0.25">
      <c r="B210" s="69" t="s">
        <v>311</v>
      </c>
      <c r="C210" s="69">
        <v>0.9</v>
      </c>
      <c r="D210" s="69">
        <v>2.1</v>
      </c>
      <c r="E210" s="69">
        <v>1.89</v>
      </c>
      <c r="F210" s="69">
        <v>1</v>
      </c>
      <c r="G210" s="69" t="s">
        <v>584</v>
      </c>
      <c r="H210" s="69"/>
    </row>
    <row r="211" spans="2:8" x14ac:dyDescent="0.25">
      <c r="B211" s="69" t="s">
        <v>299</v>
      </c>
      <c r="C211" s="69">
        <v>0.9</v>
      </c>
      <c r="D211" s="69">
        <v>2.1</v>
      </c>
      <c r="E211" s="69">
        <v>1.89</v>
      </c>
      <c r="F211" s="69">
        <v>1</v>
      </c>
      <c r="G211" s="69" t="s">
        <v>585</v>
      </c>
      <c r="H211" s="69"/>
    </row>
    <row r="212" spans="2:8" x14ac:dyDescent="0.25">
      <c r="B212" s="69" t="s">
        <v>300</v>
      </c>
      <c r="C212" s="69">
        <v>1</v>
      </c>
      <c r="D212" s="69">
        <v>2.2000000000000002</v>
      </c>
      <c r="E212" s="69">
        <v>4.4000000000000004</v>
      </c>
      <c r="F212" s="69">
        <v>2</v>
      </c>
      <c r="G212" s="69" t="s">
        <v>586</v>
      </c>
      <c r="H212" s="69"/>
    </row>
    <row r="213" spans="2:8" x14ac:dyDescent="0.25">
      <c r="B213" s="69" t="s">
        <v>312</v>
      </c>
      <c r="C213" s="69">
        <v>1.6</v>
      </c>
      <c r="D213" s="69">
        <v>2.1</v>
      </c>
      <c r="E213" s="69">
        <v>10.08</v>
      </c>
      <c r="F213" s="69">
        <v>3</v>
      </c>
      <c r="G213" s="69" t="s">
        <v>453</v>
      </c>
      <c r="H213" s="69"/>
    </row>
    <row r="214" spans="2:8" x14ac:dyDescent="0.25">
      <c r="B214" s="69" t="s">
        <v>326</v>
      </c>
      <c r="C214" s="69">
        <v>2</v>
      </c>
      <c r="D214" s="69">
        <v>2.1</v>
      </c>
      <c r="E214" s="69">
        <v>4.2</v>
      </c>
      <c r="F214" s="69">
        <v>1</v>
      </c>
      <c r="G214" s="69" t="s">
        <v>452</v>
      </c>
      <c r="H214" s="69"/>
    </row>
    <row r="215" spans="2:8" x14ac:dyDescent="0.25">
      <c r="B215" s="69"/>
      <c r="C215" s="69"/>
      <c r="D215" s="69"/>
      <c r="E215" s="69"/>
      <c r="F215" s="69"/>
      <c r="G215" s="69"/>
      <c r="H215" s="69"/>
    </row>
    <row r="216" spans="2:8" x14ac:dyDescent="0.25">
      <c r="B216" s="69"/>
      <c r="C216" s="69"/>
      <c r="D216" s="69"/>
      <c r="E216" s="69"/>
      <c r="F216" s="69"/>
      <c r="G216" s="69"/>
      <c r="H216" s="69"/>
    </row>
    <row r="217" spans="2:8" x14ac:dyDescent="0.25">
      <c r="B217" s="69"/>
      <c r="C217" s="69"/>
      <c r="D217" s="69"/>
      <c r="E217" s="69"/>
      <c r="F217" s="69"/>
      <c r="G217" s="69"/>
      <c r="H217" s="69"/>
    </row>
    <row r="218" spans="2:8" x14ac:dyDescent="0.25">
      <c r="B218"/>
      <c r="C218"/>
      <c r="D218"/>
      <c r="E218" s="69"/>
      <c r="F218" s="69"/>
      <c r="G218" s="69"/>
      <c r="H218" s="69"/>
    </row>
    <row r="219" spans="2:8" x14ac:dyDescent="0.25">
      <c r="B219" s="69" t="s">
        <v>587</v>
      </c>
      <c r="C219" s="69" t="s">
        <v>498</v>
      </c>
      <c r="D219" s="69" t="s">
        <v>498</v>
      </c>
      <c r="E219" s="69"/>
      <c r="F219" s="69"/>
      <c r="G219" s="69"/>
      <c r="H219" s="69"/>
    </row>
    <row r="220" spans="2:8" x14ac:dyDescent="0.25">
      <c r="B220" s="69" t="s">
        <v>159</v>
      </c>
      <c r="C220" s="69" t="s">
        <v>190</v>
      </c>
      <c r="D220" s="69" t="s">
        <v>175</v>
      </c>
      <c r="E220" s="69"/>
      <c r="F220" s="69"/>
      <c r="G220" s="69"/>
      <c r="H220" s="69"/>
    </row>
    <row r="221" spans="2:8" x14ac:dyDescent="0.25">
      <c r="B221" s="69" t="s">
        <v>422</v>
      </c>
      <c r="C221" s="69" t="s">
        <v>502</v>
      </c>
      <c r="D221" s="69">
        <v>20.23</v>
      </c>
      <c r="E221" s="69"/>
      <c r="F221" s="69"/>
      <c r="G221" s="69"/>
      <c r="H221" s="69"/>
    </row>
    <row r="222" spans="2:8" x14ac:dyDescent="0.25">
      <c r="B222" s="69" t="s">
        <v>503</v>
      </c>
      <c r="C222" s="69" t="s">
        <v>505</v>
      </c>
      <c r="D222" s="69">
        <v>22.34</v>
      </c>
      <c r="E222" s="69"/>
      <c r="F222" s="69"/>
      <c r="G222" s="69"/>
      <c r="H222" s="69"/>
    </row>
    <row r="223" spans="2:8" x14ac:dyDescent="0.25">
      <c r="B223" s="69" t="s">
        <v>302</v>
      </c>
      <c r="C223" s="69" t="s">
        <v>507</v>
      </c>
      <c r="D223" s="69">
        <v>8.7899999999999991</v>
      </c>
      <c r="E223" s="69"/>
      <c r="F223" s="69"/>
      <c r="G223" s="69"/>
      <c r="H223" s="69"/>
    </row>
    <row r="224" spans="2:8" x14ac:dyDescent="0.25">
      <c r="B224" s="69" t="s">
        <v>303</v>
      </c>
      <c r="C224" s="69" t="s">
        <v>510</v>
      </c>
      <c r="D224" s="69">
        <v>13.33</v>
      </c>
      <c r="E224" s="69"/>
      <c r="F224" s="69"/>
      <c r="G224" s="69"/>
      <c r="H224" s="69"/>
    </row>
    <row r="225" spans="2:8" x14ac:dyDescent="0.25">
      <c r="B225" s="69" t="s">
        <v>511</v>
      </c>
      <c r="C225" s="69" t="s">
        <v>513</v>
      </c>
      <c r="D225" s="69">
        <v>4.88</v>
      </c>
      <c r="E225" s="69"/>
      <c r="F225" s="69"/>
      <c r="G225" s="69"/>
      <c r="H225" s="69"/>
    </row>
    <row r="226" spans="2:8" x14ac:dyDescent="0.25">
      <c r="B226" s="69" t="s">
        <v>423</v>
      </c>
      <c r="C226" s="69" t="s">
        <v>515</v>
      </c>
      <c r="D226" s="69">
        <v>3.75</v>
      </c>
      <c r="E226" s="69"/>
      <c r="F226" s="69"/>
      <c r="G226" s="69"/>
      <c r="H226" s="69"/>
    </row>
    <row r="227" spans="2:8" x14ac:dyDescent="0.25">
      <c r="B227" s="69" t="s">
        <v>424</v>
      </c>
      <c r="C227" s="69" t="s">
        <v>517</v>
      </c>
      <c r="D227" s="69">
        <v>6.75</v>
      </c>
      <c r="E227" s="69"/>
      <c r="F227" s="69"/>
      <c r="G227" s="69"/>
      <c r="H227" s="69"/>
    </row>
    <row r="228" spans="2:8" x14ac:dyDescent="0.25">
      <c r="B228" s="69" t="s">
        <v>425</v>
      </c>
      <c r="C228" s="69" t="s">
        <v>519</v>
      </c>
      <c r="D228" s="69">
        <v>20.260000000000002</v>
      </c>
      <c r="E228" s="69"/>
      <c r="F228" s="69"/>
      <c r="G228" s="69"/>
      <c r="H228" s="69"/>
    </row>
    <row r="229" spans="2:8" x14ac:dyDescent="0.25">
      <c r="B229" s="69" t="s">
        <v>426</v>
      </c>
      <c r="C229" s="69" t="s">
        <v>519</v>
      </c>
      <c r="D229" s="69">
        <v>20.260000000000002</v>
      </c>
      <c r="E229" s="69"/>
      <c r="F229" s="69"/>
      <c r="G229" s="69"/>
      <c r="H229" s="69"/>
    </row>
    <row r="230" spans="2:8" x14ac:dyDescent="0.25">
      <c r="B230" s="69" t="s">
        <v>427</v>
      </c>
      <c r="C230" s="69" t="s">
        <v>521</v>
      </c>
      <c r="D230" s="69">
        <v>19.8</v>
      </c>
      <c r="E230" s="69"/>
      <c r="F230" s="69"/>
      <c r="G230" s="69"/>
      <c r="H230" s="69"/>
    </row>
    <row r="231" spans="2:8" x14ac:dyDescent="0.25">
      <c r="B231" s="69" t="s">
        <v>428</v>
      </c>
      <c r="C231" s="69" t="s">
        <v>521</v>
      </c>
      <c r="D231" s="69">
        <v>19.8</v>
      </c>
      <c r="E231" s="69"/>
      <c r="F231" s="69"/>
      <c r="G231" s="69"/>
      <c r="H231" s="69"/>
    </row>
    <row r="232" spans="2:8" x14ac:dyDescent="0.25">
      <c r="B232" s="69" t="s">
        <v>304</v>
      </c>
      <c r="C232" s="69" t="s">
        <v>523</v>
      </c>
      <c r="D232" s="69">
        <v>18.61</v>
      </c>
      <c r="E232" s="69"/>
      <c r="F232" s="69"/>
      <c r="G232" s="69"/>
      <c r="H232" s="69"/>
    </row>
    <row r="233" spans="2:8" x14ac:dyDescent="0.25">
      <c r="B233" s="69" t="s">
        <v>524</v>
      </c>
      <c r="C233" s="69" t="s">
        <v>526</v>
      </c>
      <c r="D233" s="69">
        <v>20.68</v>
      </c>
      <c r="E233" s="69"/>
      <c r="F233" s="69"/>
      <c r="G233" s="69"/>
      <c r="H233" s="69"/>
    </row>
    <row r="234" spans="2:8" x14ac:dyDescent="0.25">
      <c r="B234" s="69" t="s">
        <v>429</v>
      </c>
      <c r="C234" s="69" t="s">
        <v>528</v>
      </c>
      <c r="D234" s="69">
        <v>23.49</v>
      </c>
      <c r="E234" s="69"/>
      <c r="F234" s="69"/>
      <c r="G234" s="69"/>
      <c r="H234" s="69"/>
    </row>
    <row r="235" spans="2:8" x14ac:dyDescent="0.25">
      <c r="B235" s="69" t="s">
        <v>430</v>
      </c>
      <c r="C235" s="69" t="s">
        <v>530</v>
      </c>
      <c r="D235" s="69">
        <v>35.65</v>
      </c>
      <c r="E235" s="69"/>
      <c r="F235" s="69"/>
      <c r="G235" s="69"/>
      <c r="H235" s="69"/>
    </row>
    <row r="236" spans="2:8" x14ac:dyDescent="0.25">
      <c r="B236" s="69" t="s">
        <v>431</v>
      </c>
      <c r="C236" s="69" t="s">
        <v>532</v>
      </c>
      <c r="D236" s="69">
        <v>3.23</v>
      </c>
      <c r="E236" s="69"/>
      <c r="F236" s="69"/>
      <c r="G236" s="69"/>
      <c r="H236" s="69"/>
    </row>
    <row r="237" spans="2:8" x14ac:dyDescent="0.25">
      <c r="B237" s="69" t="s">
        <v>432</v>
      </c>
      <c r="C237" s="69" t="s">
        <v>534</v>
      </c>
      <c r="D237" s="69">
        <v>18.420000000000002</v>
      </c>
      <c r="E237" s="69"/>
      <c r="F237" s="69"/>
      <c r="G237" s="69"/>
      <c r="H237" s="69"/>
    </row>
    <row r="238" spans="2:8" x14ac:dyDescent="0.25">
      <c r="B238" s="69" t="s">
        <v>433</v>
      </c>
      <c r="C238" s="69" t="s">
        <v>535</v>
      </c>
      <c r="D238" s="69">
        <v>18</v>
      </c>
      <c r="E238" s="69"/>
      <c r="F238" s="69"/>
      <c r="G238" s="69"/>
      <c r="H238" s="69"/>
    </row>
    <row r="239" spans="2:8" x14ac:dyDescent="0.25">
      <c r="B239" s="69" t="s">
        <v>536</v>
      </c>
      <c r="C239" s="69" t="s">
        <v>538</v>
      </c>
      <c r="D239" s="69">
        <v>15.18</v>
      </c>
      <c r="E239" s="69"/>
      <c r="F239" s="69"/>
      <c r="G239" s="69"/>
      <c r="H239" s="69"/>
    </row>
    <row r="240" spans="2:8" x14ac:dyDescent="0.25">
      <c r="B240" s="69" t="s">
        <v>539</v>
      </c>
      <c r="C240" s="69" t="s">
        <v>541</v>
      </c>
      <c r="D240" s="69">
        <v>25.44</v>
      </c>
      <c r="E240" s="69"/>
      <c r="F240" s="69"/>
      <c r="G240" s="69"/>
      <c r="H240" s="69"/>
    </row>
    <row r="241" spans="2:8" x14ac:dyDescent="0.25">
      <c r="B241" s="69" t="s">
        <v>542</v>
      </c>
      <c r="C241" s="69" t="s">
        <v>544</v>
      </c>
      <c r="D241" s="69">
        <v>3.99</v>
      </c>
      <c r="E241" s="69"/>
      <c r="F241" s="69"/>
      <c r="G241" s="69"/>
      <c r="H241" s="69"/>
    </row>
    <row r="242" spans="2:8" x14ac:dyDescent="0.25">
      <c r="B242" s="69" t="s">
        <v>305</v>
      </c>
      <c r="C242" s="69" t="s">
        <v>546</v>
      </c>
      <c r="D242" s="69">
        <v>342.87</v>
      </c>
      <c r="E242" s="69"/>
      <c r="F242" s="69"/>
      <c r="G242" s="69"/>
      <c r="H242" s="69"/>
    </row>
    <row r="243" spans="2:8" x14ac:dyDescent="0.25">
      <c r="B243" s="69"/>
      <c r="C243" s="69"/>
      <c r="D243" s="69"/>
      <c r="E243" s="69"/>
      <c r="F243" s="69"/>
      <c r="G243" s="69"/>
      <c r="H243" s="69"/>
    </row>
    <row r="244" spans="2:8" x14ac:dyDescent="0.25">
      <c r="B244" s="69"/>
      <c r="C244" s="69"/>
      <c r="D244" s="69"/>
      <c r="E244" s="69"/>
      <c r="F244" s="69"/>
      <c r="G244" s="69"/>
      <c r="H244" s="69"/>
    </row>
    <row r="249" spans="2:8" x14ac:dyDescent="0.25">
      <c r="B249" s="69"/>
      <c r="C249" s="69"/>
      <c r="D249" s="69"/>
      <c r="E249" s="69"/>
      <c r="F249" s="69"/>
      <c r="G249" s="69"/>
    </row>
    <row r="250" spans="2:8" x14ac:dyDescent="0.25">
      <c r="B250" s="69"/>
      <c r="C250" s="69"/>
      <c r="D250" s="69"/>
      <c r="E250" s="69"/>
      <c r="F250" s="69"/>
      <c r="G250" s="69"/>
    </row>
    <row r="251" spans="2:8" x14ac:dyDescent="0.25">
      <c r="B251" s="71"/>
      <c r="C251" s="71"/>
      <c r="D251" s="71"/>
      <c r="E251" s="71"/>
      <c r="F251" s="70"/>
      <c r="G251" s="72"/>
    </row>
    <row r="252" spans="2:8" x14ac:dyDescent="0.25">
      <c r="B252" s="69" t="s">
        <v>588</v>
      </c>
      <c r="C252" s="69" t="s">
        <v>498</v>
      </c>
      <c r="D252" s="69" t="s">
        <v>498</v>
      </c>
      <c r="E252" s="69" t="s">
        <v>498</v>
      </c>
      <c r="F252" s="69"/>
      <c r="G252" s="69"/>
    </row>
    <row r="253" spans="2:8" x14ac:dyDescent="0.25">
      <c r="B253" s="69" t="s">
        <v>159</v>
      </c>
      <c r="C253" s="69" t="s">
        <v>190</v>
      </c>
      <c r="D253" s="69" t="s">
        <v>191</v>
      </c>
      <c r="E253" s="69" t="s">
        <v>315</v>
      </c>
      <c r="F253" s="69"/>
      <c r="G253" s="69"/>
    </row>
    <row r="254" spans="2:8" x14ac:dyDescent="0.25">
      <c r="B254" s="69" t="s">
        <v>422</v>
      </c>
      <c r="C254" s="69" t="s">
        <v>502</v>
      </c>
      <c r="D254" s="69" t="s">
        <v>589</v>
      </c>
      <c r="E254" s="69">
        <v>17.170000000000002</v>
      </c>
      <c r="F254" s="69"/>
      <c r="G254" s="69"/>
      <c r="H254" s="30"/>
    </row>
    <row r="255" spans="2:8" x14ac:dyDescent="0.25">
      <c r="B255" s="69" t="s">
        <v>503</v>
      </c>
      <c r="C255" s="69" t="s">
        <v>505</v>
      </c>
      <c r="D255" s="69" t="s">
        <v>590</v>
      </c>
      <c r="E255" s="69">
        <v>17.18</v>
      </c>
      <c r="F255" s="69"/>
      <c r="G255" s="69"/>
    </row>
    <row r="256" spans="2:8" x14ac:dyDescent="0.25">
      <c r="B256" s="69" t="s">
        <v>302</v>
      </c>
      <c r="C256" s="69" t="s">
        <v>507</v>
      </c>
      <c r="D256" s="69" t="s">
        <v>591</v>
      </c>
      <c r="E256" s="69">
        <v>11.49</v>
      </c>
      <c r="F256" s="69"/>
      <c r="G256" s="69"/>
    </row>
    <row r="257" spans="2:7" x14ac:dyDescent="0.25">
      <c r="B257" s="69" t="s">
        <v>423</v>
      </c>
      <c r="C257" s="69" t="s">
        <v>515</v>
      </c>
      <c r="D257" s="69" t="s">
        <v>591</v>
      </c>
      <c r="E257" s="69">
        <v>7.1</v>
      </c>
      <c r="F257" s="69"/>
      <c r="G257" s="69"/>
    </row>
    <row r="258" spans="2:7" x14ac:dyDescent="0.25">
      <c r="B258" s="69" t="s">
        <v>425</v>
      </c>
      <c r="C258" s="69" t="s">
        <v>519</v>
      </c>
      <c r="D258" s="69" t="s">
        <v>591</v>
      </c>
      <c r="E258" s="69">
        <v>17.98</v>
      </c>
      <c r="F258" s="69"/>
      <c r="G258" s="69"/>
    </row>
    <row r="259" spans="2:7" x14ac:dyDescent="0.25">
      <c r="B259" s="69" t="s">
        <v>426</v>
      </c>
      <c r="C259" s="69" t="s">
        <v>519</v>
      </c>
      <c r="D259" s="69" t="s">
        <v>591</v>
      </c>
      <c r="E259" s="69">
        <v>17.98</v>
      </c>
      <c r="F259" s="69"/>
      <c r="G259" s="69"/>
    </row>
    <row r="260" spans="2:7" x14ac:dyDescent="0.25">
      <c r="B260" s="69" t="s">
        <v>427</v>
      </c>
      <c r="C260" s="69" t="s">
        <v>521</v>
      </c>
      <c r="D260" s="69" t="s">
        <v>591</v>
      </c>
      <c r="E260" s="69">
        <v>17.7</v>
      </c>
      <c r="F260" s="69"/>
      <c r="G260" s="69"/>
    </row>
    <row r="261" spans="2:7" x14ac:dyDescent="0.25">
      <c r="B261" s="69" t="s">
        <v>428</v>
      </c>
      <c r="C261" s="69" t="s">
        <v>521</v>
      </c>
      <c r="D261" s="69" t="s">
        <v>591</v>
      </c>
      <c r="E261" s="69">
        <v>17.7</v>
      </c>
      <c r="F261" s="69"/>
      <c r="G261" s="69"/>
    </row>
    <row r="262" spans="2:7" x14ac:dyDescent="0.25">
      <c r="B262" s="69" t="s">
        <v>304</v>
      </c>
      <c r="C262" s="69" t="s">
        <v>523</v>
      </c>
      <c r="D262" s="69" t="s">
        <v>592</v>
      </c>
      <c r="E262" s="69">
        <v>18.559999999999999</v>
      </c>
      <c r="F262" s="69"/>
      <c r="G262" s="69"/>
    </row>
    <row r="263" spans="2:7" x14ac:dyDescent="0.25">
      <c r="B263" s="69" t="s">
        <v>524</v>
      </c>
      <c r="C263" s="69" t="s">
        <v>526</v>
      </c>
      <c r="D263" s="69" t="s">
        <v>591</v>
      </c>
      <c r="E263" s="69">
        <v>17.37</v>
      </c>
      <c r="F263" s="69"/>
      <c r="G263" s="69"/>
    </row>
    <row r="264" spans="2:7" x14ac:dyDescent="0.25">
      <c r="B264" s="69" t="s">
        <v>429</v>
      </c>
      <c r="C264" s="69" t="s">
        <v>528</v>
      </c>
      <c r="D264" s="69" t="s">
        <v>593</v>
      </c>
      <c r="E264" s="69">
        <v>12.92</v>
      </c>
      <c r="F264" s="69"/>
      <c r="G264" s="69"/>
    </row>
    <row r="265" spans="2:7" x14ac:dyDescent="0.25">
      <c r="B265" s="69" t="s">
        <v>430</v>
      </c>
      <c r="C265" s="69" t="s">
        <v>530</v>
      </c>
      <c r="D265" s="69" t="s">
        <v>594</v>
      </c>
      <c r="E265" s="69">
        <v>16.25</v>
      </c>
      <c r="F265" s="69"/>
      <c r="G265" s="69"/>
    </row>
    <row r="266" spans="2:7" x14ac:dyDescent="0.25">
      <c r="B266" s="69" t="s">
        <v>536</v>
      </c>
      <c r="C266" s="69" t="s">
        <v>538</v>
      </c>
      <c r="D266" s="69" t="s">
        <v>595</v>
      </c>
      <c r="E266" s="69">
        <v>13.41</v>
      </c>
      <c r="F266" s="69"/>
      <c r="G266" s="69"/>
    </row>
    <row r="267" spans="2:7" x14ac:dyDescent="0.25">
      <c r="B267" s="69" t="s">
        <v>539</v>
      </c>
      <c r="C267" s="69" t="s">
        <v>541</v>
      </c>
      <c r="D267" s="69" t="s">
        <v>596</v>
      </c>
      <c r="E267" s="69">
        <v>8.33</v>
      </c>
      <c r="F267" s="69"/>
      <c r="G267" s="69"/>
    </row>
    <row r="268" spans="2:7" x14ac:dyDescent="0.25">
      <c r="B268" s="69" t="s">
        <v>177</v>
      </c>
      <c r="C268" s="69" t="s">
        <v>597</v>
      </c>
      <c r="D268" s="69" t="s">
        <v>498</v>
      </c>
      <c r="E268" s="69">
        <v>211.14</v>
      </c>
      <c r="F268" s="69"/>
      <c r="G268" s="69"/>
    </row>
    <row r="269" spans="2:7" x14ac:dyDescent="0.25">
      <c r="B269" s="69"/>
      <c r="C269" s="69"/>
      <c r="D269" s="69"/>
      <c r="E269" s="69"/>
      <c r="F269" s="69"/>
      <c r="G269" s="69"/>
    </row>
    <row r="284" spans="2:7" x14ac:dyDescent="0.25">
      <c r="B284" s="69"/>
      <c r="C284" s="69"/>
      <c r="D284" s="69"/>
      <c r="E284" s="69"/>
      <c r="F284" s="69"/>
      <c r="G284" s="69"/>
    </row>
    <row r="285" spans="2:7" x14ac:dyDescent="0.25">
      <c r="B285" s="69"/>
      <c r="C285" s="69"/>
      <c r="D285" s="69"/>
      <c r="E285" s="69"/>
      <c r="F285" s="69"/>
      <c r="G285" s="69"/>
    </row>
    <row r="286" spans="2:7" x14ac:dyDescent="0.25">
      <c r="B286" s="69"/>
      <c r="C286" s="69"/>
      <c r="D286" s="69"/>
      <c r="E286" s="69"/>
      <c r="F286" s="69"/>
      <c r="G286" s="69"/>
    </row>
    <row r="287" spans="2:7" x14ac:dyDescent="0.25">
      <c r="B287" s="69"/>
      <c r="C287" s="69"/>
      <c r="D287" s="69"/>
      <c r="E287" s="69"/>
      <c r="F287" s="69"/>
      <c r="G287" s="69"/>
    </row>
    <row r="288" spans="2:7" x14ac:dyDescent="0.25">
      <c r="B288" s="69"/>
      <c r="C288" s="69"/>
      <c r="D288" s="69"/>
      <c r="E288" s="69"/>
      <c r="F288" s="69"/>
      <c r="G288" s="69"/>
    </row>
    <row r="289" spans="2:8" x14ac:dyDescent="0.25">
      <c r="B289" s="71"/>
      <c r="C289" s="71"/>
      <c r="D289" s="70"/>
      <c r="E289" s="70"/>
      <c r="F289" s="70"/>
      <c r="G289" s="72"/>
    </row>
    <row r="290" spans="2:8" x14ac:dyDescent="0.25">
      <c r="B290" s="69" t="s">
        <v>454</v>
      </c>
      <c r="C290" s="69" t="s">
        <v>498</v>
      </c>
      <c r="D290" s="69"/>
      <c r="E290" s="69"/>
      <c r="F290" s="69"/>
      <c r="G290" s="69"/>
    </row>
    <row r="291" spans="2:8" x14ac:dyDescent="0.25">
      <c r="B291" s="69" t="s">
        <v>316</v>
      </c>
      <c r="C291" s="69" t="s">
        <v>194</v>
      </c>
      <c r="D291" s="69"/>
      <c r="E291" s="69"/>
      <c r="F291" s="69"/>
      <c r="G291" s="69"/>
    </row>
    <row r="292" spans="2:8" x14ac:dyDescent="0.25">
      <c r="B292" s="69" t="s">
        <v>598</v>
      </c>
      <c r="C292" s="69">
        <v>2</v>
      </c>
      <c r="D292" s="69"/>
      <c r="E292" s="69"/>
      <c r="F292" s="69"/>
      <c r="G292" s="69"/>
      <c r="H292" s="30"/>
    </row>
    <row r="293" spans="2:8" x14ac:dyDescent="0.25">
      <c r="B293" s="69" t="s">
        <v>317</v>
      </c>
      <c r="C293" s="69">
        <v>2</v>
      </c>
      <c r="D293" s="69"/>
      <c r="E293" s="69"/>
      <c r="F293" s="69"/>
      <c r="G293" s="69"/>
    </row>
    <row r="294" spans="2:8" x14ac:dyDescent="0.25">
      <c r="B294" s="69" t="s">
        <v>318</v>
      </c>
      <c r="C294" s="69">
        <v>2</v>
      </c>
      <c r="D294" s="69"/>
      <c r="E294" s="69"/>
      <c r="F294" s="69"/>
      <c r="G294" s="69"/>
    </row>
    <row r="295" spans="2:8" x14ac:dyDescent="0.25">
      <c r="B295" s="69" t="s">
        <v>455</v>
      </c>
      <c r="C295" s="69">
        <v>1</v>
      </c>
      <c r="D295" s="69"/>
      <c r="E295" s="69"/>
      <c r="F295" s="69"/>
      <c r="G295" s="69"/>
    </row>
    <row r="296" spans="2:8" x14ac:dyDescent="0.25">
      <c r="B296" s="69" t="s">
        <v>456</v>
      </c>
      <c r="C296" s="69">
        <v>1</v>
      </c>
      <c r="D296" s="69"/>
      <c r="E296" s="69"/>
      <c r="F296" s="69"/>
      <c r="G296" s="69"/>
    </row>
    <row r="297" spans="2:8" x14ac:dyDescent="0.25">
      <c r="B297" s="69" t="s">
        <v>599</v>
      </c>
      <c r="C297" s="69">
        <v>1</v>
      </c>
      <c r="D297" s="69"/>
      <c r="E297" s="69"/>
      <c r="F297" s="69"/>
      <c r="G297" s="69"/>
    </row>
    <row r="298" spans="2:8" x14ac:dyDescent="0.25">
      <c r="B298" s="69" t="s">
        <v>457</v>
      </c>
      <c r="C298" s="69">
        <v>1</v>
      </c>
      <c r="D298" s="69"/>
      <c r="E298" s="69"/>
      <c r="F298" s="69"/>
      <c r="G298" s="69"/>
    </row>
    <row r="299" spans="2:8" x14ac:dyDescent="0.25">
      <c r="B299" s="69" t="s">
        <v>458</v>
      </c>
      <c r="C299" s="69">
        <v>1</v>
      </c>
      <c r="D299" s="69"/>
      <c r="E299" s="69"/>
      <c r="F299" s="69"/>
      <c r="G299" s="69"/>
    </row>
    <row r="300" spans="2:8" x14ac:dyDescent="0.25">
      <c r="B300" s="69"/>
      <c r="C300" s="69"/>
      <c r="D300" s="69"/>
      <c r="E300" s="69"/>
      <c r="F300" s="69"/>
      <c r="G300" s="69"/>
    </row>
    <row r="301" spans="2:8" x14ac:dyDescent="0.25">
      <c r="B301" s="69"/>
      <c r="C301" s="69"/>
      <c r="D301" s="69"/>
      <c r="E301" s="69"/>
      <c r="F301" s="69"/>
      <c r="G301" s="69"/>
    </row>
    <row r="302" spans="2:8" x14ac:dyDescent="0.25">
      <c r="B302" s="69"/>
      <c r="C302" s="69"/>
      <c r="D302" s="69"/>
      <c r="E302" s="69"/>
      <c r="F302" s="69"/>
      <c r="G302" s="69"/>
    </row>
    <row r="303" spans="2:8" x14ac:dyDescent="0.25">
      <c r="B303" s="69"/>
      <c r="C303" s="69"/>
      <c r="D303" s="69"/>
      <c r="E303" s="69"/>
      <c r="F303" s="69"/>
      <c r="G303" s="69"/>
    </row>
    <row r="304" spans="2:8" x14ac:dyDescent="0.25">
      <c r="B304" s="69"/>
      <c r="C304" s="69"/>
      <c r="D304" s="69"/>
      <c r="E304" s="69"/>
      <c r="F304" s="69"/>
      <c r="G304" s="69"/>
    </row>
    <row r="305" spans="2:8" x14ac:dyDescent="0.25">
      <c r="B305" s="69"/>
      <c r="C305" s="69"/>
      <c r="D305" s="69"/>
      <c r="E305" s="69"/>
      <c r="F305" s="69"/>
      <c r="G305" s="69"/>
    </row>
    <row r="306" spans="2:8" x14ac:dyDescent="0.25">
      <c r="B306" s="69"/>
      <c r="C306" s="69"/>
      <c r="D306" s="69"/>
      <c r="E306" s="69"/>
      <c r="F306" s="69"/>
      <c r="G306" s="69"/>
    </row>
    <row r="307" spans="2:8" x14ac:dyDescent="0.25">
      <c r="B307" s="69"/>
      <c r="C307" s="69"/>
      <c r="D307" s="69"/>
      <c r="E307" s="69"/>
      <c r="F307" s="69"/>
      <c r="G307" s="69"/>
    </row>
    <row r="308" spans="2:8" x14ac:dyDescent="0.25">
      <c r="B308" s="69"/>
      <c r="C308" s="69"/>
      <c r="D308" s="69"/>
      <c r="E308" s="69"/>
      <c r="F308" s="69"/>
      <c r="G308" s="69"/>
    </row>
    <row r="309" spans="2:8" x14ac:dyDescent="0.25">
      <c r="B309" s="69"/>
      <c r="C309" s="69"/>
      <c r="D309" s="69"/>
      <c r="E309" s="69"/>
      <c r="F309" s="69"/>
      <c r="G309" s="69"/>
    </row>
    <row r="310" spans="2:8" x14ac:dyDescent="0.25">
      <c r="B310" s="71"/>
      <c r="C310" s="71"/>
      <c r="D310" s="70"/>
      <c r="E310" s="70"/>
      <c r="F310" s="70"/>
      <c r="G310" s="72"/>
    </row>
    <row r="311" spans="2:8" x14ac:dyDescent="0.25">
      <c r="B311" s="69" t="s">
        <v>459</v>
      </c>
      <c r="C311" s="69" t="s">
        <v>498</v>
      </c>
      <c r="D311" s="69"/>
      <c r="E311" s="69"/>
      <c r="F311" s="69"/>
      <c r="G311" s="69"/>
    </row>
    <row r="312" spans="2:8" x14ac:dyDescent="0.25">
      <c r="B312" s="69" t="s">
        <v>46</v>
      </c>
      <c r="C312" s="69" t="s">
        <v>194</v>
      </c>
      <c r="D312" s="69"/>
      <c r="E312" s="69"/>
      <c r="F312" s="69"/>
      <c r="G312" s="69"/>
    </row>
    <row r="313" spans="2:8" x14ac:dyDescent="0.25">
      <c r="B313" s="69" t="s">
        <v>600</v>
      </c>
      <c r="C313" s="69">
        <v>1</v>
      </c>
      <c r="D313" s="69"/>
      <c r="E313" s="69"/>
      <c r="F313" s="69"/>
      <c r="G313" s="69"/>
      <c r="H313" s="30"/>
    </row>
    <row r="314" spans="2:8" x14ac:dyDescent="0.25">
      <c r="B314" s="69" t="s">
        <v>325</v>
      </c>
      <c r="C314" s="69">
        <v>1</v>
      </c>
      <c r="D314" s="69"/>
      <c r="E314" s="69"/>
      <c r="F314" s="69"/>
      <c r="G314" s="69"/>
    </row>
    <row r="315" spans="2:8" x14ac:dyDescent="0.25">
      <c r="B315" s="69" t="s">
        <v>324</v>
      </c>
      <c r="C315" s="69">
        <v>5</v>
      </c>
      <c r="D315" s="69"/>
      <c r="E315" s="69"/>
      <c r="F315" s="69"/>
      <c r="G315" s="69"/>
    </row>
    <row r="316" spans="2:8" x14ac:dyDescent="0.25">
      <c r="B316" s="69" t="s">
        <v>460</v>
      </c>
      <c r="C316" s="69">
        <v>7</v>
      </c>
      <c r="D316" s="69"/>
      <c r="E316" s="69"/>
      <c r="F316" s="69"/>
      <c r="G316" s="69"/>
    </row>
    <row r="317" spans="2:8" x14ac:dyDescent="0.25">
      <c r="B317" s="69"/>
      <c r="C317" s="69"/>
      <c r="D317" s="69"/>
      <c r="E317" s="69"/>
      <c r="F317" s="69"/>
      <c r="G317" s="69"/>
    </row>
    <row r="318" spans="2:8" x14ac:dyDescent="0.25">
      <c r="B318" s="69"/>
      <c r="C318" s="69"/>
      <c r="D318" s="69"/>
      <c r="E318" s="69"/>
      <c r="F318" s="69"/>
      <c r="G318" s="69"/>
    </row>
    <row r="323" spans="2:8" x14ac:dyDescent="0.25">
      <c r="B323" s="69"/>
      <c r="C323" s="69"/>
      <c r="D323" s="69"/>
      <c r="E323" s="69"/>
      <c r="F323" s="69"/>
      <c r="G323" s="69"/>
      <c r="H323" s="69"/>
    </row>
    <row r="324" spans="2:8" x14ac:dyDescent="0.25">
      <c r="B324" s="71"/>
      <c r="C324" s="71"/>
      <c r="D324" s="71"/>
      <c r="E324" s="71"/>
      <c r="F324" s="71"/>
      <c r="G324" s="71"/>
      <c r="H324" s="69"/>
    </row>
    <row r="325" spans="2:8" x14ac:dyDescent="0.25">
      <c r="B325" s="69" t="s">
        <v>461</v>
      </c>
      <c r="C325" s="69" t="s">
        <v>498</v>
      </c>
      <c r="D325" s="69" t="s">
        <v>498</v>
      </c>
      <c r="E325" s="69" t="s">
        <v>498</v>
      </c>
      <c r="F325" s="69" t="s">
        <v>498</v>
      </c>
      <c r="G325" s="69" t="s">
        <v>498</v>
      </c>
      <c r="H325" s="69"/>
    </row>
    <row r="326" spans="2:8" x14ac:dyDescent="0.25">
      <c r="B326" s="69" t="s">
        <v>159</v>
      </c>
      <c r="C326" s="69" t="s">
        <v>319</v>
      </c>
      <c r="D326" s="69" t="s">
        <v>174</v>
      </c>
      <c r="E326" s="69" t="s">
        <v>320</v>
      </c>
      <c r="F326" s="69" t="s">
        <v>321</v>
      </c>
      <c r="G326" s="69" t="s">
        <v>322</v>
      </c>
      <c r="H326" s="69"/>
    </row>
    <row r="327" spans="2:8" x14ac:dyDescent="0.25">
      <c r="B327" s="69" t="s">
        <v>422</v>
      </c>
      <c r="C327" s="69" t="s">
        <v>502</v>
      </c>
      <c r="D327" s="69" t="s">
        <v>549</v>
      </c>
      <c r="E327" s="69" t="s">
        <v>601</v>
      </c>
      <c r="F327" s="69" t="s">
        <v>602</v>
      </c>
      <c r="G327" s="69">
        <v>48.75</v>
      </c>
      <c r="H327" s="71"/>
    </row>
    <row r="328" spans="2:8" x14ac:dyDescent="0.25">
      <c r="B328" s="69" t="s">
        <v>503</v>
      </c>
      <c r="C328" s="69" t="s">
        <v>505</v>
      </c>
      <c r="D328" s="69" t="s">
        <v>549</v>
      </c>
      <c r="E328" s="69" t="s">
        <v>603</v>
      </c>
      <c r="F328" s="69" t="s">
        <v>604</v>
      </c>
      <c r="G328" s="69">
        <v>54.55</v>
      </c>
      <c r="H328" s="69"/>
    </row>
    <row r="329" spans="2:8" x14ac:dyDescent="0.25">
      <c r="B329" s="69" t="s">
        <v>302</v>
      </c>
      <c r="C329" s="69" t="s">
        <v>507</v>
      </c>
      <c r="D329" s="69" t="s">
        <v>549</v>
      </c>
      <c r="E329" s="69" t="s">
        <v>605</v>
      </c>
      <c r="F329" s="69" t="s">
        <v>568</v>
      </c>
      <c r="G329" s="69">
        <v>32.79</v>
      </c>
      <c r="H329" s="69"/>
    </row>
    <row r="330" spans="2:8" x14ac:dyDescent="0.25">
      <c r="B330" s="69" t="s">
        <v>423</v>
      </c>
      <c r="C330" s="69" t="s">
        <v>515</v>
      </c>
      <c r="D330" s="69" t="s">
        <v>549</v>
      </c>
      <c r="E330" s="69" t="s">
        <v>606</v>
      </c>
      <c r="F330" s="69" t="s">
        <v>576</v>
      </c>
      <c r="G330" s="69">
        <v>20.010000000000002</v>
      </c>
      <c r="H330" s="69"/>
    </row>
    <row r="331" spans="2:8" x14ac:dyDescent="0.25">
      <c r="B331" s="69" t="s">
        <v>425</v>
      </c>
      <c r="C331" s="69" t="s">
        <v>519</v>
      </c>
      <c r="D331" s="69" t="s">
        <v>549</v>
      </c>
      <c r="E331" s="69" t="s">
        <v>607</v>
      </c>
      <c r="F331" s="69" t="s">
        <v>602</v>
      </c>
      <c r="G331" s="69">
        <v>48.77</v>
      </c>
      <c r="H331" s="69"/>
    </row>
    <row r="332" spans="2:8" x14ac:dyDescent="0.25">
      <c r="B332" s="69" t="s">
        <v>426</v>
      </c>
      <c r="C332" s="69" t="s">
        <v>519</v>
      </c>
      <c r="D332" s="69" t="s">
        <v>549</v>
      </c>
      <c r="E332" s="69" t="s">
        <v>607</v>
      </c>
      <c r="F332" s="69" t="s">
        <v>602</v>
      </c>
      <c r="G332" s="69">
        <v>48.77</v>
      </c>
      <c r="H332" s="69"/>
    </row>
    <row r="333" spans="2:8" x14ac:dyDescent="0.25">
      <c r="B333" s="69" t="s">
        <v>427</v>
      </c>
      <c r="C333" s="69" t="s">
        <v>521</v>
      </c>
      <c r="D333" s="69" t="s">
        <v>549</v>
      </c>
      <c r="E333" s="69" t="s">
        <v>608</v>
      </c>
      <c r="F333" s="69" t="s">
        <v>602</v>
      </c>
      <c r="G333" s="69">
        <v>47.99</v>
      </c>
      <c r="H333" s="69"/>
    </row>
    <row r="334" spans="2:8" x14ac:dyDescent="0.25">
      <c r="B334" s="69" t="s">
        <v>428</v>
      </c>
      <c r="C334" s="69" t="s">
        <v>521</v>
      </c>
      <c r="D334" s="69" t="s">
        <v>549</v>
      </c>
      <c r="E334" s="69" t="s">
        <v>608</v>
      </c>
      <c r="F334" s="69" t="s">
        <v>602</v>
      </c>
      <c r="G334" s="69">
        <v>47.99</v>
      </c>
      <c r="H334" s="69"/>
    </row>
    <row r="335" spans="2:8" x14ac:dyDescent="0.25">
      <c r="B335" s="69" t="s">
        <v>304</v>
      </c>
      <c r="C335" s="69" t="s">
        <v>523</v>
      </c>
      <c r="D335" s="69" t="s">
        <v>549</v>
      </c>
      <c r="E335" s="69" t="s">
        <v>609</v>
      </c>
      <c r="F335" s="69" t="s">
        <v>610</v>
      </c>
      <c r="G335" s="69">
        <v>52.42</v>
      </c>
      <c r="H335" s="69"/>
    </row>
    <row r="336" spans="2:8" x14ac:dyDescent="0.25">
      <c r="B336" s="69" t="s">
        <v>524</v>
      </c>
      <c r="C336" s="69" t="s">
        <v>526</v>
      </c>
      <c r="D336" s="69" t="s">
        <v>549</v>
      </c>
      <c r="E336" s="69" t="s">
        <v>611</v>
      </c>
      <c r="F336" s="69" t="s">
        <v>612</v>
      </c>
      <c r="G336" s="69">
        <v>46.35</v>
      </c>
      <c r="H336" s="69"/>
    </row>
    <row r="337" spans="2:8" x14ac:dyDescent="0.25">
      <c r="B337" s="69" t="s">
        <v>429</v>
      </c>
      <c r="C337" s="69" t="s">
        <v>528</v>
      </c>
      <c r="D337" s="69" t="s">
        <v>549</v>
      </c>
      <c r="E337" s="69" t="s">
        <v>613</v>
      </c>
      <c r="F337" s="69" t="s">
        <v>614</v>
      </c>
      <c r="G337" s="69">
        <v>37.65</v>
      </c>
      <c r="H337" s="69"/>
    </row>
    <row r="338" spans="2:8" x14ac:dyDescent="0.25">
      <c r="B338" s="69" t="s">
        <v>430</v>
      </c>
      <c r="C338" s="69" t="s">
        <v>530</v>
      </c>
      <c r="D338" s="69" t="s">
        <v>549</v>
      </c>
      <c r="E338" s="69" t="s">
        <v>615</v>
      </c>
      <c r="F338" s="69" t="s">
        <v>571</v>
      </c>
      <c r="G338" s="69">
        <v>41.2</v>
      </c>
      <c r="H338" s="69"/>
    </row>
    <row r="339" spans="2:8" x14ac:dyDescent="0.25">
      <c r="B339" s="69" t="s">
        <v>536</v>
      </c>
      <c r="C339" s="69" t="s">
        <v>538</v>
      </c>
      <c r="D339" s="69" t="s">
        <v>549</v>
      </c>
      <c r="E339" s="69" t="s">
        <v>616</v>
      </c>
      <c r="F339" s="69" t="s">
        <v>617</v>
      </c>
      <c r="G339" s="69">
        <v>28.87</v>
      </c>
      <c r="H339" s="69"/>
    </row>
    <row r="340" spans="2:8" x14ac:dyDescent="0.25">
      <c r="B340" s="69" t="s">
        <v>539</v>
      </c>
      <c r="C340" s="69" t="s">
        <v>541</v>
      </c>
      <c r="D340" s="69" t="s">
        <v>549</v>
      </c>
      <c r="E340" s="69" t="s">
        <v>618</v>
      </c>
      <c r="F340" s="69" t="s">
        <v>619</v>
      </c>
      <c r="G340" s="69">
        <v>31.38</v>
      </c>
      <c r="H340" s="69"/>
    </row>
    <row r="341" spans="2:8" x14ac:dyDescent="0.25">
      <c r="B341" s="69" t="s">
        <v>177</v>
      </c>
      <c r="C341" s="69" t="s">
        <v>498</v>
      </c>
      <c r="D341" s="69" t="s">
        <v>498</v>
      </c>
      <c r="E341" s="69" t="s">
        <v>620</v>
      </c>
      <c r="F341" s="69" t="s">
        <v>498</v>
      </c>
      <c r="G341" s="69">
        <v>587.5</v>
      </c>
      <c r="H341" s="69"/>
    </row>
    <row r="342" spans="2:8" x14ac:dyDescent="0.25">
      <c r="B342" s="69"/>
      <c r="C342" s="69"/>
      <c r="D342" s="69"/>
      <c r="E342" s="69"/>
      <c r="F342" s="69"/>
      <c r="G342" s="69"/>
      <c r="H342" s="69"/>
    </row>
    <row r="343" spans="2:8" x14ac:dyDescent="0.25">
      <c r="B343" s="69"/>
      <c r="C343" s="69"/>
      <c r="D343" s="69"/>
      <c r="E343" s="69"/>
      <c r="F343" s="69"/>
      <c r="G343" s="69"/>
      <c r="H343" s="69"/>
    </row>
    <row r="344" spans="2:8" x14ac:dyDescent="0.25">
      <c r="B344" s="69"/>
      <c r="C344" s="69"/>
      <c r="D344" s="69"/>
      <c r="E344" s="69"/>
      <c r="F344" s="69"/>
      <c r="G344" s="69"/>
      <c r="H344" s="69"/>
    </row>
    <row r="345" spans="2:8" x14ac:dyDescent="0.25">
      <c r="B345" s="69"/>
      <c r="C345" s="69"/>
      <c r="D345" s="69"/>
      <c r="E345" s="69"/>
      <c r="F345" s="69"/>
      <c r="G345" s="69"/>
      <c r="H345" s="69"/>
    </row>
    <row r="346" spans="2:8" x14ac:dyDescent="0.25">
      <c r="B346" s="69"/>
      <c r="C346" s="69"/>
      <c r="D346" s="69"/>
      <c r="E346" s="69"/>
      <c r="F346" s="69"/>
      <c r="G346" s="69"/>
      <c r="H346" s="69"/>
    </row>
    <row r="347" spans="2:8" x14ac:dyDescent="0.25">
      <c r="B347" s="71"/>
      <c r="C347" s="71"/>
      <c r="D347" s="71"/>
      <c r="E347" s="71"/>
      <c r="F347" s="71"/>
      <c r="G347" s="71"/>
      <c r="H347" s="69"/>
    </row>
    <row r="348" spans="2:8" x14ac:dyDescent="0.25">
      <c r="B348" s="69" t="s">
        <v>462</v>
      </c>
      <c r="C348" s="69" t="s">
        <v>498</v>
      </c>
      <c r="D348" s="69" t="s">
        <v>498</v>
      </c>
      <c r="E348" s="69" t="s">
        <v>498</v>
      </c>
      <c r="F348" s="69" t="s">
        <v>498</v>
      </c>
      <c r="G348" s="69" t="s">
        <v>498</v>
      </c>
      <c r="H348" s="69"/>
    </row>
    <row r="349" spans="2:8" x14ac:dyDescent="0.25">
      <c r="B349" s="69" t="s">
        <v>463</v>
      </c>
      <c r="C349" s="69" t="s">
        <v>173</v>
      </c>
      <c r="D349" s="69" t="s">
        <v>174</v>
      </c>
      <c r="E349" s="69" t="s">
        <v>194</v>
      </c>
      <c r="F349" s="69" t="s">
        <v>175</v>
      </c>
      <c r="G349" s="69" t="s">
        <v>323</v>
      </c>
      <c r="H349" s="69"/>
    </row>
    <row r="350" spans="2:8" x14ac:dyDescent="0.25">
      <c r="B350" s="69" t="s">
        <v>300</v>
      </c>
      <c r="C350" s="69">
        <v>1</v>
      </c>
      <c r="D350" s="69">
        <v>2.2000000000000002</v>
      </c>
      <c r="E350" s="69">
        <v>2</v>
      </c>
      <c r="F350" s="69">
        <f>ORC___008___PINTURA_ESMALTE_EM_SUPERFÍCIE_METÁLICA___PORTAS_1[[#This Row],[Column4]]*ORC___008___PINTURA_ESMALTE_EM_SUPERFÍCIE_METÁLICA___PORTAS_1[[#This Row],[Column3]]*ORC___008___PINTURA_ESMALTE_EM_SUPERFÍCIE_METÁLICA___PORTAS_1[[#This Row],[Column2]]</f>
        <v>4.4000000000000004</v>
      </c>
      <c r="G350" s="69">
        <f>ORC___008___PINTURA_ESMALTE_EM_SUPERFÍCIE_METÁLICA___PORTAS_1[[#This Row],[Column5]]*2</f>
        <v>8.8000000000000007</v>
      </c>
      <c r="H350" s="71"/>
    </row>
    <row r="351" spans="2:8" x14ac:dyDescent="0.25">
      <c r="B351" s="69" t="s">
        <v>562</v>
      </c>
      <c r="C351" s="69" t="s">
        <v>498</v>
      </c>
      <c r="D351" s="69" t="s">
        <v>498</v>
      </c>
      <c r="E351" s="69" t="s">
        <v>498</v>
      </c>
      <c r="F351" s="69" t="s">
        <v>498</v>
      </c>
      <c r="G351" s="69"/>
      <c r="H351" s="69"/>
    </row>
    <row r="352" spans="2:8" x14ac:dyDescent="0.25">
      <c r="B352" s="69"/>
      <c r="C352" s="69"/>
      <c r="D352" s="69"/>
      <c r="E352" s="69"/>
      <c r="F352" s="69"/>
      <c r="G352" s="69"/>
      <c r="H352" s="69"/>
    </row>
    <row r="353" spans="2:8" x14ac:dyDescent="0.25">
      <c r="B353" s="69"/>
      <c r="C353" s="69"/>
      <c r="D353" s="69"/>
      <c r="E353" s="69"/>
      <c r="F353" s="69"/>
      <c r="G353" s="69"/>
      <c r="H353" s="69"/>
    </row>
    <row r="354" spans="2:8" x14ac:dyDescent="0.25">
      <c r="B354" s="69"/>
      <c r="C354" s="69"/>
      <c r="D354" s="69"/>
      <c r="E354" s="69"/>
      <c r="F354" s="69"/>
      <c r="G354" s="69"/>
      <c r="H354" s="69"/>
    </row>
    <row r="355" spans="2:8" x14ac:dyDescent="0.25">
      <c r="B355" s="69"/>
      <c r="C355" s="69"/>
      <c r="D355" s="69"/>
      <c r="E355" s="69"/>
      <c r="F355" s="69"/>
      <c r="G355" s="69"/>
      <c r="H355" s="69"/>
    </row>
    <row r="356" spans="2:8" x14ac:dyDescent="0.25">
      <c r="B356" s="71"/>
      <c r="C356" s="71"/>
      <c r="D356" s="71"/>
      <c r="E356" s="71"/>
      <c r="F356" s="71"/>
      <c r="G356" s="71"/>
      <c r="H356" s="69"/>
    </row>
    <row r="357" spans="2:8" x14ac:dyDescent="0.25">
      <c r="B357" s="69" t="s">
        <v>464</v>
      </c>
      <c r="C357" s="69" t="s">
        <v>498</v>
      </c>
      <c r="D357" s="69" t="s">
        <v>498</v>
      </c>
      <c r="E357" s="69" t="s">
        <v>498</v>
      </c>
      <c r="F357" s="69" t="s">
        <v>498</v>
      </c>
      <c r="G357" s="69" t="s">
        <v>498</v>
      </c>
      <c r="H357" s="69"/>
    </row>
    <row r="358" spans="2:8" x14ac:dyDescent="0.25">
      <c r="B358" s="69" t="s">
        <v>463</v>
      </c>
      <c r="C358" s="69" t="s">
        <v>173</v>
      </c>
      <c r="D358" s="69" t="s">
        <v>174</v>
      </c>
      <c r="E358" s="69" t="s">
        <v>194</v>
      </c>
      <c r="F358" s="69" t="s">
        <v>175</v>
      </c>
      <c r="G358" s="69" t="s">
        <v>323</v>
      </c>
      <c r="H358" s="69"/>
    </row>
    <row r="359" spans="2:8" x14ac:dyDescent="0.25">
      <c r="B359" s="69" t="s">
        <v>296</v>
      </c>
      <c r="C359" s="69">
        <v>0.8</v>
      </c>
      <c r="D359" s="69">
        <v>2.1</v>
      </c>
      <c r="E359" s="69">
        <v>1</v>
      </c>
      <c r="F359" s="69">
        <v>1.68</v>
      </c>
      <c r="G359" s="69">
        <v>3.36</v>
      </c>
      <c r="H359" s="71"/>
    </row>
    <row r="360" spans="2:8" x14ac:dyDescent="0.25">
      <c r="B360" s="69" t="s">
        <v>298</v>
      </c>
      <c r="C360" s="69">
        <v>0.9</v>
      </c>
      <c r="D360" s="69">
        <v>2.1</v>
      </c>
      <c r="E360" s="69">
        <v>11</v>
      </c>
      <c r="F360" s="69">
        <v>1.89</v>
      </c>
      <c r="G360" s="69">
        <v>41.58</v>
      </c>
      <c r="H360" s="69"/>
    </row>
    <row r="361" spans="2:8" x14ac:dyDescent="0.25">
      <c r="B361" s="69" t="s">
        <v>311</v>
      </c>
      <c r="C361" s="69">
        <v>0.9</v>
      </c>
      <c r="D361" s="69">
        <v>2.1</v>
      </c>
      <c r="E361" s="69">
        <v>1</v>
      </c>
      <c r="F361" s="69">
        <v>1.89</v>
      </c>
      <c r="G361" s="69">
        <v>3.78</v>
      </c>
      <c r="H361" s="69"/>
    </row>
    <row r="362" spans="2:8" x14ac:dyDescent="0.25">
      <c r="B362" s="69" t="s">
        <v>299</v>
      </c>
      <c r="C362" s="69">
        <v>0.9</v>
      </c>
      <c r="D362" s="69">
        <v>2.1</v>
      </c>
      <c r="E362" s="69">
        <v>1</v>
      </c>
      <c r="F362" s="69">
        <v>1.89</v>
      </c>
      <c r="G362" s="69">
        <v>3.78</v>
      </c>
      <c r="H362" s="69"/>
    </row>
    <row r="363" spans="2:8" x14ac:dyDescent="0.25">
      <c r="B363" s="69" t="s">
        <v>621</v>
      </c>
      <c r="C363" s="69" t="s">
        <v>498</v>
      </c>
      <c r="D363" s="69" t="s">
        <v>498</v>
      </c>
      <c r="E363" s="69" t="s">
        <v>498</v>
      </c>
      <c r="F363" s="69" t="s">
        <v>498</v>
      </c>
      <c r="G363" s="69">
        <v>52.5</v>
      </c>
      <c r="H363" s="69"/>
    </row>
    <row r="364" spans="2:8" x14ac:dyDescent="0.25">
      <c r="B364" s="69"/>
      <c r="C364" s="69"/>
      <c r="D364" s="69"/>
      <c r="E364" s="69"/>
      <c r="F364" s="69"/>
      <c r="G364" s="69"/>
      <c r="H364" s="69"/>
    </row>
    <row r="365" spans="2:8" x14ac:dyDescent="0.25">
      <c r="B365" s="69"/>
      <c r="C365" s="69"/>
      <c r="D365" s="69"/>
      <c r="E365" s="69"/>
      <c r="F365" s="69"/>
      <c r="G365" s="69"/>
      <c r="H365" s="69"/>
    </row>
    <row r="366" spans="2:8" x14ac:dyDescent="0.25">
      <c r="B366" s="69"/>
      <c r="C366" s="69"/>
      <c r="D366" s="69"/>
      <c r="E366" s="69"/>
      <c r="F366" s="69"/>
      <c r="G366" s="69"/>
      <c r="H366" s="69"/>
    </row>
    <row r="367" spans="2:8" x14ac:dyDescent="0.25">
      <c r="B367" s="69"/>
      <c r="C367" s="69"/>
      <c r="D367" s="69"/>
      <c r="E367" s="69"/>
      <c r="F367" s="69"/>
      <c r="G367" s="69"/>
      <c r="H367" s="69"/>
    </row>
    <row r="368" spans="2:8" x14ac:dyDescent="0.25">
      <c r="B368" s="71"/>
      <c r="C368" s="71"/>
      <c r="D368" s="71"/>
      <c r="E368" s="71"/>
      <c r="F368" s="70"/>
      <c r="G368" s="72"/>
      <c r="H368" s="69"/>
    </row>
    <row r="369" spans="2:8" x14ac:dyDescent="0.25">
      <c r="B369" s="69" t="s">
        <v>465</v>
      </c>
      <c r="C369" s="69" t="s">
        <v>498</v>
      </c>
      <c r="D369" s="69" t="s">
        <v>498</v>
      </c>
      <c r="E369" s="69" t="s">
        <v>498</v>
      </c>
      <c r="F369" s="69"/>
      <c r="G369" s="69"/>
      <c r="H369" s="69"/>
    </row>
    <row r="370" spans="2:8" x14ac:dyDescent="0.25">
      <c r="B370" s="69" t="s">
        <v>435</v>
      </c>
      <c r="C370" s="69" t="s">
        <v>35</v>
      </c>
      <c r="D370" s="69" t="s">
        <v>173</v>
      </c>
      <c r="E370" s="69" t="s">
        <v>181</v>
      </c>
      <c r="F370" s="69"/>
      <c r="G370" s="69"/>
      <c r="H370" s="69"/>
    </row>
    <row r="371" spans="2:8" x14ac:dyDescent="0.25">
      <c r="B371" s="69" t="s">
        <v>307</v>
      </c>
      <c r="C371" s="69" t="s">
        <v>500</v>
      </c>
      <c r="D371" s="69" t="s">
        <v>554</v>
      </c>
      <c r="E371" s="69">
        <v>0.6</v>
      </c>
      <c r="F371" s="69"/>
      <c r="G371" s="69"/>
      <c r="H371" s="71"/>
    </row>
    <row r="372" spans="2:8" x14ac:dyDescent="0.25">
      <c r="B372" s="69" t="s">
        <v>308</v>
      </c>
      <c r="C372" s="69" t="s">
        <v>508</v>
      </c>
      <c r="D372" s="69" t="s">
        <v>554</v>
      </c>
      <c r="E372" s="69">
        <v>1.2</v>
      </c>
      <c r="F372" s="69"/>
      <c r="G372" s="69"/>
      <c r="H372" s="69"/>
    </row>
    <row r="373" spans="2:8" x14ac:dyDescent="0.25">
      <c r="B373" s="69" t="s">
        <v>309</v>
      </c>
      <c r="C373" s="69" t="s">
        <v>550</v>
      </c>
      <c r="D373" s="69" t="s">
        <v>548</v>
      </c>
      <c r="E373" s="69">
        <v>3</v>
      </c>
      <c r="F373" s="69"/>
      <c r="G373" s="69"/>
      <c r="H373" s="69"/>
    </row>
    <row r="374" spans="2:8" x14ac:dyDescent="0.25">
      <c r="B374" s="69" t="s">
        <v>310</v>
      </c>
      <c r="C374" s="69" t="s">
        <v>500</v>
      </c>
      <c r="D374" s="69" t="s">
        <v>555</v>
      </c>
      <c r="E374" s="69">
        <v>1.5</v>
      </c>
      <c r="F374" s="69"/>
      <c r="G374" s="69"/>
      <c r="H374" s="69"/>
    </row>
    <row r="375" spans="2:8" x14ac:dyDescent="0.25">
      <c r="B375" s="69" t="s">
        <v>437</v>
      </c>
      <c r="C375" s="69" t="s">
        <v>556</v>
      </c>
      <c r="D375" s="69" t="s">
        <v>551</v>
      </c>
      <c r="E375" s="69">
        <v>20</v>
      </c>
      <c r="F375" s="69"/>
      <c r="G375" s="69"/>
      <c r="H375" s="69"/>
    </row>
    <row r="376" spans="2:8" x14ac:dyDescent="0.25">
      <c r="B376" s="69" t="s">
        <v>436</v>
      </c>
      <c r="C376" s="69" t="s">
        <v>498</v>
      </c>
      <c r="D376" s="69" t="s">
        <v>498</v>
      </c>
      <c r="E376" s="69">
        <v>26.3</v>
      </c>
      <c r="F376" s="69"/>
      <c r="G376" s="69"/>
      <c r="H376" s="69"/>
    </row>
    <row r="377" spans="2:8" x14ac:dyDescent="0.25">
      <c r="B377" s="69"/>
      <c r="C377" s="69"/>
      <c r="D377" s="69"/>
      <c r="E377" s="69"/>
      <c r="F377" s="69"/>
      <c r="G377" s="69"/>
      <c r="H377" s="69"/>
    </row>
    <row r="378" spans="2:8" x14ac:dyDescent="0.25">
      <c r="B378" s="69"/>
      <c r="C378" s="69"/>
      <c r="D378" s="69"/>
      <c r="E378" s="69"/>
      <c r="F378" s="69"/>
      <c r="G378" s="69"/>
      <c r="H378" s="69"/>
    </row>
    <row r="383" spans="2:8" x14ac:dyDescent="0.25">
      <c r="B383" s="69"/>
      <c r="C383" s="69"/>
      <c r="D383" s="69"/>
      <c r="E383" s="69"/>
      <c r="F383" s="69"/>
      <c r="G383" s="69"/>
      <c r="H383" s="69"/>
    </row>
    <row r="384" spans="2:8" x14ac:dyDescent="0.25">
      <c r="B384" s="69"/>
      <c r="C384" s="69"/>
      <c r="D384" s="69"/>
      <c r="E384" s="69"/>
      <c r="F384" s="69"/>
      <c r="G384" s="69"/>
      <c r="H384" s="69"/>
    </row>
    <row r="385" spans="2:8" x14ac:dyDescent="0.25">
      <c r="B385" s="69"/>
      <c r="C385" s="69"/>
      <c r="D385" s="69"/>
      <c r="E385" s="69"/>
      <c r="F385" s="69"/>
      <c r="G385" s="69"/>
      <c r="H385" s="69"/>
    </row>
    <row r="386" spans="2:8" x14ac:dyDescent="0.25">
      <c r="B386" s="69"/>
      <c r="C386" s="69"/>
      <c r="D386" s="69"/>
      <c r="E386" s="69"/>
      <c r="F386" s="69"/>
      <c r="G386" s="69"/>
      <c r="H386" s="69"/>
    </row>
    <row r="387" spans="2:8" x14ac:dyDescent="0.25">
      <c r="B387" s="71"/>
      <c r="C387" s="71"/>
      <c r="D387" s="71"/>
      <c r="E387" s="71"/>
      <c r="F387" s="71"/>
      <c r="G387" s="71"/>
      <c r="H387" s="69"/>
    </row>
    <row r="388" spans="2:8" x14ac:dyDescent="0.25">
      <c r="B388" s="69" t="s">
        <v>466</v>
      </c>
      <c r="C388" s="69" t="s">
        <v>498</v>
      </c>
      <c r="D388" s="69" t="s">
        <v>498</v>
      </c>
      <c r="E388" s="69" t="s">
        <v>498</v>
      </c>
      <c r="F388" s="69" t="s">
        <v>498</v>
      </c>
      <c r="G388" s="69" t="s">
        <v>498</v>
      </c>
      <c r="H388" s="69"/>
    </row>
    <row r="389" spans="2:8" x14ac:dyDescent="0.25">
      <c r="B389" s="69" t="s">
        <v>435</v>
      </c>
      <c r="C389" s="69" t="s">
        <v>173</v>
      </c>
      <c r="D389" s="69" t="s">
        <v>194</v>
      </c>
      <c r="E389" s="69" t="s">
        <v>181</v>
      </c>
      <c r="F389" s="69" t="s">
        <v>498</v>
      </c>
      <c r="G389" s="69" t="s">
        <v>498</v>
      </c>
      <c r="H389" s="69"/>
    </row>
    <row r="390" spans="2:8" x14ac:dyDescent="0.25">
      <c r="B390" s="69" t="s">
        <v>296</v>
      </c>
      <c r="C390" s="69">
        <v>0.8</v>
      </c>
      <c r="D390" s="69">
        <v>1</v>
      </c>
      <c r="E390" s="69">
        <v>0.8</v>
      </c>
      <c r="F390" s="69" t="s">
        <v>498</v>
      </c>
      <c r="G390" s="69" t="s">
        <v>498</v>
      </c>
      <c r="H390" s="71"/>
    </row>
    <row r="391" spans="2:8" x14ac:dyDescent="0.25">
      <c r="B391" s="69" t="s">
        <v>297</v>
      </c>
      <c r="C391" s="69">
        <v>0.8</v>
      </c>
      <c r="D391" s="69">
        <v>8</v>
      </c>
      <c r="E391" s="69">
        <v>6.4</v>
      </c>
      <c r="F391" s="69" t="s">
        <v>498</v>
      </c>
      <c r="G391" s="69" t="s">
        <v>498</v>
      </c>
      <c r="H391" s="69"/>
    </row>
    <row r="392" spans="2:8" x14ac:dyDescent="0.25">
      <c r="B392" s="69" t="s">
        <v>298</v>
      </c>
      <c r="C392" s="69">
        <v>0.9</v>
      </c>
      <c r="D392" s="69">
        <v>2</v>
      </c>
      <c r="E392" s="69">
        <v>1.8</v>
      </c>
      <c r="F392" s="69" t="s">
        <v>498</v>
      </c>
      <c r="G392" s="69" t="s">
        <v>498</v>
      </c>
      <c r="H392" s="69"/>
    </row>
    <row r="393" spans="2:8" x14ac:dyDescent="0.25">
      <c r="B393" s="69" t="s">
        <v>298</v>
      </c>
      <c r="C393" s="69">
        <v>0.9</v>
      </c>
      <c r="D393" s="69">
        <v>9</v>
      </c>
      <c r="E393" s="69">
        <v>8.1</v>
      </c>
      <c r="F393" s="69" t="s">
        <v>498</v>
      </c>
      <c r="G393" s="69" t="s">
        <v>498</v>
      </c>
      <c r="H393" s="69"/>
    </row>
    <row r="394" spans="2:8" x14ac:dyDescent="0.25">
      <c r="B394" s="69" t="s">
        <v>311</v>
      </c>
      <c r="C394" s="69">
        <v>0.9</v>
      </c>
      <c r="D394" s="69">
        <v>1</v>
      </c>
      <c r="E394" s="69">
        <v>0.9</v>
      </c>
      <c r="F394" s="69" t="s">
        <v>498</v>
      </c>
      <c r="G394" s="69" t="s">
        <v>498</v>
      </c>
      <c r="H394" s="69"/>
    </row>
    <row r="395" spans="2:8" x14ac:dyDescent="0.25">
      <c r="B395" s="69" t="s">
        <v>299</v>
      </c>
      <c r="C395" s="69">
        <v>0.9</v>
      </c>
      <c r="D395" s="69">
        <v>1</v>
      </c>
      <c r="E395" s="69">
        <v>0.9</v>
      </c>
      <c r="F395" s="69" t="s">
        <v>498</v>
      </c>
      <c r="G395" s="69" t="s">
        <v>498</v>
      </c>
      <c r="H395" s="69"/>
    </row>
    <row r="396" spans="2:8" x14ac:dyDescent="0.25">
      <c r="B396" s="69" t="s">
        <v>312</v>
      </c>
      <c r="C396" s="69">
        <v>1.6</v>
      </c>
      <c r="D396" s="69">
        <v>2</v>
      </c>
      <c r="E396" s="69">
        <v>3.2</v>
      </c>
      <c r="F396" s="69" t="s">
        <v>498</v>
      </c>
      <c r="G396" s="69" t="s">
        <v>498</v>
      </c>
      <c r="H396" s="69"/>
    </row>
    <row r="397" spans="2:8" x14ac:dyDescent="0.25">
      <c r="B397" s="69" t="s">
        <v>312</v>
      </c>
      <c r="C397" s="69">
        <v>1.6</v>
      </c>
      <c r="D397" s="69">
        <v>1</v>
      </c>
      <c r="E397" s="69">
        <v>1.6</v>
      </c>
      <c r="F397" s="69" t="s">
        <v>498</v>
      </c>
      <c r="G397" s="69" t="s">
        <v>498</v>
      </c>
      <c r="H397" s="69"/>
    </row>
    <row r="398" spans="2:8" x14ac:dyDescent="0.25">
      <c r="B398" s="69" t="s">
        <v>326</v>
      </c>
      <c r="C398" s="69">
        <v>2</v>
      </c>
      <c r="D398" s="69">
        <v>1</v>
      </c>
      <c r="E398" s="69">
        <v>2</v>
      </c>
      <c r="F398" s="69" t="s">
        <v>498</v>
      </c>
      <c r="G398" s="69" t="s">
        <v>498</v>
      </c>
      <c r="H398" s="69"/>
    </row>
    <row r="399" spans="2:8" x14ac:dyDescent="0.25">
      <c r="B399" s="69" t="s">
        <v>622</v>
      </c>
      <c r="C399" s="69" t="s">
        <v>498</v>
      </c>
      <c r="D399" s="69" t="s">
        <v>498</v>
      </c>
      <c r="E399" s="69">
        <v>25.7</v>
      </c>
      <c r="F399" s="69" t="s">
        <v>498</v>
      </c>
      <c r="G399" s="69" t="s">
        <v>498</v>
      </c>
      <c r="H399" s="69"/>
    </row>
    <row r="400" spans="2:8" x14ac:dyDescent="0.25">
      <c r="B400" s="69"/>
      <c r="C400" s="69"/>
      <c r="D400" s="69"/>
      <c r="E400" s="69"/>
      <c r="F400" s="69"/>
      <c r="G400" s="69"/>
      <c r="H400" s="69"/>
    </row>
    <row r="401" spans="2:8" x14ac:dyDescent="0.25">
      <c r="B401" s="69"/>
      <c r="C401" s="69"/>
      <c r="D401" s="69"/>
      <c r="E401" s="69"/>
      <c r="F401" s="69"/>
      <c r="G401" s="69"/>
      <c r="H401" s="69"/>
    </row>
    <row r="402" spans="2:8" x14ac:dyDescent="0.25">
      <c r="B402" s="69"/>
      <c r="C402" s="69"/>
      <c r="D402" s="69"/>
      <c r="E402" s="69"/>
    </row>
    <row r="403" spans="2:8" x14ac:dyDescent="0.25">
      <c r="B403" s="69"/>
      <c r="C403" s="69"/>
      <c r="D403" s="69"/>
      <c r="E403" s="69"/>
    </row>
    <row r="404" spans="2:8" x14ac:dyDescent="0.25">
      <c r="B404" s="69"/>
      <c r="C404" s="69"/>
      <c r="D404" s="69"/>
      <c r="E404" s="69"/>
    </row>
    <row r="405" spans="2:8" x14ac:dyDescent="0.25">
      <c r="B405" s="69"/>
      <c r="C405" s="69"/>
      <c r="D405" s="69"/>
      <c r="E405" s="69"/>
    </row>
    <row r="406" spans="2:8" x14ac:dyDescent="0.25">
      <c r="B406" s="69"/>
      <c r="C406" s="69"/>
      <c r="D406" s="69"/>
      <c r="E406" s="69"/>
    </row>
    <row r="407" spans="2:8" x14ac:dyDescent="0.25">
      <c r="B407" s="69"/>
      <c r="C407" s="69"/>
      <c r="D407" s="69"/>
      <c r="E407" s="69"/>
    </row>
    <row r="408" spans="2:8" x14ac:dyDescent="0.25">
      <c r="B408" s="69"/>
      <c r="C408" s="69"/>
      <c r="D408" s="69"/>
      <c r="E408" s="69"/>
    </row>
    <row r="409" spans="2:8" x14ac:dyDescent="0.25">
      <c r="B409" s="71"/>
      <c r="C409" s="71"/>
      <c r="D409" s="70"/>
      <c r="E409" s="70"/>
      <c r="F409" s="40"/>
      <c r="G409" s="68"/>
    </row>
    <row r="410" spans="2:8" x14ac:dyDescent="0.25">
      <c r="B410" s="69" t="s">
        <v>467</v>
      </c>
      <c r="C410" s="69" t="s">
        <v>498</v>
      </c>
      <c r="D410" s="69"/>
      <c r="E410" s="69"/>
    </row>
    <row r="411" spans="2:8" x14ac:dyDescent="0.25">
      <c r="B411" s="69" t="s">
        <v>46</v>
      </c>
      <c r="C411" s="69" t="s">
        <v>181</v>
      </c>
      <c r="D411" s="69"/>
      <c r="E411" s="69"/>
    </row>
    <row r="412" spans="2:8" x14ac:dyDescent="0.25">
      <c r="B412" s="69" t="s">
        <v>468</v>
      </c>
      <c r="C412" s="69">
        <v>10.08</v>
      </c>
      <c r="D412" s="69"/>
      <c r="E412" s="69"/>
      <c r="H412" s="30"/>
    </row>
    <row r="413" spans="2:8" x14ac:dyDescent="0.25">
      <c r="B413" s="69" t="s">
        <v>562</v>
      </c>
      <c r="C413" s="69">
        <v>10.08</v>
      </c>
      <c r="D413" s="69"/>
      <c r="E413" s="69"/>
    </row>
    <row r="414" spans="2:8" x14ac:dyDescent="0.25">
      <c r="B414" s="69"/>
      <c r="C414" s="69"/>
      <c r="D414" s="69"/>
      <c r="E414" s="69"/>
    </row>
    <row r="415" spans="2:8" x14ac:dyDescent="0.25">
      <c r="B415" s="69"/>
      <c r="C415" s="69"/>
      <c r="D415" s="69"/>
      <c r="E415" s="69"/>
    </row>
    <row r="422" ht="18.75" customHeight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  <tableParts count="21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72"/>
  <sheetViews>
    <sheetView workbookViewId="0"/>
  </sheetViews>
  <sheetFormatPr defaultColWidth="9.140625" defaultRowHeight="15" outlineLevelRow="1" x14ac:dyDescent="0.25"/>
  <cols>
    <col min="1" max="1" width="9.140625" style="30"/>
    <col min="2" max="2" width="68.7109375" style="30" bestFit="1" customWidth="1"/>
    <col min="3" max="3" width="12.7109375" style="30" bestFit="1" customWidth="1"/>
    <col min="4" max="4" width="47.42578125" style="30" bestFit="1" customWidth="1"/>
    <col min="5" max="5" width="4.42578125" style="30" bestFit="1" customWidth="1"/>
    <col min="6" max="6" width="32.28515625" style="30" bestFit="1" customWidth="1"/>
    <col min="7" max="16384" width="9.140625" style="30"/>
  </cols>
  <sheetData>
    <row r="3" spans="2:6" ht="19.5" x14ac:dyDescent="0.25">
      <c r="B3" s="28" t="s">
        <v>393</v>
      </c>
      <c r="C3" s="40"/>
      <c r="D3" s="40"/>
      <c r="E3" s="40"/>
      <c r="F3" s="40"/>
    </row>
    <row r="4" spans="2:6" ht="19.5" outlineLevel="1" x14ac:dyDescent="0.25">
      <c r="B4" s="39" t="s">
        <v>221</v>
      </c>
      <c r="C4" s="39" t="s">
        <v>343</v>
      </c>
      <c r="D4" s="39" t="s">
        <v>342</v>
      </c>
      <c r="E4" s="39" t="s">
        <v>344</v>
      </c>
    </row>
    <row r="5" spans="2:6" ht="19.5" outlineLevel="1" x14ac:dyDescent="0.25">
      <c r="B5" s="39"/>
      <c r="C5" s="39"/>
      <c r="D5" s="39"/>
      <c r="E5" s="39"/>
    </row>
    <row r="6" spans="2:6" ht="19.5" outlineLevel="1" x14ac:dyDescent="0.25">
      <c r="B6" s="39"/>
      <c r="C6" s="39"/>
      <c r="D6" s="39"/>
      <c r="E6" s="39"/>
    </row>
    <row r="7" spans="2:6" ht="19.5" outlineLevel="1" x14ac:dyDescent="0.25">
      <c r="B7" s="39"/>
      <c r="C7" s="39"/>
      <c r="D7" s="39"/>
      <c r="E7" s="39"/>
    </row>
    <row r="8" spans="2:6" ht="19.5" outlineLevel="1" x14ac:dyDescent="0.25">
      <c r="B8" s="39"/>
      <c r="C8" s="39"/>
      <c r="D8" s="39"/>
      <c r="E8" s="39"/>
    </row>
    <row r="9" spans="2:6" ht="19.5" outlineLevel="1" x14ac:dyDescent="0.25">
      <c r="B9" s="39"/>
      <c r="C9" s="39"/>
      <c r="D9" s="39"/>
      <c r="E9" s="39"/>
    </row>
    <row r="10" spans="2:6" ht="19.5" outlineLevel="1" x14ac:dyDescent="0.25">
      <c r="B10" s="39"/>
      <c r="C10" s="39"/>
      <c r="D10" s="39"/>
      <c r="E10" s="39"/>
    </row>
    <row r="11" spans="2:6" ht="19.5" outlineLevel="1" x14ac:dyDescent="0.25">
      <c r="B11" s="39"/>
      <c r="C11" s="39"/>
      <c r="D11" s="39"/>
      <c r="E11" s="39"/>
    </row>
    <row r="12" spans="2:6" ht="19.5" outlineLevel="1" x14ac:dyDescent="0.25">
      <c r="B12" s="39"/>
      <c r="C12" s="39"/>
      <c r="D12" s="39"/>
      <c r="E12" s="39"/>
    </row>
    <row r="13" spans="2:6" ht="19.5" outlineLevel="1" x14ac:dyDescent="0.25">
      <c r="B13" s="39"/>
      <c r="C13" s="39"/>
      <c r="D13" s="39"/>
      <c r="E13" s="39"/>
    </row>
    <row r="14" spans="2:6" ht="19.5" x14ac:dyDescent="0.25">
      <c r="B14" s="39"/>
      <c r="C14" s="39"/>
      <c r="D14" s="39"/>
      <c r="E14" s="39"/>
    </row>
    <row r="15" spans="2:6" ht="19.5" x14ac:dyDescent="0.25">
      <c r="B15" s="28" t="s">
        <v>394</v>
      </c>
      <c r="C15" s="40"/>
      <c r="D15" s="40"/>
      <c r="E15" s="40"/>
      <c r="F15" s="40"/>
    </row>
    <row r="16" spans="2:6" ht="19.5" outlineLevel="1" x14ac:dyDescent="0.25">
      <c r="B16" s="39" t="s">
        <v>345</v>
      </c>
      <c r="C16" s="39" t="s">
        <v>346</v>
      </c>
      <c r="D16" s="39" t="s">
        <v>347</v>
      </c>
      <c r="E16" s="39"/>
      <c r="F16" s="39"/>
    </row>
    <row r="17" spans="2:6" ht="19.5" outlineLevel="1" x14ac:dyDescent="0.25">
      <c r="B17" s="39" t="s">
        <v>348</v>
      </c>
      <c r="C17" s="39" t="s">
        <v>483</v>
      </c>
      <c r="D17" s="39">
        <v>6.88</v>
      </c>
      <c r="E17" s="39"/>
      <c r="F17" s="39"/>
    </row>
    <row r="18" spans="2:6" ht="19.5" outlineLevel="1" x14ac:dyDescent="0.25">
      <c r="B18" s="39"/>
      <c r="C18" s="39"/>
      <c r="D18" s="39"/>
      <c r="E18" s="39"/>
    </row>
    <row r="19" spans="2:6" ht="19.5" outlineLevel="1" x14ac:dyDescent="0.25">
      <c r="B19" s="39"/>
      <c r="C19" s="39"/>
      <c r="D19" s="39"/>
      <c r="E19" s="39"/>
    </row>
    <row r="20" spans="2:6" outlineLevel="1" x14ac:dyDescent="0.25"/>
    <row r="21" spans="2:6" ht="19.5" x14ac:dyDescent="0.25">
      <c r="B21" s="28" t="s">
        <v>349</v>
      </c>
      <c r="C21" s="40"/>
      <c r="D21" s="40"/>
      <c r="E21" s="40"/>
      <c r="F21" s="40"/>
    </row>
    <row r="22" spans="2:6" ht="19.5" x14ac:dyDescent="0.25">
      <c r="B22" s="39" t="s">
        <v>343</v>
      </c>
      <c r="C22" s="39" t="s">
        <v>344</v>
      </c>
      <c r="D22" s="39" t="s">
        <v>350</v>
      </c>
      <c r="E22" s="39"/>
    </row>
    <row r="23" spans="2:6" ht="19.5" outlineLevel="1" x14ac:dyDescent="0.25">
      <c r="B23" s="39"/>
      <c r="C23" s="39"/>
      <c r="D23" s="39"/>
      <c r="E23" s="39"/>
    </row>
    <row r="24" spans="2:6" ht="19.5" outlineLevel="1" x14ac:dyDescent="0.25">
      <c r="B24" s="39"/>
      <c r="C24" s="39"/>
      <c r="D24" s="39"/>
      <c r="E24" s="39"/>
    </row>
    <row r="25" spans="2:6" ht="19.5" outlineLevel="1" x14ac:dyDescent="0.25">
      <c r="B25" s="39"/>
      <c r="C25" s="39"/>
      <c r="D25" s="39"/>
      <c r="E25" s="39"/>
    </row>
    <row r="26" spans="2:6" ht="19.5" outlineLevel="1" x14ac:dyDescent="0.25">
      <c r="B26" s="39"/>
      <c r="C26" s="39"/>
      <c r="D26" s="39"/>
      <c r="E26" s="39"/>
    </row>
    <row r="27" spans="2:6" ht="19.5" outlineLevel="1" x14ac:dyDescent="0.25">
      <c r="B27" s="39"/>
      <c r="C27" s="39"/>
      <c r="D27" s="39"/>
      <c r="E27" s="39"/>
    </row>
    <row r="28" spans="2:6" ht="19.5" x14ac:dyDescent="0.25">
      <c r="B28" s="39"/>
      <c r="C28" s="39"/>
      <c r="D28" s="39"/>
      <c r="E28" s="39"/>
    </row>
    <row r="29" spans="2:6" ht="19.5" x14ac:dyDescent="0.25">
      <c r="B29" s="28" t="s">
        <v>353</v>
      </c>
      <c r="C29" s="40"/>
      <c r="D29" s="40"/>
      <c r="E29" s="40"/>
      <c r="F29" s="40"/>
    </row>
    <row r="30" spans="2:6" ht="19.5" outlineLevel="1" x14ac:dyDescent="0.25">
      <c r="B30" s="41" t="s">
        <v>221</v>
      </c>
      <c r="C30" s="41" t="s">
        <v>223</v>
      </c>
      <c r="D30" s="41" t="s">
        <v>249</v>
      </c>
      <c r="E30" s="41" t="s">
        <v>46</v>
      </c>
      <c r="F30" s="41"/>
    </row>
    <row r="31" spans="2:6" ht="19.5" outlineLevel="1" x14ac:dyDescent="0.25">
      <c r="B31" s="39"/>
      <c r="C31" s="39"/>
      <c r="D31" s="39"/>
      <c r="E31" s="39"/>
    </row>
    <row r="32" spans="2:6" ht="19.5" outlineLevel="1" x14ac:dyDescent="0.25">
      <c r="B32" s="39" t="s">
        <v>354</v>
      </c>
      <c r="C32" s="39"/>
      <c r="D32" s="39"/>
      <c r="E32" s="39"/>
    </row>
    <row r="33" spans="2:5" ht="19.5" outlineLevel="1" x14ac:dyDescent="0.25">
      <c r="B33" s="39"/>
      <c r="C33" s="39" t="s">
        <v>396</v>
      </c>
      <c r="D33" s="39">
        <v>4</v>
      </c>
      <c r="E33" s="39" t="s">
        <v>397</v>
      </c>
    </row>
    <row r="34" spans="2:5" ht="19.5" outlineLevel="1" x14ac:dyDescent="0.25">
      <c r="B34" s="39" t="s">
        <v>355</v>
      </c>
      <c r="C34" s="39"/>
      <c r="D34" s="39"/>
      <c r="E34" s="39"/>
    </row>
    <row r="35" spans="2:5" ht="19.5" outlineLevel="1" x14ac:dyDescent="0.25">
      <c r="B35" s="39" t="s">
        <v>356</v>
      </c>
      <c r="C35" s="39" t="s">
        <v>357</v>
      </c>
      <c r="D35" s="39">
        <v>4</v>
      </c>
      <c r="E35" s="39" t="s">
        <v>358</v>
      </c>
    </row>
    <row r="36" spans="2:5" ht="19.5" outlineLevel="1" x14ac:dyDescent="0.25">
      <c r="B36" s="39" t="s">
        <v>359</v>
      </c>
      <c r="C36" s="39" t="s">
        <v>360</v>
      </c>
      <c r="D36" s="39">
        <v>1</v>
      </c>
      <c r="E36" s="39" t="s">
        <v>361</v>
      </c>
    </row>
    <row r="37" spans="2:5" ht="19.5" outlineLevel="1" x14ac:dyDescent="0.25">
      <c r="B37" s="39" t="s">
        <v>362</v>
      </c>
      <c r="C37" s="39" t="s">
        <v>363</v>
      </c>
      <c r="D37" s="39">
        <v>1</v>
      </c>
      <c r="E37" s="39" t="s">
        <v>364</v>
      </c>
    </row>
    <row r="38" spans="2:5" ht="19.5" outlineLevel="1" x14ac:dyDescent="0.25">
      <c r="B38" s="39" t="s">
        <v>365</v>
      </c>
      <c r="C38" s="39"/>
      <c r="D38" s="39"/>
      <c r="E38" s="39"/>
    </row>
    <row r="39" spans="2:5" ht="19.5" outlineLevel="1" x14ac:dyDescent="0.25">
      <c r="B39" s="39" t="s">
        <v>366</v>
      </c>
      <c r="C39" s="39" t="s">
        <v>398</v>
      </c>
      <c r="D39" s="39">
        <v>4</v>
      </c>
      <c r="E39" s="39" t="s">
        <v>367</v>
      </c>
    </row>
    <row r="40" spans="2:5" ht="19.5" outlineLevel="1" x14ac:dyDescent="0.25">
      <c r="B40" s="39" t="s">
        <v>368</v>
      </c>
      <c r="C40" s="39" t="s">
        <v>369</v>
      </c>
      <c r="D40" s="39">
        <v>1</v>
      </c>
      <c r="E40" s="39" t="s">
        <v>370</v>
      </c>
    </row>
    <row r="41" spans="2:5" ht="19.5" outlineLevel="1" x14ac:dyDescent="0.25">
      <c r="B41" s="39" t="s">
        <v>371</v>
      </c>
      <c r="C41" s="39" t="s">
        <v>372</v>
      </c>
      <c r="D41" s="39">
        <v>4</v>
      </c>
      <c r="E41" s="39" t="s">
        <v>373</v>
      </c>
    </row>
    <row r="42" spans="2:5" ht="19.5" outlineLevel="1" x14ac:dyDescent="0.25">
      <c r="B42" s="39"/>
      <c r="C42" s="39"/>
      <c r="D42" s="39"/>
      <c r="E42" s="39"/>
    </row>
    <row r="43" spans="2:5" ht="19.5" outlineLevel="1" x14ac:dyDescent="0.25">
      <c r="B43" s="39"/>
      <c r="C43" s="39"/>
      <c r="D43" s="39"/>
      <c r="E43" s="39"/>
    </row>
    <row r="44" spans="2:5" ht="19.5" outlineLevel="1" x14ac:dyDescent="0.25">
      <c r="B44" s="39"/>
      <c r="C44" s="39"/>
      <c r="D44" s="39"/>
      <c r="E44" s="39"/>
    </row>
    <row r="45" spans="2:5" ht="19.5" outlineLevel="1" x14ac:dyDescent="0.25">
      <c r="B45" s="39" t="s">
        <v>371</v>
      </c>
      <c r="C45" s="39" t="s">
        <v>372</v>
      </c>
      <c r="D45" s="39">
        <v>4</v>
      </c>
      <c r="E45" s="39" t="s">
        <v>373</v>
      </c>
    </row>
    <row r="46" spans="2:5" ht="19.5" outlineLevel="1" x14ac:dyDescent="0.25">
      <c r="B46" s="39"/>
      <c r="C46" s="39"/>
      <c r="D46" s="39"/>
      <c r="E46" s="39"/>
    </row>
    <row r="47" spans="2:5" ht="19.5" outlineLevel="1" x14ac:dyDescent="0.25">
      <c r="B47" s="39"/>
      <c r="C47" s="39"/>
      <c r="D47" s="39"/>
      <c r="E47" s="39"/>
    </row>
    <row r="48" spans="2:5" ht="19.5" outlineLevel="1" x14ac:dyDescent="0.25">
      <c r="B48" s="39"/>
      <c r="C48" s="39"/>
      <c r="D48" s="39"/>
      <c r="E48" s="39"/>
    </row>
    <row r="49" spans="2:6" ht="19.5" outlineLevel="1" x14ac:dyDescent="0.25">
      <c r="B49" s="39"/>
      <c r="C49" s="39"/>
      <c r="D49" s="39"/>
      <c r="E49" s="39"/>
    </row>
    <row r="50" spans="2:6" ht="19.5" outlineLevel="1" x14ac:dyDescent="0.25">
      <c r="B50" s="39"/>
      <c r="C50" s="39"/>
      <c r="D50" s="39"/>
      <c r="E50" s="39"/>
    </row>
    <row r="51" spans="2:6" ht="19.5" outlineLevel="1" x14ac:dyDescent="0.25">
      <c r="B51" s="39"/>
      <c r="C51" s="39"/>
      <c r="D51" s="39"/>
      <c r="E51" s="39"/>
    </row>
    <row r="52" spans="2:6" ht="19.5" outlineLevel="1" x14ac:dyDescent="0.25">
      <c r="B52" s="39"/>
      <c r="C52" s="39"/>
      <c r="D52" s="39"/>
      <c r="E52" s="39"/>
    </row>
    <row r="53" spans="2:6" ht="19.5" outlineLevel="1" x14ac:dyDescent="0.25">
      <c r="B53" s="39"/>
      <c r="C53" s="39"/>
      <c r="D53" s="39"/>
      <c r="E53" s="39"/>
    </row>
    <row r="54" spans="2:6" ht="19.5" x14ac:dyDescent="0.25">
      <c r="B54" s="39"/>
      <c r="C54" s="39"/>
      <c r="D54" s="39"/>
      <c r="E54" s="39"/>
    </row>
    <row r="55" spans="2:6" ht="19.5" x14ac:dyDescent="0.25">
      <c r="B55" s="39"/>
      <c r="C55" s="39"/>
      <c r="D55" s="39"/>
      <c r="E55" s="39"/>
    </row>
    <row r="56" spans="2:6" ht="19.5" outlineLevel="1" x14ac:dyDescent="0.25">
      <c r="B56" s="28" t="s">
        <v>220</v>
      </c>
      <c r="C56" s="40"/>
      <c r="D56" s="40"/>
      <c r="E56" s="40"/>
      <c r="F56" s="40"/>
    </row>
    <row r="57" spans="2:6" ht="19.5" outlineLevel="1" x14ac:dyDescent="0.25">
      <c r="B57" s="39" t="s">
        <v>221</v>
      </c>
      <c r="C57" s="39" t="s">
        <v>222</v>
      </c>
      <c r="D57" s="39" t="s">
        <v>223</v>
      </c>
      <c r="E57" s="39" t="s">
        <v>224</v>
      </c>
      <c r="F57" s="39" t="s">
        <v>225</v>
      </c>
    </row>
    <row r="58" spans="2:6" ht="19.5" outlineLevel="1" x14ac:dyDescent="0.25">
      <c r="B58" s="39" t="s">
        <v>226</v>
      </c>
      <c r="C58" s="39">
        <v>5</v>
      </c>
      <c r="D58" s="39" t="s">
        <v>227</v>
      </c>
      <c r="E58" s="39" t="s">
        <v>228</v>
      </c>
      <c r="F58" s="39" t="s">
        <v>229</v>
      </c>
    </row>
    <row r="59" spans="2:6" ht="19.5" outlineLevel="1" x14ac:dyDescent="0.25">
      <c r="B59" s="39" t="s">
        <v>230</v>
      </c>
      <c r="C59" s="39">
        <v>4</v>
      </c>
      <c r="D59" s="39" t="s">
        <v>231</v>
      </c>
      <c r="E59" s="39" t="s">
        <v>232</v>
      </c>
      <c r="F59" s="39" t="s">
        <v>233</v>
      </c>
    </row>
    <row r="60" spans="2:6" ht="19.5" outlineLevel="1" x14ac:dyDescent="0.25">
      <c r="B60" s="39"/>
      <c r="C60" s="39"/>
      <c r="D60" s="39"/>
      <c r="E60" s="39"/>
      <c r="F60" s="39"/>
    </row>
    <row r="61" spans="2:6" ht="19.5" x14ac:dyDescent="0.25">
      <c r="B61" s="39"/>
      <c r="C61" s="39"/>
      <c r="D61" s="39"/>
      <c r="E61" s="39"/>
    </row>
    <row r="62" spans="2:6" ht="19.5" x14ac:dyDescent="0.25">
      <c r="B62" s="28" t="s">
        <v>234</v>
      </c>
      <c r="C62" s="28"/>
      <c r="D62" s="28"/>
      <c r="E62" s="28"/>
      <c r="F62" s="28"/>
    </row>
    <row r="63" spans="2:6" ht="19.5" outlineLevel="1" x14ac:dyDescent="0.25">
      <c r="B63" s="28" t="s">
        <v>193</v>
      </c>
      <c r="C63" s="40" t="s">
        <v>223</v>
      </c>
      <c r="D63" s="40" t="s">
        <v>194</v>
      </c>
      <c r="E63" s="40" t="s">
        <v>46</v>
      </c>
      <c r="F63" s="40"/>
    </row>
    <row r="64" spans="2:6" ht="19.5" outlineLevel="1" x14ac:dyDescent="0.25">
      <c r="B64" s="39"/>
      <c r="C64" s="39"/>
      <c r="D64" s="39"/>
      <c r="E64" s="39"/>
      <c r="F64" s="39"/>
    </row>
    <row r="65" spans="2:6" ht="19.5" outlineLevel="1" x14ac:dyDescent="0.25">
      <c r="B65" s="39" t="s">
        <v>399</v>
      </c>
      <c r="C65" s="39"/>
      <c r="D65" s="39"/>
      <c r="E65" s="39"/>
      <c r="F65" s="39"/>
    </row>
    <row r="66" spans="2:6" ht="19.5" outlineLevel="1" x14ac:dyDescent="0.25">
      <c r="B66" s="39" t="s">
        <v>40</v>
      </c>
      <c r="C66" s="39" t="s">
        <v>253</v>
      </c>
      <c r="D66" s="39">
        <v>1</v>
      </c>
      <c r="E66" s="39" t="s">
        <v>254</v>
      </c>
      <c r="F66" s="39"/>
    </row>
    <row r="67" spans="2:6" ht="19.5" outlineLevel="1" x14ac:dyDescent="0.25">
      <c r="B67" s="39" t="s">
        <v>400</v>
      </c>
      <c r="C67" s="39" t="s">
        <v>401</v>
      </c>
      <c r="D67" s="39">
        <v>1</v>
      </c>
      <c r="E67" s="39" t="s">
        <v>402</v>
      </c>
      <c r="F67" s="39"/>
    </row>
    <row r="68" spans="2:6" ht="19.5" outlineLevel="1" x14ac:dyDescent="0.25">
      <c r="B68" s="39"/>
      <c r="C68" s="39"/>
      <c r="D68" s="39"/>
      <c r="E68" s="39"/>
    </row>
    <row r="69" spans="2:6" ht="19.5" outlineLevel="1" x14ac:dyDescent="0.25">
      <c r="B69" s="39" t="s">
        <v>255</v>
      </c>
      <c r="C69" s="39"/>
      <c r="D69" s="39"/>
      <c r="E69" s="39"/>
    </row>
    <row r="70" spans="2:6" ht="19.5" outlineLevel="1" x14ac:dyDescent="0.25">
      <c r="B70" s="39" t="s">
        <v>327</v>
      </c>
      <c r="C70" s="39" t="s">
        <v>328</v>
      </c>
      <c r="D70" s="39">
        <v>3</v>
      </c>
      <c r="E70" s="39" t="s">
        <v>329</v>
      </c>
      <c r="F70" s="39"/>
    </row>
    <row r="71" spans="2:6" ht="19.5" outlineLevel="1" x14ac:dyDescent="0.25">
      <c r="B71" s="39" t="s">
        <v>330</v>
      </c>
      <c r="C71" s="39" t="s">
        <v>331</v>
      </c>
      <c r="D71" s="39">
        <v>4</v>
      </c>
      <c r="E71" s="39" t="s">
        <v>332</v>
      </c>
      <c r="F71" s="39"/>
    </row>
    <row r="72" spans="2:6" ht="19.5" outlineLevel="1" x14ac:dyDescent="0.25">
      <c r="B72" s="39" t="s">
        <v>333</v>
      </c>
      <c r="C72" s="39" t="s">
        <v>334</v>
      </c>
      <c r="D72" s="39">
        <v>4</v>
      </c>
      <c r="E72" s="39" t="s">
        <v>335</v>
      </c>
      <c r="F72" s="39"/>
    </row>
    <row r="73" spans="2:6" ht="19.5" outlineLevel="1" x14ac:dyDescent="0.25">
      <c r="B73" s="39" t="s">
        <v>256</v>
      </c>
      <c r="C73" s="39" t="s">
        <v>257</v>
      </c>
      <c r="D73" s="39">
        <v>9</v>
      </c>
      <c r="E73" s="39" t="s">
        <v>258</v>
      </c>
      <c r="F73" s="39"/>
    </row>
    <row r="74" spans="2:6" ht="19.5" outlineLevel="1" x14ac:dyDescent="0.25">
      <c r="B74" s="39" t="s">
        <v>336</v>
      </c>
      <c r="C74" s="39" t="s">
        <v>337</v>
      </c>
      <c r="D74" s="39">
        <v>4</v>
      </c>
      <c r="E74" s="39" t="s">
        <v>338</v>
      </c>
      <c r="F74" s="39"/>
    </row>
    <row r="75" spans="2:6" ht="19.5" outlineLevel="1" x14ac:dyDescent="0.25">
      <c r="B75" s="39"/>
      <c r="C75" s="39"/>
      <c r="D75" s="39"/>
      <c r="E75" s="39"/>
      <c r="F75" s="39"/>
    </row>
    <row r="76" spans="2:6" ht="19.5" outlineLevel="1" x14ac:dyDescent="0.25">
      <c r="B76" s="39" t="s">
        <v>235</v>
      </c>
      <c r="C76" s="39"/>
      <c r="D76" s="39"/>
      <c r="E76" s="39"/>
      <c r="F76" s="39"/>
    </row>
    <row r="77" spans="2:6" ht="19.5" outlineLevel="1" x14ac:dyDescent="0.25">
      <c r="B77" s="39" t="s">
        <v>236</v>
      </c>
      <c r="C77" s="39" t="s">
        <v>237</v>
      </c>
      <c r="D77" s="39">
        <v>8</v>
      </c>
      <c r="E77" s="39" t="s">
        <v>238</v>
      </c>
      <c r="F77" s="39"/>
    </row>
    <row r="78" spans="2:6" ht="19.5" outlineLevel="1" x14ac:dyDescent="0.25">
      <c r="B78" s="39" t="s">
        <v>239</v>
      </c>
      <c r="C78" s="39" t="s">
        <v>240</v>
      </c>
      <c r="D78" s="39">
        <v>6</v>
      </c>
      <c r="E78" s="39" t="s">
        <v>241</v>
      </c>
      <c r="F78" s="39"/>
    </row>
    <row r="79" spans="2:6" ht="19.5" outlineLevel="1" x14ac:dyDescent="0.25">
      <c r="B79" s="39" t="s">
        <v>242</v>
      </c>
      <c r="C79" s="39" t="s">
        <v>243</v>
      </c>
      <c r="D79" s="39">
        <v>23</v>
      </c>
      <c r="E79" s="39" t="s">
        <v>244</v>
      </c>
      <c r="F79" s="39"/>
    </row>
    <row r="80" spans="2:6" ht="19.5" outlineLevel="1" x14ac:dyDescent="0.25">
      <c r="B80" s="39" t="s">
        <v>245</v>
      </c>
      <c r="C80" s="39" t="s">
        <v>246</v>
      </c>
      <c r="D80" s="39">
        <v>1</v>
      </c>
      <c r="E80" s="39" t="s">
        <v>247</v>
      </c>
      <c r="F80" s="39"/>
    </row>
    <row r="81" spans="2:6" ht="19.5" outlineLevel="1" x14ac:dyDescent="0.25">
      <c r="B81" s="39"/>
      <c r="C81" s="39"/>
      <c r="D81" s="39"/>
      <c r="E81" s="39"/>
      <c r="F81" s="39"/>
    </row>
    <row r="82" spans="2:6" ht="19.5" outlineLevel="1" x14ac:dyDescent="0.25">
      <c r="B82" s="39" t="s">
        <v>259</v>
      </c>
      <c r="C82" s="39"/>
      <c r="D82" s="39"/>
      <c r="E82" s="39"/>
      <c r="F82" s="39"/>
    </row>
    <row r="83" spans="2:6" ht="19.5" outlineLevel="1" x14ac:dyDescent="0.25">
      <c r="B83" s="39" t="s">
        <v>260</v>
      </c>
      <c r="C83" s="39" t="s">
        <v>261</v>
      </c>
      <c r="D83" s="39">
        <v>1</v>
      </c>
      <c r="E83" s="39" t="s">
        <v>262</v>
      </c>
      <c r="F83" s="39"/>
    </row>
    <row r="84" spans="2:6" ht="19.5" outlineLevel="1" x14ac:dyDescent="0.25">
      <c r="B84" s="39"/>
      <c r="C84" s="39"/>
      <c r="D84" s="39"/>
      <c r="E84" s="39"/>
      <c r="F84" s="39"/>
    </row>
    <row r="85" spans="2:6" ht="19.5" outlineLevel="1" x14ac:dyDescent="0.25">
      <c r="B85" s="39" t="s">
        <v>339</v>
      </c>
      <c r="C85" s="39"/>
      <c r="D85" s="39"/>
      <c r="E85" s="39"/>
      <c r="F85" s="39"/>
    </row>
    <row r="86" spans="2:6" ht="19.5" outlineLevel="1" x14ac:dyDescent="0.25">
      <c r="B86" s="39" t="s">
        <v>296</v>
      </c>
      <c r="C86" s="39" t="s">
        <v>340</v>
      </c>
      <c r="D86" s="39">
        <v>1</v>
      </c>
      <c r="E86" s="39" t="s">
        <v>341</v>
      </c>
      <c r="F86" s="39"/>
    </row>
    <row r="87" spans="2:6" ht="19.5" outlineLevel="1" x14ac:dyDescent="0.25">
      <c r="B87" s="39"/>
      <c r="C87" s="39"/>
      <c r="D87" s="39"/>
      <c r="E87" s="39"/>
      <c r="F87" s="39"/>
    </row>
    <row r="88" spans="2:6" ht="19.5" x14ac:dyDescent="0.25">
      <c r="B88" s="39"/>
      <c r="C88" s="39"/>
      <c r="D88" s="39"/>
      <c r="E88" s="39"/>
      <c r="F88" s="39"/>
    </row>
    <row r="89" spans="2:6" ht="19.5" x14ac:dyDescent="0.25">
      <c r="B89" s="39"/>
      <c r="C89" s="39"/>
      <c r="D89" s="39"/>
      <c r="E89" s="39"/>
    </row>
    <row r="90" spans="2:6" ht="19.5" outlineLevel="1" x14ac:dyDescent="0.25">
      <c r="B90" s="28" t="s">
        <v>248</v>
      </c>
      <c r="C90" s="40"/>
      <c r="D90" s="40"/>
      <c r="E90" s="40"/>
      <c r="F90" s="40"/>
    </row>
    <row r="91" spans="2:6" ht="19.5" outlineLevel="1" x14ac:dyDescent="0.25">
      <c r="B91" s="39" t="s">
        <v>223</v>
      </c>
      <c r="C91" s="39" t="s">
        <v>249</v>
      </c>
      <c r="D91" s="39" t="s">
        <v>46</v>
      </c>
      <c r="F91" s="39"/>
    </row>
    <row r="92" spans="2:6" ht="19.5" outlineLevel="1" x14ac:dyDescent="0.25">
      <c r="B92" s="39"/>
      <c r="C92" s="39"/>
      <c r="D92" s="39"/>
      <c r="F92" s="39"/>
    </row>
    <row r="93" spans="2:6" ht="19.5" outlineLevel="1" x14ac:dyDescent="0.25">
      <c r="B93" s="39" t="s">
        <v>250</v>
      </c>
      <c r="C93" s="39"/>
      <c r="D93" s="39"/>
      <c r="F93" s="39"/>
    </row>
    <row r="94" spans="2:6" ht="19.5" outlineLevel="1" x14ac:dyDescent="0.25">
      <c r="B94" s="39" t="s">
        <v>251</v>
      </c>
      <c r="C94" s="39">
        <v>36</v>
      </c>
      <c r="D94" s="39" t="s">
        <v>252</v>
      </c>
      <c r="F94" s="39"/>
    </row>
    <row r="95" spans="2:6" ht="19.5" outlineLevel="1" x14ac:dyDescent="0.25">
      <c r="B95" s="39">
        <v>36</v>
      </c>
      <c r="C95" s="39"/>
      <c r="D95" s="39"/>
      <c r="F95" s="39"/>
    </row>
    <row r="96" spans="2:6" ht="19.5" outlineLevel="1" x14ac:dyDescent="0.25">
      <c r="B96" s="39"/>
      <c r="C96" s="39"/>
      <c r="D96" s="39"/>
      <c r="E96" s="39"/>
    </row>
    <row r="97" spans="2:6" ht="19.5" outlineLevel="1" x14ac:dyDescent="0.25">
      <c r="B97" s="39"/>
      <c r="C97" s="39"/>
      <c r="D97" s="39"/>
      <c r="E97" s="39"/>
    </row>
    <row r="98" spans="2:6" ht="19.5" outlineLevel="1" x14ac:dyDescent="0.25">
      <c r="B98" s="39"/>
      <c r="C98" s="39"/>
      <c r="D98" s="39"/>
      <c r="E98" s="39"/>
    </row>
    <row r="99" spans="2:6" outlineLevel="1" x14ac:dyDescent="0.25"/>
    <row r="102" spans="2:6" ht="19.5" outlineLevel="1" x14ac:dyDescent="0.25">
      <c r="B102" s="28" t="s">
        <v>377</v>
      </c>
      <c r="C102" s="40"/>
      <c r="D102" s="40"/>
      <c r="E102" s="40"/>
      <c r="F102" s="40"/>
    </row>
    <row r="103" spans="2:6" ht="19.5" outlineLevel="1" x14ac:dyDescent="0.25">
      <c r="B103" s="39" t="s">
        <v>343</v>
      </c>
      <c r="C103" s="39" t="s">
        <v>344</v>
      </c>
      <c r="D103" s="39" t="s">
        <v>350</v>
      </c>
      <c r="E103" s="39"/>
      <c r="F103" s="39"/>
    </row>
    <row r="104" spans="2:6" ht="19.5" outlineLevel="1" x14ac:dyDescent="0.25">
      <c r="B104" s="39" t="s">
        <v>351</v>
      </c>
      <c r="C104" s="39">
        <v>1</v>
      </c>
      <c r="D104" s="39" t="s">
        <v>403</v>
      </c>
      <c r="E104" s="39"/>
      <c r="F104" s="39"/>
    </row>
    <row r="105" spans="2:6" ht="19.5" outlineLevel="1" x14ac:dyDescent="0.25">
      <c r="B105" s="39" t="s">
        <v>352</v>
      </c>
      <c r="C105" s="39">
        <v>8</v>
      </c>
      <c r="D105" s="39" t="s">
        <v>404</v>
      </c>
      <c r="E105" s="39"/>
      <c r="F105" s="39"/>
    </row>
    <row r="106" spans="2:6" ht="19.5" x14ac:dyDescent="0.25">
      <c r="B106" s="39" t="s">
        <v>395</v>
      </c>
      <c r="C106" s="39">
        <v>9</v>
      </c>
      <c r="D106" s="39" t="s">
        <v>405</v>
      </c>
      <c r="E106" s="39"/>
      <c r="F106" s="39"/>
    </row>
    <row r="107" spans="2:6" ht="19.5" x14ac:dyDescent="0.25">
      <c r="B107" s="39"/>
      <c r="C107" s="39"/>
      <c r="D107" s="39"/>
      <c r="E107" s="39"/>
      <c r="F107" s="39"/>
    </row>
    <row r="108" spans="2:6" ht="19.5" x14ac:dyDescent="0.25">
      <c r="B108" s="39"/>
      <c r="C108" s="39"/>
      <c r="D108" s="39"/>
      <c r="E108" s="39"/>
      <c r="F108" s="39"/>
    </row>
    <row r="109" spans="2:6" ht="19.5" x14ac:dyDescent="0.25">
      <c r="B109" s="39"/>
      <c r="C109" s="39"/>
      <c r="D109" s="39"/>
      <c r="E109" s="39"/>
      <c r="F109" s="39"/>
    </row>
    <row r="110" spans="2:6" ht="19.5" x14ac:dyDescent="0.25">
      <c r="B110" s="39"/>
      <c r="C110" s="39"/>
      <c r="D110" s="39"/>
      <c r="E110" s="39"/>
      <c r="F110" s="39"/>
    </row>
    <row r="111" spans="2:6" ht="19.5" x14ac:dyDescent="0.25">
      <c r="B111" s="39"/>
      <c r="C111" s="39"/>
      <c r="D111" s="39"/>
      <c r="E111" s="39"/>
      <c r="F111" s="39"/>
    </row>
    <row r="112" spans="2:6" ht="19.5" x14ac:dyDescent="0.25">
      <c r="B112" s="39"/>
      <c r="C112" s="39"/>
      <c r="D112" s="39"/>
      <c r="E112" s="39"/>
      <c r="F112" s="39"/>
    </row>
    <row r="113" spans="2:6" ht="19.5" x14ac:dyDescent="0.25">
      <c r="B113" s="39"/>
      <c r="C113" s="39"/>
      <c r="D113" s="39"/>
      <c r="E113" s="39"/>
      <c r="F113" s="39"/>
    </row>
    <row r="114" spans="2:6" ht="19.5" x14ac:dyDescent="0.25">
      <c r="B114" s="39"/>
      <c r="C114" s="39"/>
      <c r="D114" s="39"/>
      <c r="E114" s="39"/>
      <c r="F114" s="39"/>
    </row>
    <row r="115" spans="2:6" ht="19.5" x14ac:dyDescent="0.25">
      <c r="B115" s="39"/>
      <c r="C115" s="39"/>
      <c r="D115" s="39"/>
      <c r="E115" s="39"/>
      <c r="F115" s="39"/>
    </row>
    <row r="116" spans="2:6" ht="19.5" x14ac:dyDescent="0.25">
      <c r="B116" s="39"/>
      <c r="C116" s="39"/>
      <c r="D116" s="39"/>
      <c r="E116" s="39"/>
      <c r="F116" s="39"/>
    </row>
    <row r="117" spans="2:6" ht="19.5" x14ac:dyDescent="0.25">
      <c r="B117" s="39"/>
      <c r="C117" s="39"/>
      <c r="D117" s="39"/>
      <c r="E117" s="39"/>
      <c r="F117" s="39"/>
    </row>
    <row r="118" spans="2:6" ht="19.5" x14ac:dyDescent="0.25">
      <c r="B118" s="39"/>
      <c r="C118" s="39"/>
      <c r="D118" s="39"/>
      <c r="E118" s="39"/>
      <c r="F118" s="39"/>
    </row>
    <row r="119" spans="2:6" ht="19.5" x14ac:dyDescent="0.25">
      <c r="B119" s="39"/>
      <c r="C119" s="39"/>
      <c r="D119" s="39"/>
      <c r="E119" s="39"/>
      <c r="F119" s="39"/>
    </row>
    <row r="120" spans="2:6" ht="19.5" x14ac:dyDescent="0.25">
      <c r="B120" s="39"/>
      <c r="C120" s="39"/>
      <c r="D120" s="39"/>
      <c r="E120" s="39"/>
      <c r="F120" s="39"/>
    </row>
    <row r="121" spans="2:6" ht="19.5" x14ac:dyDescent="0.25">
      <c r="B121" s="39"/>
      <c r="C121" s="39"/>
      <c r="D121" s="39"/>
      <c r="E121" s="39"/>
      <c r="F121" s="39"/>
    </row>
    <row r="122" spans="2:6" ht="19.5" x14ac:dyDescent="0.25">
      <c r="B122" s="39"/>
      <c r="C122" s="39"/>
      <c r="D122" s="39"/>
      <c r="E122" s="39"/>
      <c r="F122" s="39"/>
    </row>
    <row r="123" spans="2:6" ht="19.5" x14ac:dyDescent="0.25">
      <c r="B123" s="39"/>
      <c r="C123" s="39"/>
      <c r="D123" s="39"/>
      <c r="E123" s="39"/>
      <c r="F123" s="39"/>
    </row>
    <row r="124" spans="2:6" ht="19.5" x14ac:dyDescent="0.25">
      <c r="B124" s="39"/>
      <c r="C124" s="39"/>
      <c r="D124" s="39"/>
      <c r="E124" s="39"/>
      <c r="F124" s="39"/>
    </row>
    <row r="125" spans="2:6" ht="19.5" x14ac:dyDescent="0.25">
      <c r="B125" s="39"/>
      <c r="C125" s="39"/>
      <c r="D125" s="39"/>
      <c r="E125" s="39"/>
      <c r="F125" s="39"/>
    </row>
    <row r="126" spans="2:6" ht="19.5" x14ac:dyDescent="0.25">
      <c r="B126" s="39"/>
      <c r="C126" s="39"/>
      <c r="D126" s="39"/>
      <c r="E126" s="39"/>
      <c r="F126" s="39"/>
    </row>
    <row r="127" spans="2:6" ht="19.5" x14ac:dyDescent="0.25">
      <c r="B127" s="39"/>
      <c r="C127" s="39"/>
      <c r="D127" s="39"/>
      <c r="E127" s="39"/>
      <c r="F127" s="39"/>
    </row>
    <row r="128" spans="2:6" ht="19.5" x14ac:dyDescent="0.25">
      <c r="B128" s="39"/>
      <c r="C128" s="39"/>
      <c r="D128" s="39"/>
      <c r="E128" s="39"/>
      <c r="F128" s="39"/>
    </row>
    <row r="129" spans="2:6" ht="19.5" x14ac:dyDescent="0.25">
      <c r="B129" s="39"/>
      <c r="C129" s="39"/>
      <c r="D129" s="39"/>
      <c r="E129" s="39"/>
      <c r="F129" s="39"/>
    </row>
    <row r="130" spans="2:6" ht="19.5" x14ac:dyDescent="0.25">
      <c r="B130" s="39"/>
      <c r="C130" s="39"/>
      <c r="D130" s="39"/>
      <c r="E130" s="39"/>
      <c r="F130" s="39"/>
    </row>
    <row r="131" spans="2:6" ht="19.5" x14ac:dyDescent="0.25">
      <c r="B131" s="39"/>
      <c r="C131" s="39"/>
      <c r="D131" s="39"/>
      <c r="E131" s="39"/>
      <c r="F131" s="39"/>
    </row>
    <row r="132" spans="2:6" ht="19.5" x14ac:dyDescent="0.25">
      <c r="B132" s="39"/>
      <c r="C132" s="39"/>
      <c r="D132" s="39"/>
      <c r="E132" s="39"/>
      <c r="F132" s="39"/>
    </row>
    <row r="133" spans="2:6" ht="19.5" x14ac:dyDescent="0.25">
      <c r="B133" s="39"/>
      <c r="C133" s="39"/>
      <c r="D133" s="39"/>
      <c r="E133" s="39"/>
      <c r="F133" s="39"/>
    </row>
    <row r="134" spans="2:6" ht="19.5" x14ac:dyDescent="0.25">
      <c r="B134" s="39"/>
      <c r="C134" s="39"/>
      <c r="D134" s="39"/>
      <c r="E134" s="39"/>
      <c r="F134" s="39"/>
    </row>
    <row r="135" spans="2:6" ht="19.5" x14ac:dyDescent="0.25">
      <c r="B135" s="39"/>
      <c r="C135" s="39"/>
      <c r="D135" s="39"/>
      <c r="E135" s="39"/>
      <c r="F135" s="39"/>
    </row>
    <row r="136" spans="2:6" ht="19.5" x14ac:dyDescent="0.25">
      <c r="B136" s="39"/>
      <c r="C136" s="39"/>
      <c r="D136" s="39"/>
      <c r="E136" s="39"/>
      <c r="F136" s="39"/>
    </row>
    <row r="137" spans="2:6" ht="19.5" x14ac:dyDescent="0.25">
      <c r="B137" s="39"/>
      <c r="C137" s="39"/>
      <c r="D137" s="39"/>
      <c r="E137" s="39"/>
      <c r="F137" s="39"/>
    </row>
    <row r="138" spans="2:6" ht="19.5" x14ac:dyDescent="0.25">
      <c r="B138" s="39"/>
      <c r="C138" s="39"/>
      <c r="D138" s="39"/>
      <c r="E138" s="39"/>
      <c r="F138" s="39"/>
    </row>
    <row r="139" spans="2:6" ht="19.5" x14ac:dyDescent="0.25">
      <c r="B139" s="39"/>
      <c r="C139" s="39"/>
      <c r="D139" s="39"/>
      <c r="E139" s="39"/>
      <c r="F139" s="39"/>
    </row>
    <row r="140" spans="2:6" ht="19.5" x14ac:dyDescent="0.25">
      <c r="B140" s="39"/>
      <c r="C140" s="39"/>
      <c r="D140" s="39"/>
      <c r="E140" s="39"/>
      <c r="F140" s="39"/>
    </row>
    <row r="141" spans="2:6" ht="19.5" x14ac:dyDescent="0.25">
      <c r="B141" s="39"/>
      <c r="C141" s="39"/>
      <c r="D141" s="39"/>
      <c r="E141" s="39"/>
      <c r="F141" s="39"/>
    </row>
    <row r="142" spans="2:6" ht="19.5" x14ac:dyDescent="0.25">
      <c r="B142" s="39"/>
      <c r="C142" s="39"/>
      <c r="D142" s="39"/>
      <c r="E142" s="39"/>
      <c r="F142" s="39"/>
    </row>
    <row r="143" spans="2:6" ht="19.5" x14ac:dyDescent="0.25">
      <c r="B143" s="39"/>
      <c r="C143" s="39"/>
      <c r="D143" s="39"/>
      <c r="E143" s="39"/>
      <c r="F143" s="39"/>
    </row>
    <row r="144" spans="2:6" ht="19.5" x14ac:dyDescent="0.25">
      <c r="B144" s="39"/>
      <c r="C144" s="39"/>
      <c r="D144" s="39"/>
      <c r="E144" s="39"/>
      <c r="F144" s="39"/>
    </row>
    <row r="145" spans="2:6" ht="19.5" x14ac:dyDescent="0.25">
      <c r="B145" s="39"/>
      <c r="C145" s="39"/>
      <c r="D145" s="39"/>
      <c r="E145" s="39"/>
      <c r="F145" s="39"/>
    </row>
    <row r="146" spans="2:6" ht="19.5" x14ac:dyDescent="0.25">
      <c r="B146" s="39"/>
      <c r="C146" s="39"/>
      <c r="D146" s="39"/>
      <c r="E146" s="39"/>
      <c r="F146" s="39"/>
    </row>
    <row r="147" spans="2:6" ht="19.5" x14ac:dyDescent="0.25">
      <c r="B147" s="39"/>
      <c r="C147" s="39"/>
      <c r="D147" s="39"/>
      <c r="E147" s="39"/>
      <c r="F147" s="39"/>
    </row>
    <row r="148" spans="2:6" ht="19.5" x14ac:dyDescent="0.25">
      <c r="B148" s="39"/>
      <c r="C148" s="39"/>
      <c r="D148" s="39"/>
      <c r="E148" s="39"/>
      <c r="F148" s="39"/>
    </row>
    <row r="149" spans="2:6" ht="19.5" x14ac:dyDescent="0.25">
      <c r="B149" s="39"/>
      <c r="C149" s="39"/>
      <c r="D149" s="39"/>
      <c r="E149" s="39"/>
      <c r="F149" s="39"/>
    </row>
    <row r="150" spans="2:6" ht="19.5" x14ac:dyDescent="0.25">
      <c r="B150" s="39"/>
      <c r="C150" s="39"/>
      <c r="D150" s="39"/>
      <c r="E150" s="39"/>
      <c r="F150" s="39"/>
    </row>
    <row r="151" spans="2:6" ht="19.5" x14ac:dyDescent="0.25">
      <c r="B151" s="39"/>
      <c r="C151" s="39"/>
      <c r="D151" s="39"/>
      <c r="E151" s="39"/>
      <c r="F151" s="39"/>
    </row>
    <row r="152" spans="2:6" ht="19.5" x14ac:dyDescent="0.25">
      <c r="B152" s="39"/>
      <c r="C152" s="39"/>
      <c r="D152" s="39"/>
      <c r="E152" s="39"/>
      <c r="F152" s="39"/>
    </row>
    <row r="153" spans="2:6" ht="19.5" x14ac:dyDescent="0.25">
      <c r="B153" s="39"/>
      <c r="C153" s="39"/>
      <c r="D153" s="39"/>
      <c r="E153" s="39"/>
      <c r="F153" s="39"/>
    </row>
    <row r="154" spans="2:6" ht="19.5" x14ac:dyDescent="0.25">
      <c r="B154" s="39"/>
      <c r="C154" s="39"/>
      <c r="D154" s="39"/>
      <c r="E154" s="39"/>
      <c r="F154" s="39"/>
    </row>
    <row r="155" spans="2:6" ht="19.5" x14ac:dyDescent="0.25">
      <c r="B155" s="39"/>
      <c r="C155" s="39"/>
      <c r="D155" s="39"/>
      <c r="E155" s="39"/>
      <c r="F155" s="39"/>
    </row>
    <row r="156" spans="2:6" ht="19.5" x14ac:dyDescent="0.25">
      <c r="B156" s="39"/>
      <c r="C156" s="39"/>
      <c r="D156" s="39"/>
      <c r="E156" s="39"/>
      <c r="F156" s="39"/>
    </row>
    <row r="157" spans="2:6" ht="19.5" x14ac:dyDescent="0.25">
      <c r="B157" s="39"/>
      <c r="C157" s="39"/>
      <c r="D157" s="39"/>
      <c r="E157" s="39"/>
      <c r="F157" s="39"/>
    </row>
    <row r="158" spans="2:6" ht="19.5" x14ac:dyDescent="0.25">
      <c r="B158" s="39"/>
      <c r="C158" s="39"/>
      <c r="D158" s="39"/>
      <c r="E158" s="39"/>
      <c r="F158" s="39"/>
    </row>
    <row r="159" spans="2:6" ht="19.5" x14ac:dyDescent="0.25">
      <c r="B159" s="39"/>
      <c r="C159" s="39"/>
      <c r="D159" s="39"/>
      <c r="E159" s="39"/>
      <c r="F159" s="39"/>
    </row>
    <row r="160" spans="2:6" ht="19.5" x14ac:dyDescent="0.25">
      <c r="B160" s="39"/>
      <c r="C160" s="39"/>
      <c r="D160" s="39"/>
      <c r="E160" s="39"/>
      <c r="F160" s="39"/>
    </row>
    <row r="161" spans="2:6" ht="19.5" x14ac:dyDescent="0.25">
      <c r="B161" s="39"/>
      <c r="C161" s="39"/>
      <c r="D161" s="39"/>
      <c r="E161" s="39"/>
      <c r="F161" s="39"/>
    </row>
    <row r="162" spans="2:6" ht="19.5" x14ac:dyDescent="0.25">
      <c r="B162" s="39"/>
      <c r="C162" s="39"/>
      <c r="D162" s="39"/>
      <c r="E162" s="39"/>
      <c r="F162" s="39"/>
    </row>
    <row r="163" spans="2:6" ht="19.5" x14ac:dyDescent="0.25">
      <c r="B163" s="39"/>
      <c r="C163" s="39"/>
      <c r="D163" s="39"/>
      <c r="E163" s="39"/>
      <c r="F163" s="39"/>
    </row>
    <row r="164" spans="2:6" ht="19.5" x14ac:dyDescent="0.25">
      <c r="B164" s="39"/>
      <c r="C164" s="39"/>
      <c r="D164" s="39"/>
      <c r="E164" s="39"/>
      <c r="F164" s="39"/>
    </row>
    <row r="165" spans="2:6" ht="19.5" x14ac:dyDescent="0.25">
      <c r="B165" s="39"/>
      <c r="C165" s="39"/>
      <c r="D165" s="39"/>
      <c r="E165" s="39"/>
      <c r="F165" s="39"/>
    </row>
    <row r="166" spans="2:6" ht="19.5" x14ac:dyDescent="0.25">
      <c r="B166" s="39"/>
      <c r="C166" s="39"/>
      <c r="D166" s="39"/>
      <c r="E166" s="39"/>
      <c r="F166" s="39"/>
    </row>
    <row r="167" spans="2:6" ht="19.5" x14ac:dyDescent="0.25">
      <c r="B167" s="39"/>
      <c r="C167" s="39"/>
      <c r="D167" s="39"/>
      <c r="E167" s="39"/>
      <c r="F167" s="39"/>
    </row>
    <row r="168" spans="2:6" ht="19.5" x14ac:dyDescent="0.25">
      <c r="B168" s="39"/>
      <c r="C168" s="39"/>
      <c r="D168" s="39"/>
      <c r="E168" s="39"/>
      <c r="F168" s="39"/>
    </row>
    <row r="169" spans="2:6" ht="19.5" x14ac:dyDescent="0.25">
      <c r="B169" s="39"/>
      <c r="C169" s="39"/>
      <c r="D169" s="39"/>
      <c r="E169" s="39"/>
      <c r="F169" s="39"/>
    </row>
    <row r="170" spans="2:6" ht="19.5" x14ac:dyDescent="0.25">
      <c r="B170" s="39"/>
      <c r="C170" s="39"/>
      <c r="D170" s="39"/>
      <c r="E170" s="39"/>
      <c r="F170" s="39"/>
    </row>
    <row r="171" spans="2:6" ht="19.5" x14ac:dyDescent="0.25">
      <c r="B171" s="39"/>
      <c r="C171" s="39"/>
      <c r="D171" s="39"/>
      <c r="E171" s="39"/>
      <c r="F171" s="39"/>
    </row>
    <row r="172" spans="2:6" ht="19.5" x14ac:dyDescent="0.25">
      <c r="B172" s="39"/>
      <c r="C172" s="39"/>
      <c r="D172" s="39"/>
      <c r="E172" s="39"/>
      <c r="F172" s="39"/>
    </row>
    <row r="173" spans="2:6" ht="19.5" x14ac:dyDescent="0.25">
      <c r="B173" s="39"/>
      <c r="C173" s="39"/>
      <c r="D173" s="39"/>
      <c r="E173" s="39"/>
      <c r="F173" s="39"/>
    </row>
    <row r="174" spans="2:6" ht="19.5" x14ac:dyDescent="0.25">
      <c r="B174" s="39"/>
      <c r="C174" s="39"/>
      <c r="D174" s="39"/>
      <c r="E174" s="39"/>
      <c r="F174" s="39"/>
    </row>
    <row r="175" spans="2:6" ht="19.5" x14ac:dyDescent="0.25">
      <c r="B175" s="39"/>
      <c r="C175" s="39"/>
      <c r="D175" s="39"/>
      <c r="E175" s="39"/>
      <c r="F175" s="39"/>
    </row>
    <row r="176" spans="2:6" ht="19.5" x14ac:dyDescent="0.25">
      <c r="B176" s="39"/>
      <c r="C176" s="39"/>
      <c r="D176" s="39"/>
      <c r="E176" s="39"/>
      <c r="F176" s="39"/>
    </row>
    <row r="177" spans="2:6" ht="19.5" x14ac:dyDescent="0.25">
      <c r="B177" s="39"/>
      <c r="C177" s="39"/>
      <c r="D177" s="39"/>
      <c r="E177" s="39"/>
      <c r="F177" s="39"/>
    </row>
    <row r="178" spans="2:6" ht="19.5" x14ac:dyDescent="0.25">
      <c r="B178" s="39"/>
      <c r="C178" s="39"/>
      <c r="D178" s="39"/>
      <c r="E178" s="39"/>
      <c r="F178" s="39"/>
    </row>
    <row r="179" spans="2:6" ht="19.5" x14ac:dyDescent="0.25">
      <c r="B179" s="39"/>
      <c r="C179" s="39"/>
      <c r="D179" s="39"/>
      <c r="E179" s="39"/>
      <c r="F179" s="39"/>
    </row>
    <row r="180" spans="2:6" ht="19.5" x14ac:dyDescent="0.25">
      <c r="B180" s="39"/>
      <c r="C180" s="39"/>
      <c r="D180" s="39"/>
      <c r="E180" s="39"/>
      <c r="F180" s="39"/>
    </row>
    <row r="181" spans="2:6" ht="19.5" x14ac:dyDescent="0.25">
      <c r="B181" s="39"/>
      <c r="C181" s="39"/>
      <c r="D181" s="39"/>
      <c r="E181" s="39"/>
      <c r="F181" s="39"/>
    </row>
    <row r="182" spans="2:6" ht="19.5" x14ac:dyDescent="0.25">
      <c r="B182" s="39"/>
      <c r="C182" s="39"/>
      <c r="D182" s="39"/>
      <c r="E182" s="39"/>
      <c r="F182" s="39"/>
    </row>
    <row r="183" spans="2:6" ht="19.5" x14ac:dyDescent="0.25">
      <c r="B183" s="39"/>
      <c r="C183" s="39"/>
      <c r="D183" s="39"/>
      <c r="E183" s="39"/>
      <c r="F183" s="39"/>
    </row>
    <row r="184" spans="2:6" ht="19.5" x14ac:dyDescent="0.25">
      <c r="B184" s="39"/>
      <c r="C184" s="39"/>
      <c r="D184" s="39"/>
      <c r="E184" s="39"/>
      <c r="F184" s="39"/>
    </row>
    <row r="185" spans="2:6" ht="19.5" x14ac:dyDescent="0.25">
      <c r="B185" s="39"/>
      <c r="C185" s="39"/>
      <c r="D185" s="39"/>
      <c r="E185" s="39"/>
      <c r="F185" s="39"/>
    </row>
    <row r="186" spans="2:6" ht="19.5" x14ac:dyDescent="0.25">
      <c r="B186" s="39"/>
      <c r="C186" s="39"/>
      <c r="D186" s="39"/>
      <c r="E186" s="39"/>
      <c r="F186" s="39"/>
    </row>
    <row r="187" spans="2:6" ht="19.5" x14ac:dyDescent="0.25">
      <c r="B187" s="39"/>
      <c r="C187" s="39"/>
      <c r="D187" s="39"/>
      <c r="E187" s="39"/>
      <c r="F187" s="39"/>
    </row>
    <row r="188" spans="2:6" ht="19.5" x14ac:dyDescent="0.25">
      <c r="B188" s="39"/>
      <c r="C188" s="39"/>
      <c r="D188" s="39"/>
      <c r="E188" s="39"/>
      <c r="F188" s="39"/>
    </row>
    <row r="189" spans="2:6" ht="19.5" x14ac:dyDescent="0.25">
      <c r="B189" s="39"/>
      <c r="C189" s="39"/>
      <c r="D189" s="39"/>
      <c r="E189" s="39"/>
      <c r="F189" s="39"/>
    </row>
    <row r="190" spans="2:6" ht="19.5" x14ac:dyDescent="0.25">
      <c r="B190" s="39"/>
      <c r="C190" s="39"/>
      <c r="D190" s="39"/>
      <c r="E190" s="39"/>
      <c r="F190" s="39"/>
    </row>
    <row r="191" spans="2:6" ht="19.5" x14ac:dyDescent="0.25">
      <c r="B191" s="39"/>
      <c r="C191" s="39"/>
      <c r="D191" s="39"/>
      <c r="E191" s="39"/>
      <c r="F191" s="39"/>
    </row>
    <row r="192" spans="2:6" ht="19.5" x14ac:dyDescent="0.25">
      <c r="B192" s="39"/>
      <c r="C192" s="39"/>
      <c r="D192" s="39"/>
      <c r="E192" s="39"/>
      <c r="F192" s="39"/>
    </row>
    <row r="193" spans="2:6" ht="19.5" x14ac:dyDescent="0.25">
      <c r="B193" s="39"/>
      <c r="C193" s="39"/>
      <c r="D193" s="39"/>
      <c r="E193" s="39"/>
      <c r="F193" s="39"/>
    </row>
    <row r="194" spans="2:6" ht="19.5" x14ac:dyDescent="0.25">
      <c r="B194" s="39"/>
      <c r="C194" s="39"/>
      <c r="D194" s="39"/>
      <c r="E194" s="39"/>
      <c r="F194" s="39"/>
    </row>
    <row r="195" spans="2:6" ht="19.5" x14ac:dyDescent="0.25">
      <c r="B195" s="39"/>
      <c r="C195" s="39"/>
      <c r="D195" s="39"/>
      <c r="E195" s="39"/>
      <c r="F195" s="39"/>
    </row>
    <row r="196" spans="2:6" ht="19.5" x14ac:dyDescent="0.25">
      <c r="B196" s="39"/>
      <c r="C196" s="39"/>
      <c r="D196" s="39"/>
      <c r="E196" s="39"/>
      <c r="F196" s="39"/>
    </row>
    <row r="197" spans="2:6" ht="19.5" x14ac:dyDescent="0.25">
      <c r="B197" s="39"/>
      <c r="C197" s="39"/>
      <c r="D197" s="39"/>
      <c r="E197" s="39"/>
      <c r="F197" s="39"/>
    </row>
    <row r="198" spans="2:6" ht="19.5" x14ac:dyDescent="0.25">
      <c r="B198" s="39"/>
      <c r="C198" s="39"/>
      <c r="D198" s="39"/>
      <c r="E198" s="39"/>
      <c r="F198" s="39"/>
    </row>
    <row r="199" spans="2:6" ht="19.5" x14ac:dyDescent="0.25">
      <c r="B199" s="39"/>
      <c r="C199" s="39"/>
      <c r="D199" s="39"/>
      <c r="E199" s="39"/>
      <c r="F199" s="39"/>
    </row>
    <row r="200" spans="2:6" ht="19.5" x14ac:dyDescent="0.25">
      <c r="B200" s="39"/>
      <c r="C200" s="39"/>
      <c r="D200" s="39"/>
      <c r="E200" s="39"/>
      <c r="F200" s="39"/>
    </row>
    <row r="201" spans="2:6" ht="19.5" x14ac:dyDescent="0.25">
      <c r="B201" s="39"/>
      <c r="C201" s="39"/>
      <c r="D201" s="39"/>
      <c r="E201" s="39"/>
      <c r="F201" s="39"/>
    </row>
    <row r="202" spans="2:6" ht="19.5" x14ac:dyDescent="0.25">
      <c r="B202" s="39"/>
      <c r="C202" s="39"/>
      <c r="D202" s="39"/>
      <c r="E202" s="39"/>
      <c r="F202" s="39"/>
    </row>
    <row r="203" spans="2:6" ht="19.5" x14ac:dyDescent="0.25">
      <c r="B203" s="39"/>
      <c r="C203" s="39"/>
      <c r="D203" s="39"/>
      <c r="E203" s="39"/>
      <c r="F203" s="39"/>
    </row>
    <row r="204" spans="2:6" ht="19.5" x14ac:dyDescent="0.25">
      <c r="B204" s="39"/>
      <c r="C204" s="39"/>
      <c r="D204" s="39"/>
      <c r="E204" s="39"/>
      <c r="F204" s="39"/>
    </row>
    <row r="205" spans="2:6" ht="19.5" x14ac:dyDescent="0.25">
      <c r="B205" s="39"/>
      <c r="C205" s="39"/>
      <c r="D205" s="39"/>
      <c r="E205" s="39"/>
      <c r="F205" s="39"/>
    </row>
    <row r="206" spans="2:6" ht="19.5" x14ac:dyDescent="0.25">
      <c r="B206" s="39"/>
      <c r="C206" s="39"/>
      <c r="D206" s="39"/>
      <c r="E206" s="39"/>
      <c r="F206" s="39"/>
    </row>
    <row r="207" spans="2:6" ht="19.5" x14ac:dyDescent="0.25">
      <c r="B207" s="39"/>
      <c r="C207" s="39"/>
      <c r="D207" s="39"/>
      <c r="E207" s="39"/>
      <c r="F207" s="39"/>
    </row>
    <row r="208" spans="2:6" ht="19.5" x14ac:dyDescent="0.25">
      <c r="B208" s="39"/>
      <c r="C208" s="39"/>
      <c r="D208" s="39"/>
      <c r="E208" s="39"/>
      <c r="F208" s="39"/>
    </row>
    <row r="209" spans="2:6" ht="19.5" x14ac:dyDescent="0.25">
      <c r="B209" s="39"/>
      <c r="C209" s="39"/>
      <c r="D209" s="39"/>
      <c r="E209" s="39"/>
      <c r="F209" s="39"/>
    </row>
    <row r="210" spans="2:6" ht="19.5" x14ac:dyDescent="0.25">
      <c r="B210" s="39"/>
      <c r="C210" s="39"/>
      <c r="D210" s="39"/>
      <c r="E210" s="39"/>
      <c r="F210" s="39"/>
    </row>
    <row r="211" spans="2:6" ht="19.5" x14ac:dyDescent="0.25">
      <c r="B211" s="39"/>
      <c r="C211" s="39"/>
      <c r="D211" s="39"/>
      <c r="E211" s="39"/>
      <c r="F211" s="39"/>
    </row>
    <row r="212" spans="2:6" ht="19.5" x14ac:dyDescent="0.25">
      <c r="B212" s="39"/>
      <c r="C212" s="39"/>
      <c r="D212" s="39"/>
      <c r="E212" s="39"/>
      <c r="F212" s="39"/>
    </row>
    <row r="213" spans="2:6" ht="19.5" x14ac:dyDescent="0.25">
      <c r="B213" s="39"/>
      <c r="C213" s="39"/>
      <c r="D213" s="39"/>
      <c r="E213" s="39"/>
      <c r="F213" s="39"/>
    </row>
    <row r="214" spans="2:6" ht="19.5" x14ac:dyDescent="0.25">
      <c r="B214" s="39"/>
      <c r="C214" s="39"/>
      <c r="D214" s="39"/>
      <c r="E214" s="39"/>
      <c r="F214" s="39"/>
    </row>
    <row r="215" spans="2:6" ht="19.5" x14ac:dyDescent="0.25">
      <c r="B215" s="39"/>
      <c r="C215" s="39"/>
      <c r="D215" s="39"/>
      <c r="E215" s="39"/>
      <c r="F215" s="39"/>
    </row>
    <row r="216" spans="2:6" ht="19.5" x14ac:dyDescent="0.25">
      <c r="B216" s="39"/>
      <c r="C216" s="39"/>
      <c r="D216" s="39"/>
      <c r="E216" s="39"/>
      <c r="F216" s="39"/>
    </row>
    <row r="217" spans="2:6" ht="19.5" x14ac:dyDescent="0.25">
      <c r="B217" s="39"/>
      <c r="C217" s="39"/>
      <c r="D217" s="39"/>
      <c r="E217" s="39"/>
      <c r="F217" s="39"/>
    </row>
    <row r="218" spans="2:6" ht="19.5" x14ac:dyDescent="0.25">
      <c r="B218" s="39"/>
      <c r="C218" s="39"/>
      <c r="D218" s="39"/>
      <c r="E218" s="39"/>
      <c r="F218" s="39"/>
    </row>
    <row r="219" spans="2:6" ht="19.5" x14ac:dyDescent="0.25">
      <c r="B219" s="39"/>
      <c r="C219" s="39"/>
      <c r="D219" s="39"/>
      <c r="E219" s="39"/>
      <c r="F219" s="39"/>
    </row>
    <row r="220" spans="2:6" ht="19.5" x14ac:dyDescent="0.25">
      <c r="B220" s="39"/>
      <c r="C220" s="39"/>
      <c r="D220" s="39"/>
      <c r="E220" s="39"/>
      <c r="F220" s="39"/>
    </row>
    <row r="221" spans="2:6" ht="19.5" x14ac:dyDescent="0.25">
      <c r="B221" s="39"/>
      <c r="C221" s="39"/>
      <c r="D221" s="39"/>
      <c r="E221" s="39"/>
      <c r="F221" s="39"/>
    </row>
    <row r="222" spans="2:6" ht="19.5" x14ac:dyDescent="0.25">
      <c r="B222" s="39"/>
      <c r="C222" s="39"/>
      <c r="D222" s="39"/>
      <c r="E222" s="39"/>
      <c r="F222" s="39"/>
    </row>
    <row r="223" spans="2:6" ht="19.5" x14ac:dyDescent="0.25">
      <c r="B223" s="39"/>
      <c r="C223" s="39"/>
      <c r="D223" s="39"/>
      <c r="E223" s="39"/>
      <c r="F223" s="39"/>
    </row>
    <row r="224" spans="2:6" ht="19.5" x14ac:dyDescent="0.25">
      <c r="B224" s="39"/>
      <c r="C224" s="39"/>
      <c r="D224" s="39"/>
      <c r="E224" s="39"/>
      <c r="F224" s="39"/>
    </row>
    <row r="225" spans="2:6" ht="19.5" x14ac:dyDescent="0.25">
      <c r="B225" s="39"/>
      <c r="C225" s="39"/>
      <c r="D225" s="39"/>
      <c r="E225" s="39"/>
      <c r="F225" s="39"/>
    </row>
    <row r="226" spans="2:6" ht="19.5" x14ac:dyDescent="0.25">
      <c r="B226" s="39"/>
      <c r="C226" s="39"/>
      <c r="D226" s="39"/>
      <c r="E226" s="39"/>
      <c r="F226" s="39"/>
    </row>
    <row r="227" spans="2:6" ht="19.5" x14ac:dyDescent="0.25">
      <c r="B227" s="39"/>
      <c r="C227" s="39"/>
      <c r="D227" s="39"/>
      <c r="E227" s="39"/>
      <c r="F227" s="39"/>
    </row>
    <row r="228" spans="2:6" ht="19.5" x14ac:dyDescent="0.25">
      <c r="B228" s="39"/>
      <c r="C228" s="39"/>
      <c r="D228" s="39"/>
      <c r="E228" s="39"/>
      <c r="F228" s="39"/>
    </row>
    <row r="229" spans="2:6" ht="19.5" x14ac:dyDescent="0.25">
      <c r="B229" s="39"/>
      <c r="C229" s="39"/>
      <c r="D229" s="39"/>
      <c r="E229" s="39"/>
      <c r="F229" s="39"/>
    </row>
    <row r="230" spans="2:6" ht="19.5" x14ac:dyDescent="0.25">
      <c r="B230" s="39"/>
      <c r="C230" s="39"/>
      <c r="D230" s="39"/>
      <c r="E230" s="39"/>
      <c r="F230" s="39"/>
    </row>
    <row r="231" spans="2:6" ht="19.5" x14ac:dyDescent="0.25">
      <c r="B231" s="39"/>
      <c r="C231" s="39"/>
      <c r="D231" s="39"/>
      <c r="E231" s="39"/>
      <c r="F231" s="39"/>
    </row>
    <row r="232" spans="2:6" ht="19.5" x14ac:dyDescent="0.25">
      <c r="B232" s="39"/>
      <c r="C232" s="39"/>
      <c r="D232" s="39"/>
      <c r="E232" s="39"/>
      <c r="F232" s="39"/>
    </row>
    <row r="233" spans="2:6" ht="19.5" x14ac:dyDescent="0.25">
      <c r="B233" s="39"/>
      <c r="C233" s="39"/>
      <c r="D233" s="39"/>
      <c r="E233" s="39"/>
      <c r="F233" s="39"/>
    </row>
    <row r="234" spans="2:6" ht="19.5" x14ac:dyDescent="0.25">
      <c r="B234" s="39"/>
      <c r="C234" s="39"/>
      <c r="D234" s="39"/>
      <c r="E234" s="39"/>
      <c r="F234" s="39"/>
    </row>
    <row r="235" spans="2:6" ht="19.5" x14ac:dyDescent="0.25">
      <c r="B235" s="39"/>
      <c r="C235" s="39"/>
      <c r="D235" s="39"/>
      <c r="E235" s="39"/>
      <c r="F235" s="39"/>
    </row>
    <row r="236" spans="2:6" ht="19.5" x14ac:dyDescent="0.25">
      <c r="B236" s="39"/>
      <c r="C236" s="39"/>
      <c r="D236" s="39"/>
      <c r="E236" s="39"/>
      <c r="F236" s="39"/>
    </row>
    <row r="237" spans="2:6" ht="19.5" x14ac:dyDescent="0.25">
      <c r="B237" s="39"/>
      <c r="C237" s="39"/>
      <c r="D237" s="39"/>
      <c r="E237" s="39"/>
      <c r="F237" s="39"/>
    </row>
    <row r="238" spans="2:6" ht="19.5" x14ac:dyDescent="0.25">
      <c r="B238" s="39"/>
      <c r="C238" s="39"/>
      <c r="D238" s="39"/>
      <c r="E238" s="39"/>
      <c r="F238" s="39"/>
    </row>
    <row r="239" spans="2:6" ht="19.5" x14ac:dyDescent="0.25">
      <c r="B239" s="39"/>
      <c r="C239" s="39"/>
      <c r="D239" s="39"/>
      <c r="E239" s="39"/>
      <c r="F239" s="39"/>
    </row>
    <row r="240" spans="2:6" ht="19.5" x14ac:dyDescent="0.25">
      <c r="B240" s="39"/>
      <c r="C240" s="39"/>
      <c r="D240" s="39"/>
      <c r="E240" s="39"/>
      <c r="F240" s="39"/>
    </row>
    <row r="241" spans="2:6" ht="19.5" x14ac:dyDescent="0.25">
      <c r="B241" s="39"/>
      <c r="C241" s="39"/>
      <c r="D241" s="39"/>
      <c r="E241" s="39"/>
      <c r="F241" s="39"/>
    </row>
    <row r="242" spans="2:6" ht="19.5" x14ac:dyDescent="0.25">
      <c r="B242" s="39"/>
      <c r="C242" s="39"/>
      <c r="D242" s="39"/>
      <c r="E242" s="39"/>
      <c r="F242" s="39"/>
    </row>
    <row r="243" spans="2:6" ht="19.5" x14ac:dyDescent="0.25">
      <c r="B243" s="39"/>
      <c r="C243" s="39"/>
      <c r="D243" s="39"/>
      <c r="E243" s="39"/>
      <c r="F243" s="39"/>
    </row>
    <row r="244" spans="2:6" ht="19.5" x14ac:dyDescent="0.25">
      <c r="B244" s="39"/>
      <c r="C244" s="39"/>
      <c r="D244" s="39"/>
      <c r="E244" s="39"/>
      <c r="F244" s="39"/>
    </row>
    <row r="245" spans="2:6" ht="19.5" x14ac:dyDescent="0.25">
      <c r="B245" s="39"/>
      <c r="C245" s="39"/>
      <c r="D245" s="39"/>
      <c r="E245" s="39"/>
      <c r="F245" s="39"/>
    </row>
    <row r="246" spans="2:6" ht="19.5" x14ac:dyDescent="0.25">
      <c r="B246" s="39"/>
      <c r="C246" s="39"/>
      <c r="D246" s="39"/>
      <c r="E246" s="39"/>
      <c r="F246" s="39"/>
    </row>
    <row r="247" spans="2:6" ht="19.5" x14ac:dyDescent="0.25">
      <c r="B247" s="39"/>
      <c r="C247" s="39"/>
      <c r="D247" s="39"/>
      <c r="E247" s="39"/>
      <c r="F247" s="39"/>
    </row>
    <row r="248" spans="2:6" ht="19.5" x14ac:dyDescent="0.25">
      <c r="B248" s="39"/>
      <c r="C248" s="39"/>
      <c r="D248" s="39"/>
      <c r="E248" s="39"/>
      <c r="F248" s="39"/>
    </row>
    <row r="249" spans="2:6" ht="19.5" x14ac:dyDescent="0.25">
      <c r="B249" s="39"/>
      <c r="C249" s="39"/>
      <c r="D249" s="39"/>
      <c r="E249" s="39"/>
      <c r="F249" s="39"/>
    </row>
    <row r="250" spans="2:6" ht="19.5" x14ac:dyDescent="0.25">
      <c r="B250" s="39"/>
      <c r="C250" s="39"/>
      <c r="D250" s="39"/>
      <c r="E250" s="39"/>
      <c r="F250" s="39"/>
    </row>
    <row r="251" spans="2:6" ht="19.5" x14ac:dyDescent="0.25">
      <c r="B251" s="39"/>
      <c r="C251" s="39"/>
      <c r="D251" s="39"/>
      <c r="E251" s="39"/>
      <c r="F251" s="39"/>
    </row>
    <row r="252" spans="2:6" ht="19.5" x14ac:dyDescent="0.25">
      <c r="B252" s="39"/>
      <c r="C252" s="39"/>
      <c r="D252" s="39"/>
      <c r="E252" s="39"/>
      <c r="F252" s="39"/>
    </row>
    <row r="253" spans="2:6" ht="19.5" x14ac:dyDescent="0.25">
      <c r="B253" s="39"/>
      <c r="C253" s="39"/>
      <c r="D253" s="39"/>
      <c r="E253" s="39"/>
      <c r="F253" s="39"/>
    </row>
    <row r="254" spans="2:6" ht="19.5" x14ac:dyDescent="0.25">
      <c r="B254" s="39"/>
      <c r="C254" s="39"/>
      <c r="D254" s="39"/>
      <c r="E254" s="39"/>
      <c r="F254" s="39"/>
    </row>
    <row r="255" spans="2:6" ht="19.5" x14ac:dyDescent="0.25">
      <c r="B255" s="39"/>
      <c r="C255" s="39"/>
      <c r="D255" s="39"/>
      <c r="E255" s="39"/>
      <c r="F255" s="39"/>
    </row>
    <row r="256" spans="2:6" ht="19.5" x14ac:dyDescent="0.25">
      <c r="B256" s="39"/>
      <c r="C256" s="39"/>
      <c r="D256" s="39"/>
      <c r="E256" s="39"/>
      <c r="F256" s="39"/>
    </row>
    <row r="257" spans="2:6" ht="19.5" x14ac:dyDescent="0.25">
      <c r="B257" s="39"/>
      <c r="C257" s="39"/>
      <c r="D257" s="39"/>
      <c r="E257" s="39"/>
      <c r="F257" s="39"/>
    </row>
    <row r="258" spans="2:6" ht="19.5" x14ac:dyDescent="0.25">
      <c r="B258" s="39"/>
      <c r="C258" s="39"/>
      <c r="D258" s="39"/>
      <c r="E258" s="39"/>
      <c r="F258" s="39"/>
    </row>
    <row r="259" spans="2:6" ht="19.5" x14ac:dyDescent="0.25">
      <c r="B259" s="39"/>
      <c r="C259" s="39"/>
      <c r="D259" s="39"/>
      <c r="E259" s="39"/>
      <c r="F259" s="39"/>
    </row>
    <row r="260" spans="2:6" ht="19.5" x14ac:dyDescent="0.25">
      <c r="B260" s="39"/>
      <c r="C260" s="39"/>
      <c r="D260" s="39"/>
      <c r="E260" s="39"/>
      <c r="F260" s="39"/>
    </row>
    <row r="261" spans="2:6" ht="19.5" x14ac:dyDescent="0.25">
      <c r="B261" s="39"/>
      <c r="C261" s="39"/>
      <c r="D261" s="39"/>
      <c r="E261" s="39"/>
      <c r="F261" s="39"/>
    </row>
    <row r="262" spans="2:6" ht="19.5" x14ac:dyDescent="0.25">
      <c r="B262" s="39"/>
      <c r="C262" s="39"/>
      <c r="D262" s="39"/>
      <c r="E262" s="39"/>
      <c r="F262" s="39"/>
    </row>
    <row r="263" spans="2:6" ht="19.5" x14ac:dyDescent="0.25">
      <c r="B263" s="39"/>
      <c r="C263" s="39"/>
      <c r="D263" s="39"/>
      <c r="E263" s="39"/>
      <c r="F263" s="39"/>
    </row>
    <row r="264" spans="2:6" ht="19.5" x14ac:dyDescent="0.25">
      <c r="B264" s="39"/>
      <c r="C264" s="39"/>
      <c r="D264" s="39"/>
      <c r="E264" s="39"/>
      <c r="F264" s="39"/>
    </row>
    <row r="265" spans="2:6" ht="19.5" x14ac:dyDescent="0.25">
      <c r="B265" s="39"/>
      <c r="C265" s="39"/>
      <c r="D265" s="39"/>
      <c r="E265" s="39"/>
      <c r="F265" s="39"/>
    </row>
    <row r="266" spans="2:6" ht="19.5" x14ac:dyDescent="0.25">
      <c r="B266" s="39"/>
      <c r="C266" s="39"/>
      <c r="D266" s="39"/>
      <c r="E266" s="39"/>
      <c r="F266" s="39"/>
    </row>
    <row r="267" spans="2:6" ht="19.5" x14ac:dyDescent="0.25">
      <c r="B267" s="39"/>
      <c r="C267" s="39"/>
      <c r="D267" s="39"/>
      <c r="E267" s="39"/>
      <c r="F267" s="39"/>
    </row>
    <row r="268" spans="2:6" ht="19.5" x14ac:dyDescent="0.25">
      <c r="B268" s="39"/>
      <c r="C268" s="39"/>
      <c r="D268" s="39"/>
      <c r="E268" s="39"/>
      <c r="F268" s="39"/>
    </row>
    <row r="269" spans="2:6" ht="19.5" x14ac:dyDescent="0.25">
      <c r="B269" s="39"/>
      <c r="C269" s="39"/>
      <c r="D269" s="39"/>
      <c r="E269" s="39"/>
      <c r="F269" s="39"/>
    </row>
    <row r="270" spans="2:6" ht="19.5" x14ac:dyDescent="0.25">
      <c r="B270" s="39"/>
      <c r="C270" s="39"/>
      <c r="D270" s="39"/>
      <c r="E270" s="39"/>
      <c r="F270" s="39"/>
    </row>
    <row r="271" spans="2:6" ht="19.5" x14ac:dyDescent="0.25">
      <c r="B271" s="39"/>
      <c r="C271" s="39"/>
      <c r="D271" s="39"/>
      <c r="E271" s="39"/>
      <c r="F271" s="39"/>
    </row>
    <row r="272" spans="2:6" ht="19.5" x14ac:dyDescent="0.25">
      <c r="B272" s="39"/>
      <c r="C272" s="39"/>
      <c r="D272" s="39"/>
      <c r="E272" s="39"/>
      <c r="F272" s="39"/>
    </row>
  </sheetData>
  <phoneticPr fontId="2" type="noConversion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B42"/>
  <sheetViews>
    <sheetView workbookViewId="0"/>
  </sheetViews>
  <sheetFormatPr defaultColWidth="9.140625" defaultRowHeight="12.75" x14ac:dyDescent="0.2"/>
  <cols>
    <col min="1" max="1" width="57.85546875" style="7" customWidth="1"/>
    <col min="2" max="16384" width="9.140625" style="7"/>
  </cols>
  <sheetData>
    <row r="3" spans="1:2" x14ac:dyDescent="0.2">
      <c r="A3" s="6" t="s">
        <v>85</v>
      </c>
      <c r="B3" s="7" t="s">
        <v>86</v>
      </c>
    </row>
    <row r="4" spans="1:2" x14ac:dyDescent="0.2">
      <c r="A4" s="6" t="s">
        <v>87</v>
      </c>
      <c r="B4" s="7" t="s">
        <v>268</v>
      </c>
    </row>
    <row r="5" spans="1:2" x14ac:dyDescent="0.2">
      <c r="A5" s="6" t="s">
        <v>88</v>
      </c>
      <c r="B5" s="7" t="s">
        <v>89</v>
      </c>
    </row>
    <row r="6" spans="1:2" x14ac:dyDescent="0.2">
      <c r="A6" s="6" t="s">
        <v>90</v>
      </c>
      <c r="B6" s="7" t="s">
        <v>91</v>
      </c>
    </row>
    <row r="7" spans="1:2" x14ac:dyDescent="0.2">
      <c r="A7" s="6" t="s">
        <v>70</v>
      </c>
      <c r="B7" s="7" t="s">
        <v>267</v>
      </c>
    </row>
    <row r="8" spans="1:2" x14ac:dyDescent="0.2">
      <c r="A8" s="6" t="s">
        <v>92</v>
      </c>
      <c r="B8" s="7" t="s">
        <v>145</v>
      </c>
    </row>
    <row r="9" spans="1:2" x14ac:dyDescent="0.2">
      <c r="A9" s="6" t="s">
        <v>97</v>
      </c>
      <c r="B9" s="7" t="s">
        <v>108</v>
      </c>
    </row>
    <row r="10" spans="1:2" x14ac:dyDescent="0.2">
      <c r="A10" s="6" t="s">
        <v>269</v>
      </c>
      <c r="B10" s="7" t="s">
        <v>275</v>
      </c>
    </row>
    <row r="11" spans="1:2" x14ac:dyDescent="0.2">
      <c r="A11" s="6" t="s">
        <v>270</v>
      </c>
      <c r="B11" s="7" t="s">
        <v>276</v>
      </c>
    </row>
    <row r="12" spans="1:2" x14ac:dyDescent="0.2">
      <c r="A12" s="6" t="s">
        <v>271</v>
      </c>
    </row>
    <row r="13" spans="1:2" x14ac:dyDescent="0.2">
      <c r="A13" s="6" t="s">
        <v>272</v>
      </c>
      <c r="B13" s="7" t="s">
        <v>277</v>
      </c>
    </row>
    <row r="14" spans="1:2" x14ac:dyDescent="0.2">
      <c r="A14" s="6" t="s">
        <v>273</v>
      </c>
      <c r="B14" s="7" t="s">
        <v>278</v>
      </c>
    </row>
    <row r="15" spans="1:2" x14ac:dyDescent="0.2">
      <c r="A15" s="6" t="s">
        <v>274</v>
      </c>
      <c r="B15" s="7" t="s">
        <v>279</v>
      </c>
    </row>
    <row r="16" spans="1:2" x14ac:dyDescent="0.2">
      <c r="A16" s="6" t="s">
        <v>388</v>
      </c>
      <c r="B16" s="7" t="s">
        <v>389</v>
      </c>
    </row>
    <row r="17" spans="1:1" x14ac:dyDescent="0.2">
      <c r="A17" s="6"/>
    </row>
    <row r="18" spans="1:1" x14ac:dyDescent="0.2">
      <c r="A18" s="6"/>
    </row>
    <row r="21" spans="1:1" x14ac:dyDescent="0.2">
      <c r="A21" s="8" t="s">
        <v>51</v>
      </c>
    </row>
    <row r="22" spans="1:1" x14ac:dyDescent="0.2">
      <c r="A22" s="8" t="s">
        <v>52</v>
      </c>
    </row>
    <row r="23" spans="1:1" x14ac:dyDescent="0.2">
      <c r="A23" s="8" t="s">
        <v>93</v>
      </c>
    </row>
    <row r="24" spans="1:1" x14ac:dyDescent="0.2">
      <c r="A24" s="8" t="s">
        <v>94</v>
      </c>
    </row>
    <row r="25" spans="1:1" x14ac:dyDescent="0.2">
      <c r="A25" s="8" t="s">
        <v>95</v>
      </c>
    </row>
    <row r="26" spans="1:1" x14ac:dyDescent="0.2">
      <c r="A26" s="8" t="s">
        <v>53</v>
      </c>
    </row>
    <row r="27" spans="1:1" x14ac:dyDescent="0.2">
      <c r="A27" s="8" t="s">
        <v>96</v>
      </c>
    </row>
    <row r="29" spans="1:1" x14ac:dyDescent="0.2">
      <c r="A29" s="6" t="s">
        <v>100</v>
      </c>
    </row>
    <row r="30" spans="1:1" x14ac:dyDescent="0.2">
      <c r="A30" s="6" t="s">
        <v>101</v>
      </c>
    </row>
    <row r="31" spans="1:1" x14ac:dyDescent="0.2">
      <c r="A31" s="6" t="s">
        <v>102</v>
      </c>
    </row>
    <row r="32" spans="1:1" x14ac:dyDescent="0.2">
      <c r="A32" s="6" t="s">
        <v>103</v>
      </c>
    </row>
    <row r="33" spans="1:1" x14ac:dyDescent="0.2">
      <c r="A33" s="6" t="s">
        <v>104</v>
      </c>
    </row>
    <row r="34" spans="1:1" x14ac:dyDescent="0.2">
      <c r="A34" s="6" t="s">
        <v>105</v>
      </c>
    </row>
    <row r="35" spans="1:1" x14ac:dyDescent="0.2">
      <c r="A35" s="6" t="s">
        <v>99</v>
      </c>
    </row>
    <row r="36" spans="1:1" x14ac:dyDescent="0.2">
      <c r="A36" s="7" t="s">
        <v>280</v>
      </c>
    </row>
    <row r="37" spans="1:1" x14ac:dyDescent="0.2">
      <c r="A37" s="7" t="s">
        <v>281</v>
      </c>
    </row>
    <row r="38" spans="1:1" x14ac:dyDescent="0.2">
      <c r="A38" s="7" t="s">
        <v>282</v>
      </c>
    </row>
    <row r="39" spans="1:1" x14ac:dyDescent="0.2">
      <c r="A39" s="7" t="s">
        <v>283</v>
      </c>
    </row>
    <row r="40" spans="1:1" x14ac:dyDescent="0.2">
      <c r="A40" s="7" t="s">
        <v>284</v>
      </c>
    </row>
    <row r="41" spans="1:1" x14ac:dyDescent="0.2">
      <c r="A41" s="7" t="s">
        <v>285</v>
      </c>
    </row>
    <row r="42" spans="1:1" x14ac:dyDescent="0.2">
      <c r="A42" s="7" t="s">
        <v>390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F32"/>
  <sheetViews>
    <sheetView workbookViewId="0"/>
  </sheetViews>
  <sheetFormatPr defaultRowHeight="15" x14ac:dyDescent="0.25"/>
  <cols>
    <col min="1" max="1" width="3.140625" style="449" customWidth="1"/>
    <col min="2" max="3" width="12.7109375" customWidth="1"/>
    <col min="4" max="4" width="5.28515625" customWidth="1"/>
    <col min="5" max="5" width="57.28515625" customWidth="1"/>
  </cols>
  <sheetData>
    <row r="2" spans="1:6" ht="21" customHeight="1" x14ac:dyDescent="0.25">
      <c r="B2" s="506"/>
      <c r="C2" s="507"/>
      <c r="D2" s="512" t="s">
        <v>700</v>
      </c>
      <c r="E2" s="513"/>
    </row>
    <row r="3" spans="1:6" ht="21" customHeight="1" x14ac:dyDescent="0.25">
      <c r="B3" s="508"/>
      <c r="C3" s="509"/>
      <c r="D3" s="514"/>
      <c r="E3" s="515"/>
    </row>
    <row r="4" spans="1:6" ht="20.25" customHeight="1" x14ac:dyDescent="0.25">
      <c r="B4" s="510"/>
      <c r="C4" s="511"/>
      <c r="D4" s="516"/>
      <c r="E4" s="517"/>
    </row>
    <row r="5" spans="1:6" x14ac:dyDescent="0.25">
      <c r="B5" s="518" t="s">
        <v>701</v>
      </c>
      <c r="C5" s="518"/>
      <c r="D5" s="519" t="str">
        <f>'ORÇAMENTO S DES'!C6</f>
        <v>AMPLIAÇÃO DO POSTO DE SAÚDE MIGUEL PEREIRA DA SILVA</v>
      </c>
      <c r="E5" s="520"/>
      <c r="F5" s="450"/>
    </row>
    <row r="6" spans="1:6" x14ac:dyDescent="0.25">
      <c r="B6" s="521" t="s">
        <v>702</v>
      </c>
      <c r="C6" s="522"/>
      <c r="D6" s="523" t="s">
        <v>727</v>
      </c>
      <c r="E6" s="520"/>
      <c r="F6" s="450"/>
    </row>
    <row r="7" spans="1:6" x14ac:dyDescent="0.25">
      <c r="B7" s="518" t="s">
        <v>703</v>
      </c>
      <c r="C7" s="518"/>
      <c r="D7" s="519" t="str">
        <f>'ORÇAMENTO S DES'!C7</f>
        <v>RIBAS DO RIO PARDO - MS</v>
      </c>
      <c r="E7" s="520"/>
      <c r="F7" s="450"/>
    </row>
    <row r="8" spans="1:6" ht="5.25" customHeight="1" x14ac:dyDescent="0.25">
      <c r="B8" s="451"/>
      <c r="C8" s="451"/>
      <c r="D8" s="451"/>
      <c r="E8" s="452"/>
      <c r="F8" s="450"/>
    </row>
    <row r="9" spans="1:6" x14ac:dyDescent="0.25">
      <c r="B9" s="524" t="s">
        <v>704</v>
      </c>
      <c r="C9" s="525"/>
      <c r="D9" s="525"/>
      <c r="E9" s="526"/>
      <c r="F9" s="450"/>
    </row>
    <row r="10" spans="1:6" ht="15.75" x14ac:dyDescent="0.25">
      <c r="B10" s="527">
        <f t="array" ref="B10">AVERAGE(A12:A32*1)</f>
        <v>1</v>
      </c>
      <c r="C10" s="527"/>
      <c r="D10" s="527"/>
      <c r="E10" s="527"/>
      <c r="F10" s="450"/>
    </row>
    <row r="11" spans="1:6" ht="4.5" customHeight="1" x14ac:dyDescent="0.25">
      <c r="B11" s="451"/>
      <c r="C11" s="451"/>
      <c r="D11" s="451"/>
      <c r="E11" s="452"/>
      <c r="F11" s="450"/>
    </row>
    <row r="12" spans="1:6" ht="22.5" customHeight="1" x14ac:dyDescent="0.25">
      <c r="A12" s="453" t="b">
        <v>1</v>
      </c>
      <c r="B12" s="528" t="s">
        <v>705</v>
      </c>
      <c r="C12" s="529"/>
      <c r="D12" s="454"/>
      <c r="E12" s="455" t="s">
        <v>706</v>
      </c>
    </row>
    <row r="13" spans="1:6" ht="21.75" customHeight="1" x14ac:dyDescent="0.25">
      <c r="A13" s="453" t="b">
        <v>1</v>
      </c>
      <c r="B13" s="530"/>
      <c r="C13" s="531"/>
      <c r="D13" s="454"/>
      <c r="E13" s="455" t="s">
        <v>707</v>
      </c>
    </row>
    <row r="14" spans="1:6" ht="18.75" customHeight="1" x14ac:dyDescent="0.25">
      <c r="A14" s="453" t="b">
        <v>1</v>
      </c>
      <c r="B14" s="530"/>
      <c r="C14" s="531"/>
      <c r="D14" s="454"/>
      <c r="E14" s="455" t="s">
        <v>708</v>
      </c>
    </row>
    <row r="15" spans="1:6" ht="18.75" customHeight="1" x14ac:dyDescent="0.25">
      <c r="A15" s="453" t="b">
        <v>1</v>
      </c>
      <c r="B15" s="530"/>
      <c r="C15" s="531"/>
      <c r="D15" s="454"/>
      <c r="E15" s="455" t="s">
        <v>709</v>
      </c>
    </row>
    <row r="16" spans="1:6" ht="30.75" customHeight="1" x14ac:dyDescent="0.25">
      <c r="A16" s="453" t="b">
        <v>1</v>
      </c>
      <c r="B16" s="530"/>
      <c r="C16" s="531"/>
      <c r="D16" s="454"/>
      <c r="E16" s="455" t="s">
        <v>710</v>
      </c>
    </row>
    <row r="17" spans="1:5" ht="30.75" customHeight="1" x14ac:dyDescent="0.25">
      <c r="A17" s="453" t="b">
        <v>1</v>
      </c>
      <c r="B17" s="530"/>
      <c r="C17" s="531"/>
      <c r="D17" s="454"/>
      <c r="E17" s="455" t="s">
        <v>711</v>
      </c>
    </row>
    <row r="18" spans="1:5" ht="28.5" x14ac:dyDescent="0.25">
      <c r="A18" s="453" t="b">
        <v>1</v>
      </c>
      <c r="B18" s="530"/>
      <c r="C18" s="531"/>
      <c r="D18" s="454"/>
      <c r="E18" s="455" t="s">
        <v>712</v>
      </c>
    </row>
    <row r="19" spans="1:5" ht="32.25" customHeight="1" x14ac:dyDescent="0.25">
      <c r="A19" s="453" t="b">
        <v>1</v>
      </c>
      <c r="B19" s="530"/>
      <c r="C19" s="531"/>
      <c r="D19" s="454"/>
      <c r="E19" s="455" t="s">
        <v>713</v>
      </c>
    </row>
    <row r="20" spans="1:5" ht="23.25" customHeight="1" x14ac:dyDescent="0.25">
      <c r="A20" s="453" t="b">
        <v>1</v>
      </c>
      <c r="B20" s="530"/>
      <c r="C20" s="531"/>
      <c r="D20" s="454"/>
      <c r="E20" s="455" t="s">
        <v>714</v>
      </c>
    </row>
    <row r="21" spans="1:5" ht="30.75" customHeight="1" x14ac:dyDescent="0.25">
      <c r="A21" s="453" t="b">
        <v>1</v>
      </c>
      <c r="B21" s="530"/>
      <c r="C21" s="531"/>
      <c r="D21" s="454"/>
      <c r="E21" s="455" t="s">
        <v>715</v>
      </c>
    </row>
    <row r="22" spans="1:5" ht="30" customHeight="1" x14ac:dyDescent="0.25">
      <c r="A22" s="453" t="b">
        <v>1</v>
      </c>
      <c r="B22" s="530"/>
      <c r="C22" s="531"/>
      <c r="D22" s="454"/>
      <c r="E22" s="455" t="s">
        <v>716</v>
      </c>
    </row>
    <row r="23" spans="1:5" ht="29.25" customHeight="1" x14ac:dyDescent="0.25">
      <c r="A23" s="453" t="b">
        <v>1</v>
      </c>
      <c r="B23" s="530"/>
      <c r="C23" s="531"/>
      <c r="D23" s="454"/>
      <c r="E23" s="455" t="s">
        <v>717</v>
      </c>
    </row>
    <row r="24" spans="1:5" ht="29.25" customHeight="1" x14ac:dyDescent="0.25">
      <c r="A24" s="453" t="b">
        <v>1</v>
      </c>
      <c r="B24" s="530"/>
      <c r="C24" s="531"/>
      <c r="D24" s="454"/>
      <c r="E24" s="455" t="s">
        <v>718</v>
      </c>
    </row>
    <row r="25" spans="1:5" ht="29.25" customHeight="1" x14ac:dyDescent="0.25">
      <c r="A25" s="453" t="b">
        <v>1</v>
      </c>
      <c r="B25" s="530"/>
      <c r="C25" s="531"/>
      <c r="D25" s="454"/>
      <c r="E25" s="455" t="s">
        <v>719</v>
      </c>
    </row>
    <row r="26" spans="1:5" ht="29.25" customHeight="1" x14ac:dyDescent="0.25">
      <c r="A26" s="453" t="b">
        <v>1</v>
      </c>
      <c r="B26" s="530"/>
      <c r="C26" s="531"/>
      <c r="D26" s="454"/>
      <c r="E26" s="455" t="s">
        <v>720</v>
      </c>
    </row>
    <row r="27" spans="1:5" ht="29.25" customHeight="1" x14ac:dyDescent="0.25">
      <c r="A27" s="453" t="b">
        <v>1</v>
      </c>
      <c r="B27" s="530"/>
      <c r="C27" s="531"/>
      <c r="D27" s="454"/>
      <c r="E27" s="455" t="s">
        <v>721</v>
      </c>
    </row>
    <row r="28" spans="1:5" ht="29.25" customHeight="1" x14ac:dyDescent="0.25">
      <c r="A28" s="453" t="b">
        <v>1</v>
      </c>
      <c r="B28" s="530"/>
      <c r="C28" s="531"/>
      <c r="D28" s="454"/>
      <c r="E28" s="455" t="s">
        <v>722</v>
      </c>
    </row>
    <row r="29" spans="1:5" ht="29.25" customHeight="1" x14ac:dyDescent="0.25">
      <c r="A29" s="453" t="b">
        <v>1</v>
      </c>
      <c r="B29" s="530"/>
      <c r="C29" s="531"/>
      <c r="D29" s="454"/>
      <c r="E29" s="455" t="s">
        <v>723</v>
      </c>
    </row>
    <row r="30" spans="1:5" ht="29.25" customHeight="1" x14ac:dyDescent="0.25">
      <c r="A30" s="453" t="b">
        <v>1</v>
      </c>
      <c r="B30" s="530"/>
      <c r="C30" s="531"/>
      <c r="D30" s="454"/>
      <c r="E30" s="455" t="s">
        <v>724</v>
      </c>
    </row>
    <row r="31" spans="1:5" ht="29.25" customHeight="1" x14ac:dyDescent="0.25">
      <c r="A31" s="453" t="b">
        <v>1</v>
      </c>
      <c r="B31" s="530"/>
      <c r="C31" s="531"/>
      <c r="D31" s="454"/>
      <c r="E31" s="455" t="s">
        <v>725</v>
      </c>
    </row>
    <row r="32" spans="1:5" ht="29.25" customHeight="1" x14ac:dyDescent="0.25">
      <c r="A32" s="453" t="b">
        <v>1</v>
      </c>
      <c r="B32" s="532"/>
      <c r="C32" s="533"/>
      <c r="D32" s="454"/>
      <c r="E32" s="455" t="s">
        <v>726</v>
      </c>
    </row>
  </sheetData>
  <mergeCells count="11">
    <mergeCell ref="B7:C7"/>
    <mergeCell ref="D7:E7"/>
    <mergeCell ref="B9:E9"/>
    <mergeCell ref="B10:E10"/>
    <mergeCell ref="B12:C32"/>
    <mergeCell ref="B2:C4"/>
    <mergeCell ref="D2:E4"/>
    <mergeCell ref="B5:C5"/>
    <mergeCell ref="D5:E5"/>
    <mergeCell ref="B6:C6"/>
    <mergeCell ref="D6:E6"/>
  </mergeCells>
  <conditionalFormatting sqref="B10:E10">
    <cfRule type="dataBar" priority="2">
      <dataBar>
        <cfvo type="num" val="0"/>
        <cfvo type="num" val="1"/>
        <color rgb="FF00B050"/>
      </dataBar>
      <extLst>
        <ext xmlns:x14="http://schemas.microsoft.com/office/spreadsheetml/2009/9/main" uri="{B025F937-C7B1-47D3-B67F-A62EFF666E3E}">
          <x14:id>{11ED1D78-7FC5-430C-868F-89B6652294FE}</x14:id>
        </ext>
      </extLst>
    </cfRule>
  </conditionalFormatting>
  <conditionalFormatting sqref="E12:E32">
    <cfRule type="expression" dxfId="295" priority="1">
      <formula>$A12=TRUE</formula>
    </cfRule>
  </conditionalFormatting>
  <pageMargins left="0.511811024" right="0.511811024" top="0.78740157499999996" bottom="0.78740157499999996" header="0.31496062000000002" footer="0.31496062000000002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9265" r:id="rId4" name="Check Box 1">
              <controlPr defaultSize="0" autoFill="0" autoLine="0" autoPict="0">
                <anchor moveWithCells="1">
                  <from>
                    <xdr:col>3</xdr:col>
                    <xdr:colOff>66675</xdr:colOff>
                    <xdr:row>11</xdr:row>
                    <xdr:rowOff>0</xdr:rowOff>
                  </from>
                  <to>
                    <xdr:col>3</xdr:col>
                    <xdr:colOff>314325</xdr:colOff>
                    <xdr:row>11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6" r:id="rId5" name="Check Box 2">
              <controlPr defaultSize="0" autoFill="0" autoLine="0" autoPict="0">
                <anchor moveWithCells="1">
                  <from>
                    <xdr:col>3</xdr:col>
                    <xdr:colOff>76200</xdr:colOff>
                    <xdr:row>12</xdr:row>
                    <xdr:rowOff>19050</xdr:rowOff>
                  </from>
                  <to>
                    <xdr:col>3</xdr:col>
                    <xdr:colOff>266700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7" r:id="rId6" name="Check Box 3">
              <controlPr defaultSize="0" autoFill="0" autoLine="0" autoPict="0">
                <anchor moveWithCells="1">
                  <from>
                    <xdr:col>3</xdr:col>
                    <xdr:colOff>76200</xdr:colOff>
                    <xdr:row>13</xdr:row>
                    <xdr:rowOff>9525</xdr:rowOff>
                  </from>
                  <to>
                    <xdr:col>3</xdr:col>
                    <xdr:colOff>323850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8" r:id="rId7" name="Check Box 4">
              <controlPr defaultSize="0" autoFill="0" autoLine="0" autoPict="0">
                <anchor moveWithCells="1">
                  <from>
                    <xdr:col>3</xdr:col>
                    <xdr:colOff>76200</xdr:colOff>
                    <xdr:row>14</xdr:row>
                    <xdr:rowOff>0</xdr:rowOff>
                  </from>
                  <to>
                    <xdr:col>3</xdr:col>
                    <xdr:colOff>323850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9" r:id="rId8" name="Check Box 5">
              <controlPr defaultSize="0" autoFill="0" autoLine="0" autoPict="0">
                <anchor moveWithCells="1">
                  <from>
                    <xdr:col>3</xdr:col>
                    <xdr:colOff>66675</xdr:colOff>
                    <xdr:row>16</xdr:row>
                    <xdr:rowOff>19050</xdr:rowOff>
                  </from>
                  <to>
                    <xdr:col>3</xdr:col>
                    <xdr:colOff>314325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0" r:id="rId9" name="Check Box 6">
              <controlPr defaultSize="0" autoFill="0" autoLine="0" autoPict="0">
                <anchor moveWithCells="1">
                  <from>
                    <xdr:col>3</xdr:col>
                    <xdr:colOff>66675</xdr:colOff>
                    <xdr:row>17</xdr:row>
                    <xdr:rowOff>47625</xdr:rowOff>
                  </from>
                  <to>
                    <xdr:col>3</xdr:col>
                    <xdr:colOff>314325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1" r:id="rId10" name="Check Box 7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9525</xdr:rowOff>
                  </from>
                  <to>
                    <xdr:col>3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2" r:id="rId11" name="Check Box 8">
              <controlPr defaultSize="0" autoFill="0" autoLine="0" autoPict="0">
                <anchor moveWithCells="1">
                  <from>
                    <xdr:col>3</xdr:col>
                    <xdr:colOff>76200</xdr:colOff>
                    <xdr:row>20</xdr:row>
                    <xdr:rowOff>66675</xdr:rowOff>
                  </from>
                  <to>
                    <xdr:col>3</xdr:col>
                    <xdr:colOff>323850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3" r:id="rId12" name="Check Box 9">
              <controlPr defaultSize="0" autoFill="0" autoLine="0" autoPict="0">
                <anchor moveWithCells="1">
                  <from>
                    <xdr:col>3</xdr:col>
                    <xdr:colOff>76200</xdr:colOff>
                    <xdr:row>21</xdr:row>
                    <xdr:rowOff>57150</xdr:rowOff>
                  </from>
                  <to>
                    <xdr:col>3</xdr:col>
                    <xdr:colOff>323850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4" r:id="rId13" name="Check Box 10">
              <controlPr defaultSize="0" autoFill="0" autoLine="0" autoPict="0">
                <anchor moveWithCells="1">
                  <from>
                    <xdr:col>3</xdr:col>
                    <xdr:colOff>76200</xdr:colOff>
                    <xdr:row>22</xdr:row>
                    <xdr:rowOff>66675</xdr:rowOff>
                  </from>
                  <to>
                    <xdr:col>3</xdr:col>
                    <xdr:colOff>323850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5" r:id="rId14" name="Check Box 11">
              <controlPr defaultSize="0" autoFill="0" autoLine="0" autoPict="0">
                <anchor moveWithCells="1">
                  <from>
                    <xdr:col>3</xdr:col>
                    <xdr:colOff>76200</xdr:colOff>
                    <xdr:row>23</xdr:row>
                    <xdr:rowOff>57150</xdr:rowOff>
                  </from>
                  <to>
                    <xdr:col>3</xdr:col>
                    <xdr:colOff>323850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6" r:id="rId15" name="Check Box 12">
              <controlPr defaultSize="0" autoFill="0" autoLine="0" autoPict="0">
                <anchor moveWithCells="1">
                  <from>
                    <xdr:col>3</xdr:col>
                    <xdr:colOff>76200</xdr:colOff>
                    <xdr:row>24</xdr:row>
                    <xdr:rowOff>57150</xdr:rowOff>
                  </from>
                  <to>
                    <xdr:col>3</xdr:col>
                    <xdr:colOff>323850</xdr:colOff>
                    <xdr:row>24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7" r:id="rId16" name="Check Box 13">
              <controlPr defaultSize="0" autoFill="0" autoLine="0" autoPict="0">
                <anchor moveWithCells="1">
                  <from>
                    <xdr:col>3</xdr:col>
                    <xdr:colOff>76200</xdr:colOff>
                    <xdr:row>25</xdr:row>
                    <xdr:rowOff>47625</xdr:rowOff>
                  </from>
                  <to>
                    <xdr:col>3</xdr:col>
                    <xdr:colOff>323850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8" r:id="rId17" name="Check Box 14">
              <controlPr defaultSize="0" autoFill="0" autoLine="0" autoPict="0">
                <anchor moveWithCells="1">
                  <from>
                    <xdr:col>3</xdr:col>
                    <xdr:colOff>76200</xdr:colOff>
                    <xdr:row>26</xdr:row>
                    <xdr:rowOff>57150</xdr:rowOff>
                  </from>
                  <to>
                    <xdr:col>3</xdr:col>
                    <xdr:colOff>323850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9" r:id="rId18" name="Check Box 15">
              <controlPr defaultSize="0" autoFill="0" autoLine="0" autoPict="0">
                <anchor moveWithCells="1">
                  <from>
                    <xdr:col>3</xdr:col>
                    <xdr:colOff>76200</xdr:colOff>
                    <xdr:row>27</xdr:row>
                    <xdr:rowOff>76200</xdr:rowOff>
                  </from>
                  <to>
                    <xdr:col>3</xdr:col>
                    <xdr:colOff>323850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0" r:id="rId19" name="Check Box 16">
              <controlPr defaultSize="0" autoFill="0" autoLine="0" autoPict="0">
                <anchor moveWithCells="1">
                  <from>
                    <xdr:col>3</xdr:col>
                    <xdr:colOff>76200</xdr:colOff>
                    <xdr:row>28</xdr:row>
                    <xdr:rowOff>57150</xdr:rowOff>
                  </from>
                  <to>
                    <xdr:col>3</xdr:col>
                    <xdr:colOff>323850</xdr:colOff>
                    <xdr:row>28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1" r:id="rId20" name="Check Box 17">
              <controlPr defaultSize="0" autoFill="0" autoLine="0" autoPict="0">
                <anchor moveWithCells="1">
                  <from>
                    <xdr:col>3</xdr:col>
                    <xdr:colOff>76200</xdr:colOff>
                    <xdr:row>29</xdr:row>
                    <xdr:rowOff>76200</xdr:rowOff>
                  </from>
                  <to>
                    <xdr:col>3</xdr:col>
                    <xdr:colOff>323850</xdr:colOff>
                    <xdr:row>29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2" r:id="rId21" name="Check Box 18">
              <controlPr defaultSize="0" autoFill="0" autoLine="0" autoPict="0">
                <anchor moveWithCells="1">
                  <from>
                    <xdr:col>3</xdr:col>
                    <xdr:colOff>76200</xdr:colOff>
                    <xdr:row>31</xdr:row>
                    <xdr:rowOff>57150</xdr:rowOff>
                  </from>
                  <to>
                    <xdr:col>3</xdr:col>
                    <xdr:colOff>323850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3" r:id="rId22" name="Check Box 19">
              <controlPr defaultSize="0" autoFill="0" autoLine="0" autoPict="0">
                <anchor moveWithCells="1">
                  <from>
                    <xdr:col>3</xdr:col>
                    <xdr:colOff>66675</xdr:colOff>
                    <xdr:row>15</xdr:row>
                    <xdr:rowOff>19050</xdr:rowOff>
                  </from>
                  <to>
                    <xdr:col>3</xdr:col>
                    <xdr:colOff>314325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4" r:id="rId23" name="Check Box 20">
              <controlPr defaultSize="0" autoFill="0" autoLine="0" autoPict="0">
                <anchor moveWithCells="1">
                  <from>
                    <xdr:col>3</xdr:col>
                    <xdr:colOff>76200</xdr:colOff>
                    <xdr:row>18</xdr:row>
                    <xdr:rowOff>0</xdr:rowOff>
                  </from>
                  <to>
                    <xdr:col>3</xdr:col>
                    <xdr:colOff>323850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5" r:id="rId24" name="Check Box 21">
              <controlPr defaultSize="0" autoFill="0" autoLine="0" autoPict="0">
                <anchor moveWithCells="1">
                  <from>
                    <xdr:col>3</xdr:col>
                    <xdr:colOff>76200</xdr:colOff>
                    <xdr:row>30</xdr:row>
                    <xdr:rowOff>57150</xdr:rowOff>
                  </from>
                  <to>
                    <xdr:col>3</xdr:col>
                    <xdr:colOff>323850</xdr:colOff>
                    <xdr:row>30</xdr:row>
                    <xdr:rowOff>333375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1ED1D78-7FC5-430C-868F-89B6652294F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B10:E10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/>
  </sheetViews>
  <sheetFormatPr defaultColWidth="0" defaultRowHeight="12.75" customHeight="1" zeroHeight="1" x14ac:dyDescent="0.2"/>
  <cols>
    <col min="1" max="2" width="9.140625" style="1" customWidth="1"/>
    <col min="3" max="3" width="55.7109375" style="1" customWidth="1"/>
    <col min="4" max="4" width="54.7109375" style="1" customWidth="1"/>
    <col min="5" max="8" width="9.140625" style="1" hidden="1" customWidth="1"/>
    <col min="9" max="9" width="0" style="1" hidden="1" customWidth="1"/>
    <col min="10" max="16384" width="0" style="1" hidden="1"/>
  </cols>
  <sheetData>
    <row r="1" spans="1:4" ht="12.75" customHeight="1" x14ac:dyDescent="0.2">
      <c r="A1" s="5"/>
      <c r="B1" s="5"/>
      <c r="C1" s="5"/>
      <c r="D1" s="5"/>
    </row>
    <row r="2" spans="1:4" x14ac:dyDescent="0.2">
      <c r="A2" s="5"/>
      <c r="B2" s="5"/>
      <c r="C2" s="5"/>
      <c r="D2" s="5"/>
    </row>
    <row r="3" spans="1:4" x14ac:dyDescent="0.2">
      <c r="A3" s="5"/>
      <c r="B3" s="5"/>
      <c r="C3" s="5"/>
      <c r="D3" s="5"/>
    </row>
    <row r="4" spans="1:4" x14ac:dyDescent="0.2">
      <c r="A4" s="5"/>
      <c r="B4" s="5"/>
      <c r="C4" s="5"/>
      <c r="D4" s="5"/>
    </row>
    <row r="5" spans="1:4" x14ac:dyDescent="0.2">
      <c r="A5" s="5"/>
      <c r="B5" s="5"/>
      <c r="C5" s="5"/>
      <c r="D5" s="5"/>
    </row>
    <row r="6" spans="1:4" ht="13.5" thickBot="1" x14ac:dyDescent="0.25">
      <c r="A6" s="5"/>
      <c r="B6" s="5"/>
      <c r="C6" s="5"/>
      <c r="D6" s="5"/>
    </row>
    <row r="7" spans="1:4" ht="16.5" thickBot="1" x14ac:dyDescent="0.25">
      <c r="A7" s="5"/>
      <c r="B7" s="5"/>
      <c r="C7" s="534" t="s">
        <v>68</v>
      </c>
      <c r="D7" s="535"/>
    </row>
    <row r="8" spans="1:4" x14ac:dyDescent="0.2">
      <c r="A8" s="5"/>
      <c r="B8" s="5"/>
      <c r="C8" s="15" t="s">
        <v>69</v>
      </c>
      <c r="D8" s="16" t="s">
        <v>273</v>
      </c>
    </row>
    <row r="9" spans="1:4" x14ac:dyDescent="0.2">
      <c r="A9" s="5"/>
      <c r="B9" s="5"/>
      <c r="C9" s="17" t="s">
        <v>63</v>
      </c>
      <c r="D9" s="18" t="s">
        <v>634</v>
      </c>
    </row>
    <row r="10" spans="1:4" ht="12.75" customHeight="1" thickBot="1" x14ac:dyDescent="0.25">
      <c r="A10" s="5"/>
      <c r="B10" s="5"/>
      <c r="C10" s="19" t="s">
        <v>98</v>
      </c>
      <c r="D10" s="20" t="s">
        <v>284</v>
      </c>
    </row>
    <row r="11" spans="1:4" ht="14.25" thickBot="1" x14ac:dyDescent="0.25">
      <c r="A11" s="5"/>
      <c r="B11" s="5"/>
      <c r="C11" s="11"/>
      <c r="D11" s="14"/>
    </row>
    <row r="12" spans="1:4" ht="14.25" thickBot="1" x14ac:dyDescent="0.25">
      <c r="A12" s="5"/>
      <c r="B12" s="5"/>
      <c r="C12" s="536" t="s">
        <v>71</v>
      </c>
      <c r="D12" s="537"/>
    </row>
    <row r="13" spans="1:4" x14ac:dyDescent="0.2">
      <c r="A13" s="5"/>
      <c r="B13" s="5"/>
      <c r="C13" s="15" t="s">
        <v>72</v>
      </c>
      <c r="D13" s="29" t="s">
        <v>635</v>
      </c>
    </row>
    <row r="14" spans="1:4" x14ac:dyDescent="0.2">
      <c r="A14" s="5"/>
      <c r="B14" s="5"/>
      <c r="C14" s="17" t="s">
        <v>73</v>
      </c>
      <c r="D14" s="27" t="s">
        <v>747</v>
      </c>
    </row>
    <row r="15" spans="1:4" x14ac:dyDescent="0.2">
      <c r="A15" s="5"/>
      <c r="B15" s="5"/>
      <c r="C15" s="17" t="s">
        <v>74</v>
      </c>
      <c r="D15" s="18" t="s">
        <v>748</v>
      </c>
    </row>
    <row r="16" spans="1:4" x14ac:dyDescent="0.2">
      <c r="A16" s="5"/>
      <c r="B16" s="5"/>
      <c r="C16" s="21" t="s">
        <v>266</v>
      </c>
      <c r="D16" s="18" t="s">
        <v>740</v>
      </c>
    </row>
    <row r="17" spans="1:4" x14ac:dyDescent="0.2">
      <c r="A17" s="5"/>
      <c r="B17" s="5"/>
      <c r="C17" s="21" t="s">
        <v>107</v>
      </c>
      <c r="D17" s="18" t="s">
        <v>741</v>
      </c>
    </row>
    <row r="18" spans="1:4" ht="13.5" thickBot="1" x14ac:dyDescent="0.25">
      <c r="A18" s="5"/>
      <c r="B18" s="5"/>
      <c r="C18" s="19" t="s">
        <v>106</v>
      </c>
      <c r="D18" s="18" t="s">
        <v>741</v>
      </c>
    </row>
    <row r="19" spans="1:4" ht="14.25" thickBot="1" x14ac:dyDescent="0.25">
      <c r="A19" s="5"/>
      <c r="B19" s="5"/>
      <c r="C19" s="23" t="s">
        <v>77</v>
      </c>
      <c r="D19" s="12"/>
    </row>
    <row r="20" spans="1:4" ht="14.25" thickBot="1" x14ac:dyDescent="0.25">
      <c r="A20" s="5"/>
      <c r="B20" s="5"/>
      <c r="C20" s="536" t="s">
        <v>75</v>
      </c>
      <c r="D20" s="537"/>
    </row>
    <row r="21" spans="1:4" x14ac:dyDescent="0.2">
      <c r="A21" s="5"/>
      <c r="B21" s="5"/>
      <c r="C21" s="22" t="s">
        <v>76</v>
      </c>
    </row>
    <row r="22" spans="1:4" x14ac:dyDescent="0.2">
      <c r="A22" s="5"/>
      <c r="B22" s="5"/>
      <c r="C22" s="17" t="s">
        <v>78</v>
      </c>
      <c r="D22" s="24" t="s">
        <v>79</v>
      </c>
    </row>
    <row r="23" spans="1:4" x14ac:dyDescent="0.2">
      <c r="A23" s="5"/>
      <c r="B23" s="5"/>
      <c r="C23" s="17" t="s">
        <v>67</v>
      </c>
      <c r="D23" s="18" t="s">
        <v>80</v>
      </c>
    </row>
    <row r="24" spans="1:4" ht="13.5" thickBot="1" x14ac:dyDescent="0.25">
      <c r="A24" s="5"/>
      <c r="B24" s="5"/>
      <c r="C24" s="19" t="s">
        <v>81</v>
      </c>
      <c r="D24" s="25">
        <f ca="1">TODAY()</f>
        <v>45548</v>
      </c>
    </row>
    <row r="25" spans="1:4" ht="14.25" thickBot="1" x14ac:dyDescent="0.25">
      <c r="A25" s="5"/>
      <c r="B25" s="5"/>
      <c r="C25" s="11"/>
      <c r="D25" s="13"/>
    </row>
    <row r="26" spans="1:4" ht="14.25" thickBot="1" x14ac:dyDescent="0.25">
      <c r="A26" s="5"/>
      <c r="B26" s="5"/>
      <c r="C26" s="536" t="s">
        <v>82</v>
      </c>
      <c r="D26" s="537"/>
    </row>
    <row r="27" spans="1:4" x14ac:dyDescent="0.2">
      <c r="A27" s="5"/>
      <c r="B27" s="5"/>
      <c r="C27" s="22" t="s">
        <v>76</v>
      </c>
      <c r="D27" s="23" t="str">
        <f>VLOOKUP(D8,REFERENCIA!A3:B15,2,FALSE)</f>
        <v>JOÃO ALFREDO DANIEZE</v>
      </c>
    </row>
    <row r="28" spans="1:4" ht="13.5" thickBot="1" x14ac:dyDescent="0.25">
      <c r="A28" s="5"/>
      <c r="B28" s="5"/>
      <c r="C28" s="19" t="s">
        <v>83</v>
      </c>
      <c r="D28" s="26" t="s">
        <v>84</v>
      </c>
    </row>
    <row r="29" spans="1:4" ht="15.75" hidden="1" x14ac:dyDescent="0.2">
      <c r="C29" s="2"/>
      <c r="D29" s="3"/>
    </row>
    <row r="30" spans="1:4" ht="15.75" hidden="1" x14ac:dyDescent="0.2">
      <c r="C30" s="2"/>
      <c r="D30" s="3"/>
    </row>
    <row r="32" spans="1:4" hidden="1" x14ac:dyDescent="0.2">
      <c r="D32" s="4"/>
    </row>
  </sheetData>
  <sheetProtection selectLockedCells="1"/>
  <dataConsolidate/>
  <mergeCells count="4">
    <mergeCell ref="C7:D7"/>
    <mergeCell ref="C12:D12"/>
    <mergeCell ref="C20:D20"/>
    <mergeCell ref="C26:D26"/>
  </mergeCells>
  <dataValidations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REFERENCIA!$A$3:$A$16</xm:f>
          </x14:formula1>
          <xm:sqref>D8</xm:sqref>
        </x14:dataValidation>
        <x14:dataValidation type="list" allowBlank="1" showInputMessage="1" showErrorMessage="1">
          <x14:formula1>
            <xm:f>REFERENCIA!$A$29:$A$53</xm:f>
          </x14:formula1>
          <xm:sqref>D10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7"/>
  <sheetViews>
    <sheetView workbookViewId="0"/>
  </sheetViews>
  <sheetFormatPr defaultRowHeight="15" x14ac:dyDescent="0.25"/>
  <cols>
    <col min="1" max="1" width="20" customWidth="1"/>
  </cols>
  <sheetData>
    <row r="1" spans="1:13" s="71" customFormat="1" ht="14.45" customHeight="1" x14ac:dyDescent="0.25">
      <c r="A1" s="490"/>
      <c r="B1" s="395"/>
      <c r="C1" s="538" t="str">
        <f>'ORÇAMENTO S DES'!D2</f>
        <v>GOVERNO DO ESTADO DE MATO GROSSO DO SUL</v>
      </c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 s="71" customFormat="1" ht="14.45" customHeight="1" x14ac:dyDescent="0.25">
      <c r="A2" s="491"/>
      <c r="B2" s="492"/>
      <c r="C2" s="539" t="str">
        <f>'ORÇAMENTO S DES'!D3</f>
        <v>PREFEITURA MUNICIPAL DE RIBAS DO RIO PARDO</v>
      </c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13" s="71" customFormat="1" ht="14.45" customHeight="1" x14ac:dyDescent="0.25">
      <c r="A3" s="493"/>
      <c r="B3" s="399"/>
      <c r="C3" s="538" t="str">
        <f>'ORÇAMENTO S DES'!D4</f>
        <v>SECRETARIA DE OBRAS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</row>
    <row r="4" spans="1:13" s="71" customFormat="1" ht="20.45" customHeight="1" x14ac:dyDescent="0.25">
      <c r="A4" s="540" t="s">
        <v>760</v>
      </c>
      <c r="B4" s="541"/>
      <c r="C4" s="541"/>
      <c r="D4" s="541"/>
      <c r="E4" s="541"/>
      <c r="F4" s="541"/>
      <c r="G4" s="541"/>
      <c r="H4" s="541"/>
      <c r="I4" s="541"/>
      <c r="J4" s="541"/>
      <c r="K4" s="542"/>
      <c r="L4" s="542"/>
      <c r="M4" s="542"/>
    </row>
    <row r="5" spans="1:13" s="71" customFormat="1" ht="14.45" customHeight="1" x14ac:dyDescent="0.25">
      <c r="A5" s="494" t="str">
        <f>[5]ORÇAMENTO_DES!B6</f>
        <v>OBJETO:</v>
      </c>
      <c r="B5" s="543" t="str">
        <f>'ORÇAMENTO S DES'!C6</f>
        <v>AMPLIAÇÃO DO POSTO DE SAÚDE MIGUEL PEREIRA DA SILVA</v>
      </c>
      <c r="C5" s="544"/>
      <c r="D5" s="544"/>
      <c r="E5" s="544"/>
      <c r="F5" s="544"/>
      <c r="G5" s="544"/>
      <c r="H5" s="544"/>
      <c r="I5" s="544"/>
      <c r="J5" s="544"/>
      <c r="K5" s="545" t="s">
        <v>42</v>
      </c>
      <c r="L5" s="546"/>
      <c r="M5" s="547"/>
    </row>
    <row r="6" spans="1:13" s="71" customFormat="1" ht="14.45" customHeight="1" x14ac:dyDescent="0.25">
      <c r="A6" s="494" t="str">
        <f>[5]ORÇAMENTO_DES!B7</f>
        <v>MUNÍCIPIO:</v>
      </c>
      <c r="B6" s="543" t="str">
        <f>'ORÇAMENTO S DES'!C7</f>
        <v>RIBAS DO RIO PARDO - MS</v>
      </c>
      <c r="C6" s="544"/>
      <c r="D6" s="544"/>
      <c r="E6" s="544"/>
      <c r="F6" s="544"/>
      <c r="G6" s="544"/>
      <c r="H6" s="544"/>
      <c r="I6" s="544"/>
      <c r="J6" s="544"/>
      <c r="K6" s="548"/>
      <c r="L6" s="549"/>
      <c r="M6" s="550"/>
    </row>
    <row r="7" spans="1:13" s="71" customFormat="1" ht="14.45" customHeight="1" x14ac:dyDescent="0.25">
      <c r="A7" s="494" t="str">
        <f>[5]ORÇAMENTO_DES!B8</f>
        <v>LOCAL:</v>
      </c>
      <c r="B7" s="543" t="str">
        <f>'ORÇAMENTO S DES'!C8</f>
        <v>RUA DOMINGOS GONÇALVES GOMES, VILA SÃO FRANCISCO, RIBAS DO RIO PARDO, MS</v>
      </c>
      <c r="C7" s="544"/>
      <c r="D7" s="544"/>
      <c r="E7" s="544"/>
      <c r="F7" s="544"/>
      <c r="G7" s="544"/>
      <c r="H7" s="544"/>
      <c r="I7" s="544"/>
      <c r="J7" s="544"/>
      <c r="K7" s="551" t="str">
        <f>[9]ORÇAMENTO_DES!L7</f>
        <v>____________________________________  
Fabio Marques Ribeiro 
CREA - 15.276 D / MS</v>
      </c>
      <c r="L7" s="552"/>
      <c r="M7" s="553"/>
    </row>
    <row r="8" spans="1:13" s="71" customFormat="1" ht="14.45" customHeight="1" x14ac:dyDescent="0.25">
      <c r="A8" s="494" t="str">
        <f>[5]ORÇAMENTO_DES!B10</f>
        <v>SIST./REF.:</v>
      </c>
      <c r="B8" s="543" t="str">
        <f>'ORÇAMENTO S DES'!C11</f>
        <v>ENCARGOS SOCIAIS ONERADOS: 106,76%(HORA) 64,39%(MÊS)</v>
      </c>
      <c r="C8" s="544"/>
      <c r="D8" s="544"/>
      <c r="E8" s="544"/>
      <c r="F8" s="544"/>
      <c r="G8" s="544"/>
      <c r="H8" s="544"/>
      <c r="I8" s="544"/>
      <c r="J8" s="544"/>
      <c r="K8" s="554"/>
      <c r="L8" s="555"/>
      <c r="M8" s="556"/>
    </row>
    <row r="9" spans="1:13" ht="15" customHeight="1" x14ac:dyDescent="0.25">
      <c r="A9" s="557" t="s">
        <v>5</v>
      </c>
      <c r="B9" s="559" t="s">
        <v>732</v>
      </c>
      <c r="C9" s="559"/>
      <c r="D9" s="559"/>
      <c r="E9" s="559"/>
      <c r="F9" s="559"/>
      <c r="G9" s="559"/>
      <c r="H9" s="559"/>
      <c r="I9" s="560" t="s">
        <v>758</v>
      </c>
      <c r="J9" s="561"/>
      <c r="K9" s="564" t="s">
        <v>759</v>
      </c>
      <c r="L9" s="565"/>
      <c r="M9" s="566"/>
    </row>
    <row r="10" spans="1:13" x14ac:dyDescent="0.25">
      <c r="A10" s="558" t="s">
        <v>5</v>
      </c>
      <c r="B10" s="559"/>
      <c r="C10" s="559"/>
      <c r="D10" s="559"/>
      <c r="E10" s="559"/>
      <c r="F10" s="559"/>
      <c r="G10" s="559"/>
      <c r="H10" s="559"/>
      <c r="I10" s="562"/>
      <c r="J10" s="563"/>
      <c r="K10" s="567"/>
      <c r="L10" s="568"/>
      <c r="M10" s="569"/>
    </row>
    <row r="11" spans="1:13" x14ac:dyDescent="0.25">
      <c r="A11" s="495" t="s">
        <v>12</v>
      </c>
      <c r="B11" s="559" t="str">
        <f>VLOOKUP(A11,'ORÇAMENTO S DES'!B:O,6,FALSE)</f>
        <v>SERVIÇOS PRELIMINARES</v>
      </c>
      <c r="C11" s="559"/>
      <c r="D11" s="559"/>
      <c r="E11" s="559"/>
      <c r="F11" s="559"/>
      <c r="G11" s="559"/>
      <c r="H11" s="559"/>
      <c r="I11" s="570">
        <f t="shared" ref="I11:I26" si="0">K11/$K$27</f>
        <v>0.13990246294494924</v>
      </c>
      <c r="J11" s="571"/>
      <c r="K11" s="572">
        <f>VLOOKUP(A11,'ORÇAMENTO S DES'!B:O,11,0)</f>
        <v>4895.7299999999996</v>
      </c>
      <c r="L11" s="573"/>
      <c r="M11" s="574"/>
    </row>
    <row r="12" spans="1:13" x14ac:dyDescent="0.25">
      <c r="A12" s="495" t="s">
        <v>11</v>
      </c>
      <c r="B12" s="559" t="str">
        <f>VLOOKUP(A12,'ORÇAMENTO S DES'!B:O,6,FALSE)</f>
        <v>DEMOLIÇÕES E RETIRADAS</v>
      </c>
      <c r="C12" s="559"/>
      <c r="D12" s="559"/>
      <c r="E12" s="559"/>
      <c r="F12" s="559"/>
      <c r="G12" s="559"/>
      <c r="H12" s="559"/>
      <c r="I12" s="570">
        <f t="shared" si="0"/>
        <v>2.823407978766573E-2</v>
      </c>
      <c r="J12" s="571"/>
      <c r="K12" s="572">
        <f>VLOOKUP(A12,'ORÇAMENTO S DES'!B:O,11,0)</f>
        <v>988.02</v>
      </c>
      <c r="L12" s="573"/>
      <c r="M12" s="574"/>
    </row>
    <row r="13" spans="1:13" x14ac:dyDescent="0.25">
      <c r="A13" s="495" t="s">
        <v>15</v>
      </c>
      <c r="B13" s="559" t="str">
        <f>VLOOKUP(A13,'ORÇAMENTO S DES'!B:O,6,FALSE)</f>
        <v>REPARO</v>
      </c>
      <c r="C13" s="559"/>
      <c r="D13" s="559"/>
      <c r="E13" s="559"/>
      <c r="F13" s="559"/>
      <c r="G13" s="559"/>
      <c r="H13" s="559"/>
      <c r="I13" s="570">
        <f t="shared" si="0"/>
        <v>4.1146909116679828E-2</v>
      </c>
      <c r="J13" s="571"/>
      <c r="K13" s="572">
        <f>VLOOKUP(A13,'ORÇAMENTO S DES'!B:O,11,0)</f>
        <v>1439.8899999999999</v>
      </c>
      <c r="L13" s="573"/>
      <c r="M13" s="574"/>
    </row>
    <row r="14" spans="1:13" x14ac:dyDescent="0.25">
      <c r="A14" s="495" t="s">
        <v>28</v>
      </c>
      <c r="B14" s="559" t="str">
        <f>VLOOKUP(A14,'ORÇAMENTO S DES'!B:O,6,FALSE)</f>
        <v>VEDAÇÃO</v>
      </c>
      <c r="C14" s="559"/>
      <c r="D14" s="559"/>
      <c r="E14" s="559"/>
      <c r="F14" s="559"/>
      <c r="G14" s="559"/>
      <c r="H14" s="559"/>
      <c r="I14" s="570">
        <f t="shared" si="0"/>
        <v>5.0693721302124843E-2</v>
      </c>
      <c r="J14" s="571"/>
      <c r="K14" s="572">
        <f>VLOOKUP(A14,'ORÇAMENTO S DES'!B:O,11,0)</f>
        <v>1773.9700000000003</v>
      </c>
      <c r="L14" s="573"/>
      <c r="M14" s="574"/>
    </row>
    <row r="15" spans="1:13" x14ac:dyDescent="0.25">
      <c r="A15" s="495" t="s">
        <v>54</v>
      </c>
      <c r="B15" s="559" t="str">
        <f>VLOOKUP(A15,'ORÇAMENTO S DES'!B:O,6,FALSE)</f>
        <v>COBERTURA</v>
      </c>
      <c r="C15" s="559"/>
      <c r="D15" s="559"/>
      <c r="E15" s="559"/>
      <c r="F15" s="559"/>
      <c r="G15" s="559"/>
      <c r="H15" s="559"/>
      <c r="I15" s="570">
        <f t="shared" si="0"/>
        <v>9.0398378230707774E-2</v>
      </c>
      <c r="J15" s="571"/>
      <c r="K15" s="572">
        <f>VLOOKUP(A15,'ORÇAMENTO S DES'!B:O,11,0)</f>
        <v>3163.39</v>
      </c>
      <c r="L15" s="573"/>
      <c r="M15" s="574"/>
    </row>
    <row r="16" spans="1:13" x14ac:dyDescent="0.25">
      <c r="A16" s="495" t="s">
        <v>118</v>
      </c>
      <c r="B16" s="559" t="str">
        <f>VLOOKUP(A16,'ORÇAMENTO S DES'!B:O,6,FALSE)</f>
        <v>REVESTIMENTO DE PAREDES E TETOS</v>
      </c>
      <c r="C16" s="559"/>
      <c r="D16" s="559"/>
      <c r="E16" s="559"/>
      <c r="F16" s="559"/>
      <c r="G16" s="559"/>
      <c r="H16" s="559"/>
      <c r="I16" s="570">
        <f t="shared" si="0"/>
        <v>2.3279499158138511E-2</v>
      </c>
      <c r="J16" s="571"/>
      <c r="K16" s="572">
        <f>VLOOKUP(A16,'ORÇAMENTO S DES'!B:O,11,0)</f>
        <v>814.64</v>
      </c>
      <c r="L16" s="573"/>
      <c r="M16" s="574"/>
    </row>
    <row r="17" spans="1:13" x14ac:dyDescent="0.25">
      <c r="A17" s="495" t="s">
        <v>56</v>
      </c>
      <c r="B17" s="559" t="str">
        <f>VLOOKUP(A17,'ORÇAMENTO S DES'!B:O,6,FALSE)</f>
        <v>ESQUADRIAS</v>
      </c>
      <c r="C17" s="559"/>
      <c r="D17" s="559"/>
      <c r="E17" s="559"/>
      <c r="F17" s="559"/>
      <c r="G17" s="559"/>
      <c r="H17" s="559"/>
      <c r="I17" s="570">
        <f t="shared" si="0"/>
        <v>0.13211424397637531</v>
      </c>
      <c r="J17" s="571"/>
      <c r="K17" s="572">
        <f>VLOOKUP(A17,'ORÇAMENTO S DES'!B:O,11,0)</f>
        <v>4623.1899999999996</v>
      </c>
      <c r="L17" s="573"/>
      <c r="M17" s="574"/>
    </row>
    <row r="18" spans="1:13" x14ac:dyDescent="0.25">
      <c r="A18" s="495" t="s">
        <v>58</v>
      </c>
      <c r="B18" s="559" t="str">
        <f>VLOOKUP(A18,'ORÇAMENTO S DES'!B:O,6,FALSE)</f>
        <v>PISO</v>
      </c>
      <c r="C18" s="559"/>
      <c r="D18" s="559"/>
      <c r="E18" s="559"/>
      <c r="F18" s="559"/>
      <c r="G18" s="559"/>
      <c r="H18" s="559"/>
      <c r="I18" s="570">
        <f t="shared" si="0"/>
        <v>0.1392080558086157</v>
      </c>
      <c r="J18" s="571"/>
      <c r="K18" s="572">
        <f>VLOOKUP(A18,'ORÇAMENTO S DES'!B:O,11,0)</f>
        <v>4871.43</v>
      </c>
      <c r="L18" s="573"/>
      <c r="M18" s="574"/>
    </row>
    <row r="19" spans="1:13" x14ac:dyDescent="0.25">
      <c r="A19" s="495" t="s">
        <v>126</v>
      </c>
      <c r="B19" s="559" t="str">
        <f>VLOOKUP(A19,'ORÇAMENTO S DES'!B:O,6,FALSE)</f>
        <v>INSTALAÇÕES ÁGUAS PLUVIAIS E DRENO DE AR CONDICIONADO</v>
      </c>
      <c r="C19" s="559"/>
      <c r="D19" s="559"/>
      <c r="E19" s="559"/>
      <c r="F19" s="559"/>
      <c r="G19" s="559"/>
      <c r="H19" s="559"/>
      <c r="I19" s="570">
        <f t="shared" si="0"/>
        <v>1.1851500891012947E-2</v>
      </c>
      <c r="J19" s="571"/>
      <c r="K19" s="572">
        <f>VLOOKUP(A19,'ORÇAMENTO S DES'!B:O,11,0)</f>
        <v>414.73000000000008</v>
      </c>
      <c r="L19" s="573"/>
      <c r="M19" s="574"/>
    </row>
    <row r="20" spans="1:13" x14ac:dyDescent="0.25">
      <c r="A20" s="495" t="s">
        <v>128</v>
      </c>
      <c r="B20" s="559" t="str">
        <f>VLOOKUP(A20,'ORÇAMENTO S DES'!B:O,6,FALSE)</f>
        <v>INSTALAÇÕES ELETRICAS E AR CONDICIONADO</v>
      </c>
      <c r="C20" s="559"/>
      <c r="D20" s="559"/>
      <c r="E20" s="559"/>
      <c r="F20" s="559"/>
      <c r="G20" s="559"/>
      <c r="H20" s="559"/>
      <c r="I20" s="570">
        <f t="shared" si="0"/>
        <v>5.2738364536884734E-2</v>
      </c>
      <c r="J20" s="571"/>
      <c r="K20" s="572">
        <f>VLOOKUP(A20,'ORÇAMENTO S DES'!B:O,11,0)</f>
        <v>1845.5199999999998</v>
      </c>
      <c r="L20" s="573"/>
      <c r="M20" s="574"/>
    </row>
    <row r="21" spans="1:13" x14ac:dyDescent="0.25">
      <c r="A21" s="495" t="s">
        <v>129</v>
      </c>
      <c r="B21" s="559" t="str">
        <f>VLOOKUP(A21,'ORÇAMENTO S DES'!B:O,6,FALSE)</f>
        <v>TELEFONIA E LÓGICA</v>
      </c>
      <c r="C21" s="559"/>
      <c r="D21" s="559"/>
      <c r="E21" s="559"/>
      <c r="F21" s="559"/>
      <c r="G21" s="559"/>
      <c r="H21" s="559"/>
      <c r="I21" s="570">
        <f t="shared" si="0"/>
        <v>3.4220269372816046E-2</v>
      </c>
      <c r="J21" s="571"/>
      <c r="K21" s="572">
        <f>VLOOKUP(A21,'ORÇAMENTO S DES'!B:O,11,0)</f>
        <v>1197.5</v>
      </c>
      <c r="L21" s="573"/>
      <c r="M21" s="574"/>
    </row>
    <row r="22" spans="1:13" x14ac:dyDescent="0.25">
      <c r="A22" s="495" t="s">
        <v>132</v>
      </c>
      <c r="B22" s="559" t="str">
        <f>VLOOKUP(A22,'ORÇAMENTO S DES'!B:O,6,FALSE)</f>
        <v>PREVENÇÃO DE COMBATE A INCÊNDIO E PÂNICO</v>
      </c>
      <c r="C22" s="559"/>
      <c r="D22" s="559"/>
      <c r="E22" s="559"/>
      <c r="F22" s="559"/>
      <c r="G22" s="559"/>
      <c r="H22" s="559"/>
      <c r="I22" s="570">
        <f t="shared" si="0"/>
        <v>1.778882478879164E-3</v>
      </c>
      <c r="J22" s="571"/>
      <c r="K22" s="572">
        <f>VLOOKUP(A22,'ORÇAMENTO S DES'!B:O,11,0)</f>
        <v>62.25</v>
      </c>
      <c r="L22" s="573"/>
      <c r="M22" s="574"/>
    </row>
    <row r="23" spans="1:13" x14ac:dyDescent="0.25">
      <c r="A23" s="495" t="s">
        <v>135</v>
      </c>
      <c r="B23" s="559" t="str">
        <f>VLOOKUP(A23,'ORÇAMENTO S DES'!B:O,6,FALSE)</f>
        <v>PINTURA</v>
      </c>
      <c r="C23" s="559"/>
      <c r="D23" s="559"/>
      <c r="E23" s="559"/>
      <c r="F23" s="559"/>
      <c r="G23" s="559"/>
      <c r="H23" s="559"/>
      <c r="I23" s="570">
        <f t="shared" si="0"/>
        <v>0.10927139259779139</v>
      </c>
      <c r="J23" s="571"/>
      <c r="K23" s="572">
        <f>VLOOKUP(A23,'ORÇAMENTO S DES'!B:O,11,0)</f>
        <v>3823.83</v>
      </c>
      <c r="L23" s="573"/>
      <c r="M23" s="574"/>
    </row>
    <row r="24" spans="1:13" x14ac:dyDescent="0.25">
      <c r="A24" s="495" t="s">
        <v>136</v>
      </c>
      <c r="B24" s="559" t="str">
        <f>VLOOKUP(A24,'ORÇAMENTO S DES'!B:O,6,FALSE)</f>
        <v>PEDRAS, BANCADAS E DIVISÓRIAS</v>
      </c>
      <c r="C24" s="559"/>
      <c r="D24" s="559"/>
      <c r="E24" s="559"/>
      <c r="F24" s="559"/>
      <c r="G24" s="559"/>
      <c r="H24" s="559"/>
      <c r="I24" s="570">
        <f t="shared" si="0"/>
        <v>3.2165624389178912E-3</v>
      </c>
      <c r="J24" s="571"/>
      <c r="K24" s="572">
        <f>VLOOKUP(A24,'ORÇAMENTO S DES'!B:O,11,0)</f>
        <v>112.56</v>
      </c>
      <c r="L24" s="573"/>
      <c r="M24" s="574"/>
    </row>
    <row r="25" spans="1:13" x14ac:dyDescent="0.25">
      <c r="A25" s="495" t="s">
        <v>153</v>
      </c>
      <c r="B25" s="559" t="str">
        <f>VLOOKUP(A25,'ORÇAMENTO S DES'!B:O,6,FALSE)</f>
        <v xml:space="preserve">ADMINISTRAÇÃO LOCAL </v>
      </c>
      <c r="C25" s="559"/>
      <c r="D25" s="559"/>
      <c r="E25" s="559"/>
      <c r="F25" s="559"/>
      <c r="G25" s="559"/>
      <c r="H25" s="559"/>
      <c r="I25" s="570">
        <f t="shared" si="0"/>
        <v>4.2827488692308478E-2</v>
      </c>
      <c r="J25" s="571"/>
      <c r="K25" s="572">
        <f>VLOOKUP(A25,'ORÇAMENTO S DES'!B:O,11,0)</f>
        <v>1498.6999999999998</v>
      </c>
      <c r="L25" s="573"/>
      <c r="M25" s="574"/>
    </row>
    <row r="26" spans="1:13" x14ac:dyDescent="0.25">
      <c r="A26" s="495" t="s">
        <v>154</v>
      </c>
      <c r="B26" s="559" t="str">
        <f>VLOOKUP(A26,'ORÇAMENTO S DES'!B:O,6,FALSE)</f>
        <v xml:space="preserve">LIMPEZA FINAL </v>
      </c>
      <c r="C26" s="559"/>
      <c r="D26" s="559"/>
      <c r="E26" s="559"/>
      <c r="F26" s="559"/>
      <c r="G26" s="559"/>
      <c r="H26" s="559"/>
      <c r="I26" s="570">
        <f t="shared" si="0"/>
        <v>9.9118188666132478E-2</v>
      </c>
      <c r="J26" s="571"/>
      <c r="K26" s="572">
        <f>VLOOKUP(A26,'ORÇAMENTO S DES'!B:O,11,0)</f>
        <v>3468.5299999999997</v>
      </c>
      <c r="L26" s="573"/>
      <c r="M26" s="574"/>
    </row>
    <row r="27" spans="1:13" x14ac:dyDescent="0.25">
      <c r="I27" s="575">
        <f>SUM(I11:J26)</f>
        <v>1</v>
      </c>
      <c r="J27" s="576"/>
      <c r="K27" s="577">
        <f>SUM(K11:M26)</f>
        <v>34993.879999999997</v>
      </c>
      <c r="L27" s="576"/>
      <c r="M27" s="576"/>
    </row>
  </sheetData>
  <mergeCells count="64">
    <mergeCell ref="I27:J27"/>
    <mergeCell ref="K27:M27"/>
    <mergeCell ref="B25:H25"/>
    <mergeCell ref="I25:J25"/>
    <mergeCell ref="K25:M25"/>
    <mergeCell ref="B26:H26"/>
    <mergeCell ref="I26:J26"/>
    <mergeCell ref="K26:M26"/>
    <mergeCell ref="B23:H23"/>
    <mergeCell ref="I23:J23"/>
    <mergeCell ref="K23:M23"/>
    <mergeCell ref="B24:H24"/>
    <mergeCell ref="I24:J24"/>
    <mergeCell ref="K24:M24"/>
    <mergeCell ref="B21:H21"/>
    <mergeCell ref="I21:J21"/>
    <mergeCell ref="K21:M21"/>
    <mergeCell ref="B22:H22"/>
    <mergeCell ref="I22:J22"/>
    <mergeCell ref="K22:M22"/>
    <mergeCell ref="B19:H19"/>
    <mergeCell ref="I19:J19"/>
    <mergeCell ref="K19:M19"/>
    <mergeCell ref="B20:H20"/>
    <mergeCell ref="I20:J20"/>
    <mergeCell ref="K20:M20"/>
    <mergeCell ref="B17:H17"/>
    <mergeCell ref="I17:J17"/>
    <mergeCell ref="K17:M17"/>
    <mergeCell ref="B18:H18"/>
    <mergeCell ref="I18:J18"/>
    <mergeCell ref="K18:M18"/>
    <mergeCell ref="B15:H15"/>
    <mergeCell ref="I15:J15"/>
    <mergeCell ref="K15:M15"/>
    <mergeCell ref="B16:H16"/>
    <mergeCell ref="I16:J16"/>
    <mergeCell ref="K16:M16"/>
    <mergeCell ref="B13:H13"/>
    <mergeCell ref="I13:J13"/>
    <mergeCell ref="K13:M13"/>
    <mergeCell ref="B14:H14"/>
    <mergeCell ref="I14:J14"/>
    <mergeCell ref="K14:M14"/>
    <mergeCell ref="B11:H11"/>
    <mergeCell ref="I11:J11"/>
    <mergeCell ref="K11:M11"/>
    <mergeCell ref="B12:H12"/>
    <mergeCell ref="I12:J12"/>
    <mergeCell ref="K12:M12"/>
    <mergeCell ref="B7:J7"/>
    <mergeCell ref="K7:M8"/>
    <mergeCell ref="B8:J8"/>
    <mergeCell ref="A9:A10"/>
    <mergeCell ref="B9:H10"/>
    <mergeCell ref="I9:J10"/>
    <mergeCell ref="K9:M10"/>
    <mergeCell ref="C1:M1"/>
    <mergeCell ref="C2:M2"/>
    <mergeCell ref="C3:M3"/>
    <mergeCell ref="A4:M4"/>
    <mergeCell ref="B5:J5"/>
    <mergeCell ref="K5:M6"/>
    <mergeCell ref="B6:J6"/>
  </mergeCells>
  <pageMargins left="0.511811024" right="0.511811024" top="0.78740157499999996" bottom="0.78740157499999996" header="0.31496062000000002" footer="0.31496062000000002"/>
  <pageSetup paperSize="9" scale="71" orientation="portrait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T18"/>
  <sheetViews>
    <sheetView workbookViewId="0"/>
  </sheetViews>
  <sheetFormatPr defaultColWidth="9.140625" defaultRowHeight="15" x14ac:dyDescent="0.25"/>
  <cols>
    <col min="1" max="1" width="9.140625" style="486"/>
    <col min="2" max="2" width="24.5703125" style="487" customWidth="1"/>
    <col min="3" max="3" width="68.28515625" style="488" customWidth="1"/>
    <col min="4" max="4" width="11.5703125" style="487" customWidth="1"/>
    <col min="5" max="5" width="13.5703125" style="489" customWidth="1"/>
    <col min="6" max="6" width="16.42578125" style="459" customWidth="1"/>
    <col min="7" max="8" width="14" style="449" bestFit="1" customWidth="1"/>
    <col min="9" max="9" width="12.5703125" style="449" bestFit="1" customWidth="1"/>
    <col min="10" max="10" width="9.140625" style="449"/>
    <col min="11" max="11" width="10.140625" style="449" bestFit="1" customWidth="1"/>
    <col min="12" max="16384" width="9.140625" style="449"/>
  </cols>
  <sheetData>
    <row r="1" spans="2:20" x14ac:dyDescent="0.25">
      <c r="B1" s="456"/>
      <c r="C1" s="457"/>
      <c r="D1" s="456"/>
      <c r="E1" s="458"/>
    </row>
    <row r="2" spans="2:20" x14ac:dyDescent="0.25">
      <c r="B2" s="460"/>
      <c r="C2" s="98" t="s">
        <v>1</v>
      </c>
      <c r="D2" s="102"/>
      <c r="E2" s="339"/>
      <c r="F2" s="461"/>
      <c r="G2" s="462"/>
      <c r="H2" s="462" t="s">
        <v>728</v>
      </c>
      <c r="I2" s="462" t="s">
        <v>729</v>
      </c>
    </row>
    <row r="3" spans="2:20" ht="15.75" x14ac:dyDescent="0.25">
      <c r="B3" s="463"/>
      <c r="C3" s="464" t="s">
        <v>273</v>
      </c>
      <c r="D3" s="465"/>
      <c r="E3" s="466"/>
      <c r="F3" s="461"/>
      <c r="G3" s="462"/>
      <c r="H3" s="462">
        <v>283.47000000000003</v>
      </c>
      <c r="I3" s="467" t="e">
        <v>#REF!</v>
      </c>
    </row>
    <row r="4" spans="2:20" x14ac:dyDescent="0.25">
      <c r="B4" s="468"/>
      <c r="C4" s="98" t="s">
        <v>27</v>
      </c>
      <c r="D4" s="102"/>
      <c r="E4" s="339"/>
      <c r="F4" s="461"/>
      <c r="G4" s="462"/>
      <c r="H4" s="462"/>
      <c r="I4" s="462"/>
    </row>
    <row r="5" spans="2:20" ht="18" x14ac:dyDescent="0.25">
      <c r="B5" s="578" t="s">
        <v>730</v>
      </c>
      <c r="C5" s="579"/>
      <c r="D5" s="579"/>
      <c r="E5" s="580"/>
      <c r="F5" s="461"/>
      <c r="G5" s="462"/>
      <c r="H5" s="462"/>
      <c r="I5" s="462"/>
    </row>
    <row r="6" spans="2:20" x14ac:dyDescent="0.25">
      <c r="B6" s="469" t="s">
        <v>61</v>
      </c>
      <c r="C6" s="470" t="s">
        <v>635</v>
      </c>
      <c r="D6" s="581" t="s">
        <v>42</v>
      </c>
      <c r="E6" s="582"/>
      <c r="F6" s="461"/>
      <c r="G6" s="462"/>
      <c r="H6" s="462"/>
      <c r="I6" s="462"/>
    </row>
    <row r="7" spans="2:20" x14ac:dyDescent="0.25">
      <c r="B7" s="469" t="s">
        <v>62</v>
      </c>
      <c r="C7" s="470" t="s">
        <v>284</v>
      </c>
      <c r="D7" s="583" t="s">
        <v>764</v>
      </c>
      <c r="E7" s="584"/>
      <c r="F7" s="461"/>
    </row>
    <row r="8" spans="2:20" x14ac:dyDescent="0.25">
      <c r="B8" s="471" t="s">
        <v>63</v>
      </c>
      <c r="C8" s="472" t="s">
        <v>634</v>
      </c>
      <c r="D8" s="583"/>
      <c r="E8" s="584"/>
      <c r="F8" s="461"/>
    </row>
    <row r="9" spans="2:20" x14ac:dyDescent="0.25">
      <c r="B9" s="469" t="s">
        <v>31</v>
      </c>
      <c r="C9" s="473">
        <v>0.22474</v>
      </c>
      <c r="D9" s="583"/>
      <c r="E9" s="584"/>
      <c r="F9" s="461"/>
    </row>
    <row r="10" spans="2:20" x14ac:dyDescent="0.25">
      <c r="B10" s="469" t="s">
        <v>731</v>
      </c>
      <c r="C10" s="497" t="s">
        <v>763</v>
      </c>
      <c r="D10" s="583"/>
      <c r="E10" s="584"/>
      <c r="F10" s="461"/>
    </row>
    <row r="11" spans="2:20" x14ac:dyDescent="0.25">
      <c r="B11" s="471" t="s">
        <v>64</v>
      </c>
      <c r="C11" s="496" t="s">
        <v>747</v>
      </c>
      <c r="D11" s="585"/>
      <c r="E11" s="586"/>
      <c r="F11" s="461"/>
      <c r="G11" s="462"/>
      <c r="H11" s="462"/>
      <c r="I11" s="462"/>
    </row>
    <row r="12" spans="2:20" x14ac:dyDescent="0.25">
      <c r="B12" s="474" t="s">
        <v>65</v>
      </c>
      <c r="C12" s="498" t="s">
        <v>47</v>
      </c>
      <c r="D12" s="475"/>
      <c r="E12" s="476"/>
      <c r="F12" s="461"/>
      <c r="G12" s="462"/>
      <c r="H12" s="462"/>
      <c r="I12" s="462"/>
    </row>
    <row r="13" spans="2:20" x14ac:dyDescent="0.25">
      <c r="B13" s="477" t="s">
        <v>38</v>
      </c>
      <c r="C13" s="478" t="s">
        <v>46</v>
      </c>
      <c r="D13" s="478" t="s">
        <v>34</v>
      </c>
      <c r="E13" s="479" t="s">
        <v>35</v>
      </c>
      <c r="F13" s="480"/>
      <c r="G13" s="462"/>
      <c r="H13" s="462"/>
    </row>
    <row r="14" spans="2:20" ht="36" x14ac:dyDescent="0.25">
      <c r="B14" s="481" t="s">
        <v>139</v>
      </c>
      <c r="C14" s="482" t="s">
        <v>765</v>
      </c>
      <c r="D14" s="483" t="s">
        <v>40</v>
      </c>
      <c r="E14" s="484">
        <v>9.5150000000000006</v>
      </c>
      <c r="F14" s="485"/>
      <c r="G14" s="485"/>
      <c r="H14" s="485"/>
      <c r="I14" s="486"/>
      <c r="J14" s="486"/>
      <c r="K14" s="486"/>
      <c r="L14" s="486"/>
      <c r="M14" s="486"/>
      <c r="N14" s="486"/>
      <c r="O14" s="486"/>
      <c r="P14" s="486"/>
      <c r="Q14" s="486"/>
      <c r="R14" s="486"/>
      <c r="S14" s="486"/>
      <c r="T14" s="486"/>
    </row>
    <row r="15" spans="2:20" ht="24" x14ac:dyDescent="0.25">
      <c r="B15" s="481" t="s">
        <v>124</v>
      </c>
      <c r="C15" s="482" t="s">
        <v>652</v>
      </c>
      <c r="D15" s="483" t="s">
        <v>109</v>
      </c>
      <c r="E15" s="484">
        <v>0.5</v>
      </c>
      <c r="F15" s="485"/>
      <c r="G15" s="485"/>
      <c r="H15" s="485"/>
      <c r="I15" s="486"/>
      <c r="J15" s="486"/>
      <c r="K15" s="486"/>
      <c r="L15" s="486"/>
      <c r="M15" s="486"/>
      <c r="N15" s="486"/>
      <c r="O15" s="486"/>
      <c r="P15" s="486"/>
      <c r="Q15" s="486"/>
      <c r="R15" s="486"/>
      <c r="S15" s="486"/>
      <c r="T15" s="486"/>
    </row>
    <row r="16" spans="2:20" x14ac:dyDescent="0.25">
      <c r="B16" s="481" t="s">
        <v>681</v>
      </c>
      <c r="C16" s="482" t="s">
        <v>766</v>
      </c>
      <c r="D16" s="483" t="s">
        <v>40</v>
      </c>
      <c r="E16" s="484">
        <v>32.945</v>
      </c>
      <c r="F16" s="485"/>
      <c r="G16" s="485"/>
      <c r="H16" s="485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</row>
    <row r="17" spans="2:20" ht="24" x14ac:dyDescent="0.25">
      <c r="B17" s="481" t="s">
        <v>494</v>
      </c>
      <c r="C17" s="482" t="s">
        <v>767</v>
      </c>
      <c r="D17" s="483" t="s">
        <v>40</v>
      </c>
      <c r="E17" s="484">
        <v>0.84</v>
      </c>
      <c r="F17" s="485"/>
      <c r="G17" s="485"/>
      <c r="H17" s="485"/>
      <c r="I17" s="486"/>
      <c r="J17" s="486"/>
      <c r="K17" s="486"/>
      <c r="L17" s="486"/>
      <c r="M17" s="486"/>
      <c r="N17" s="486"/>
      <c r="O17" s="486"/>
      <c r="P17" s="486"/>
      <c r="Q17" s="486"/>
      <c r="R17" s="486"/>
      <c r="S17" s="486"/>
      <c r="T17" s="486"/>
    </row>
    <row r="18" spans="2:20" ht="24" x14ac:dyDescent="0.25">
      <c r="B18" s="481" t="s">
        <v>491</v>
      </c>
      <c r="C18" s="482" t="s">
        <v>768</v>
      </c>
      <c r="D18" s="483" t="s">
        <v>40</v>
      </c>
      <c r="E18" s="484">
        <v>3.5350000000000001</v>
      </c>
      <c r="F18" s="485"/>
      <c r="G18" s="485"/>
      <c r="H18" s="485"/>
      <c r="I18" s="486"/>
      <c r="J18" s="486"/>
      <c r="K18" s="486"/>
      <c r="L18" s="486"/>
      <c r="M18" s="486"/>
      <c r="N18" s="486"/>
      <c r="O18" s="486"/>
      <c r="P18" s="486"/>
      <c r="Q18" s="486"/>
      <c r="R18" s="486"/>
      <c r="S18" s="486"/>
      <c r="T18" s="486"/>
    </row>
  </sheetData>
  <dataConsolidate/>
  <mergeCells count="3">
    <mergeCell ref="B5:E5"/>
    <mergeCell ref="D6:E6"/>
    <mergeCell ref="D7:E11"/>
  </mergeCells>
  <printOptions horizontalCentered="1"/>
  <pageMargins left="0.7" right="0.7" top="0.75" bottom="0.75" header="0.3" footer="0.3"/>
  <pageSetup paperSize="9" scale="74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B1:AA146"/>
  <sheetViews>
    <sheetView workbookViewId="0"/>
  </sheetViews>
  <sheetFormatPr defaultColWidth="9.140625" defaultRowHeight="12.75" x14ac:dyDescent="0.25"/>
  <cols>
    <col min="1" max="1" width="10" style="310" bestFit="1" customWidth="1"/>
    <col min="2" max="2" width="12.5703125" style="310" customWidth="1"/>
    <col min="3" max="3" width="16.42578125" style="310" customWidth="1"/>
    <col min="4" max="4" width="12.85546875" style="310" customWidth="1"/>
    <col min="5" max="5" width="12.5703125" style="310" hidden="1" customWidth="1"/>
    <col min="6" max="6" width="12.140625" style="445" customWidth="1"/>
    <col min="7" max="7" width="60.7109375" style="446" customWidth="1"/>
    <col min="8" max="8" width="9.85546875" style="310" customWidth="1"/>
    <col min="9" max="9" width="13.5703125" style="447" customWidth="1"/>
    <col min="10" max="10" width="18.28515625" style="448" customWidth="1"/>
    <col min="11" max="11" width="20.7109375" style="447" customWidth="1"/>
    <col min="12" max="12" width="18.85546875" style="447" customWidth="1"/>
    <col min="13" max="24" width="0" style="310" hidden="1" customWidth="1"/>
    <col min="25" max="25" width="15" style="310" bestFit="1" customWidth="1"/>
    <col min="26" max="26" width="15.85546875" style="310" bestFit="1" customWidth="1"/>
    <col min="27" max="27" width="12.42578125" style="310" bestFit="1" customWidth="1"/>
    <col min="28" max="16384" width="9.140625" style="310"/>
  </cols>
  <sheetData>
    <row r="1" spans="2:27" x14ac:dyDescent="0.25">
      <c r="B1" s="92"/>
      <c r="C1" s="92"/>
      <c r="D1" s="92"/>
      <c r="E1" s="92"/>
      <c r="F1" s="93"/>
      <c r="G1" s="94"/>
      <c r="H1" s="92"/>
      <c r="I1" s="95"/>
      <c r="J1" s="96"/>
      <c r="K1" s="95"/>
      <c r="L1" s="95"/>
    </row>
    <row r="2" spans="2:27" x14ac:dyDescent="0.25">
      <c r="B2" s="338"/>
      <c r="C2" s="97"/>
      <c r="D2" s="98" t="s">
        <v>1</v>
      </c>
      <c r="E2" s="99"/>
      <c r="F2" s="100"/>
      <c r="G2" s="101"/>
      <c r="H2" s="102"/>
      <c r="I2" s="103"/>
      <c r="J2" s="104"/>
      <c r="K2" s="103"/>
      <c r="L2" s="339"/>
    </row>
    <row r="3" spans="2:27" x14ac:dyDescent="0.25">
      <c r="B3" s="340"/>
      <c r="C3" s="92"/>
      <c r="D3" s="105" t="s">
        <v>273</v>
      </c>
      <c r="E3" s="106"/>
      <c r="F3" s="107"/>
      <c r="G3" s="108"/>
      <c r="H3" s="109"/>
      <c r="I3" s="110"/>
      <c r="J3" s="111"/>
      <c r="K3" s="110"/>
      <c r="L3" s="341"/>
    </row>
    <row r="4" spans="2:27" x14ac:dyDescent="0.2">
      <c r="B4" s="342"/>
      <c r="C4" s="112"/>
      <c r="D4" s="98" t="s">
        <v>27</v>
      </c>
      <c r="E4" s="99"/>
      <c r="F4" s="113"/>
      <c r="G4" s="101"/>
      <c r="H4" s="102"/>
      <c r="I4" s="103"/>
      <c r="J4" s="104"/>
      <c r="K4" s="103"/>
      <c r="L4" s="339"/>
    </row>
    <row r="5" spans="2:27" ht="15.75" x14ac:dyDescent="0.25">
      <c r="B5" s="587" t="s">
        <v>16</v>
      </c>
      <c r="C5" s="588"/>
      <c r="D5" s="588"/>
      <c r="E5" s="588"/>
      <c r="F5" s="588"/>
      <c r="G5" s="588"/>
      <c r="H5" s="588"/>
      <c r="I5" s="588"/>
      <c r="J5" s="588"/>
      <c r="K5" s="588"/>
      <c r="L5" s="589"/>
    </row>
    <row r="6" spans="2:27" x14ac:dyDescent="0.25">
      <c r="B6" s="343" t="s">
        <v>61</v>
      </c>
      <c r="C6" s="114" t="s">
        <v>635</v>
      </c>
      <c r="D6" s="115"/>
      <c r="E6" s="115"/>
      <c r="F6" s="116"/>
      <c r="G6" s="117"/>
      <c r="H6" s="117"/>
      <c r="I6" s="118"/>
      <c r="J6" s="593" t="s">
        <v>42</v>
      </c>
      <c r="K6" s="594"/>
      <c r="L6" s="595"/>
    </row>
    <row r="7" spans="2:27" ht="15" customHeight="1" x14ac:dyDescent="0.25">
      <c r="B7" s="344" t="s">
        <v>62</v>
      </c>
      <c r="C7" s="120" t="s">
        <v>284</v>
      </c>
      <c r="D7" s="121"/>
      <c r="E7" s="121"/>
      <c r="F7" s="122"/>
      <c r="G7" s="123"/>
      <c r="H7" s="123"/>
      <c r="I7" s="124"/>
      <c r="J7" s="596" t="s">
        <v>484</v>
      </c>
      <c r="K7" s="597"/>
      <c r="L7" s="598"/>
    </row>
    <row r="8" spans="2:27" ht="12.75" customHeight="1" x14ac:dyDescent="0.25">
      <c r="B8" s="343" t="s">
        <v>63</v>
      </c>
      <c r="C8" s="114" t="s">
        <v>634</v>
      </c>
      <c r="D8" s="115"/>
      <c r="E8" s="115"/>
      <c r="F8" s="116"/>
      <c r="G8" s="117"/>
      <c r="H8" s="117"/>
      <c r="I8" s="118"/>
      <c r="J8" s="596"/>
      <c r="K8" s="597"/>
      <c r="L8" s="598"/>
    </row>
    <row r="9" spans="2:27" x14ac:dyDescent="0.25">
      <c r="B9" s="344" t="s">
        <v>31</v>
      </c>
      <c r="C9" s="125">
        <v>0.22474</v>
      </c>
      <c r="D9" s="125"/>
      <c r="E9" s="115"/>
      <c r="F9" s="116"/>
      <c r="G9" s="117"/>
      <c r="H9" s="117"/>
      <c r="I9" s="124"/>
      <c r="J9" s="567"/>
      <c r="K9" s="568"/>
      <c r="L9" s="569"/>
    </row>
    <row r="10" spans="2:27" x14ac:dyDescent="0.25">
      <c r="B10" s="344" t="s">
        <v>64</v>
      </c>
      <c r="C10" s="126" t="s">
        <v>763</v>
      </c>
      <c r="D10" s="127"/>
      <c r="E10" s="127"/>
      <c r="F10" s="128"/>
      <c r="G10" s="125"/>
      <c r="H10" s="129"/>
      <c r="I10" s="130"/>
      <c r="J10" s="590" t="s">
        <v>41</v>
      </c>
      <c r="K10" s="590"/>
      <c r="L10" s="345">
        <v>45533</v>
      </c>
    </row>
    <row r="11" spans="2:27" x14ac:dyDescent="0.25">
      <c r="B11" s="346" t="s">
        <v>65</v>
      </c>
      <c r="C11" s="131" t="s">
        <v>747</v>
      </c>
      <c r="D11" s="132"/>
      <c r="E11" s="132"/>
      <c r="F11" s="133"/>
      <c r="G11" s="134"/>
      <c r="H11" s="135" t="s">
        <v>66</v>
      </c>
      <c r="I11" s="136">
        <v>90</v>
      </c>
      <c r="J11" s="111" t="s">
        <v>10</v>
      </c>
      <c r="K11" s="591"/>
      <c r="L11" s="592"/>
    </row>
    <row r="12" spans="2:27" ht="25.5" x14ac:dyDescent="0.25">
      <c r="B12" s="347" t="s">
        <v>38</v>
      </c>
      <c r="C12" s="137" t="s">
        <v>47</v>
      </c>
      <c r="D12" s="137" t="s">
        <v>45</v>
      </c>
      <c r="E12" s="137" t="s">
        <v>207</v>
      </c>
      <c r="F12" s="137" t="s">
        <v>33</v>
      </c>
      <c r="G12" s="137" t="s">
        <v>46</v>
      </c>
      <c r="H12" s="137" t="s">
        <v>34</v>
      </c>
      <c r="I12" s="138" t="s">
        <v>35</v>
      </c>
      <c r="J12" s="139" t="s">
        <v>48</v>
      </c>
      <c r="K12" s="138" t="s">
        <v>49</v>
      </c>
      <c r="L12" s="348" t="s">
        <v>155</v>
      </c>
      <c r="Y12" s="432"/>
      <c r="Z12" s="433">
        <v>7.6</v>
      </c>
      <c r="AA12" s="434">
        <v>30400</v>
      </c>
    </row>
    <row r="13" spans="2:27" x14ac:dyDescent="0.25">
      <c r="B13" s="349"/>
      <c r="C13" s="350"/>
      <c r="D13" s="351"/>
      <c r="E13" s="351"/>
      <c r="F13" s="352"/>
      <c r="G13" s="350" t="s">
        <v>635</v>
      </c>
      <c r="H13" s="353"/>
      <c r="I13" s="354"/>
      <c r="J13" s="140"/>
      <c r="K13" s="354"/>
      <c r="L13" s="355">
        <v>34993.880000000012</v>
      </c>
      <c r="Y13" s="434"/>
      <c r="Z13" s="435"/>
    </row>
    <row r="14" spans="2:27" x14ac:dyDescent="0.25">
      <c r="B14" s="356" t="s">
        <v>12</v>
      </c>
      <c r="C14" s="79"/>
      <c r="D14" s="79"/>
      <c r="E14" s="79"/>
      <c r="F14" s="79"/>
      <c r="G14" s="80" t="s">
        <v>4</v>
      </c>
      <c r="H14" s="81"/>
      <c r="I14" s="82"/>
      <c r="J14" s="83"/>
      <c r="K14" s="82"/>
      <c r="L14" s="357">
        <v>4895.7299999999996</v>
      </c>
    </row>
    <row r="15" spans="2:27" x14ac:dyDescent="0.25">
      <c r="B15" s="358" t="s">
        <v>13</v>
      </c>
      <c r="C15" s="84"/>
      <c r="D15" s="84"/>
      <c r="E15" s="84"/>
      <c r="F15" s="84"/>
      <c r="G15" s="85" t="s">
        <v>4</v>
      </c>
      <c r="H15" s="86"/>
      <c r="I15" s="87"/>
      <c r="J15" s="88"/>
      <c r="K15" s="87"/>
      <c r="L15" s="359">
        <v>4895.7299999999996</v>
      </c>
    </row>
    <row r="16" spans="2:27" x14ac:dyDescent="0.25">
      <c r="B16" s="360" t="s">
        <v>408</v>
      </c>
      <c r="C16" s="89" t="s">
        <v>50</v>
      </c>
      <c r="D16" s="89" t="s">
        <v>52</v>
      </c>
      <c r="E16" s="90" t="s">
        <v>408</v>
      </c>
      <c r="F16" s="90">
        <v>101001101</v>
      </c>
      <c r="G16" s="229" t="s">
        <v>769</v>
      </c>
      <c r="H16" s="230" t="s">
        <v>40</v>
      </c>
      <c r="I16" s="141">
        <v>5.63</v>
      </c>
      <c r="J16" s="231">
        <v>363.45</v>
      </c>
      <c r="K16" s="141">
        <v>445.13</v>
      </c>
      <c r="L16" s="361">
        <v>2506.08</v>
      </c>
      <c r="Y16" s="310">
        <v>2539.7399999999998</v>
      </c>
    </row>
    <row r="17" spans="2:12" ht="38.25" x14ac:dyDescent="0.25">
      <c r="B17" s="360" t="s">
        <v>409</v>
      </c>
      <c r="C17" s="89" t="s">
        <v>743</v>
      </c>
      <c r="D17" s="89" t="s">
        <v>51</v>
      </c>
      <c r="E17" s="90" t="s">
        <v>409</v>
      </c>
      <c r="F17" s="90">
        <v>10776</v>
      </c>
      <c r="G17" s="229" t="s">
        <v>770</v>
      </c>
      <c r="H17" s="230" t="s">
        <v>771</v>
      </c>
      <c r="I17" s="141">
        <v>3</v>
      </c>
      <c r="J17" s="231">
        <v>650.39</v>
      </c>
      <c r="K17" s="141">
        <v>796.55</v>
      </c>
      <c r="L17" s="361">
        <v>2389.65</v>
      </c>
    </row>
    <row r="18" spans="2:12" x14ac:dyDescent="0.25">
      <c r="B18" s="436"/>
      <c r="C18" s="437"/>
      <c r="D18" s="437"/>
      <c r="E18" s="437"/>
      <c r="F18" s="428"/>
      <c r="G18" s="94"/>
      <c r="H18" s="438"/>
      <c r="I18" s="439"/>
      <c r="J18" s="440"/>
      <c r="K18" s="439"/>
      <c r="L18" s="441"/>
    </row>
    <row r="19" spans="2:12" x14ac:dyDescent="0.25">
      <c r="B19" s="356" t="s">
        <v>11</v>
      </c>
      <c r="C19" s="79"/>
      <c r="D19" s="79"/>
      <c r="E19" s="79"/>
      <c r="F19" s="79"/>
      <c r="G19" s="215" t="s">
        <v>644</v>
      </c>
      <c r="H19" s="81"/>
      <c r="I19" s="82"/>
      <c r="J19" s="83"/>
      <c r="K19" s="82"/>
      <c r="L19" s="357">
        <v>988.02</v>
      </c>
    </row>
    <row r="20" spans="2:12" x14ac:dyDescent="0.25">
      <c r="B20" s="358" t="s">
        <v>14</v>
      </c>
      <c r="C20" s="84"/>
      <c r="D20" s="84"/>
      <c r="E20" s="84"/>
      <c r="F20" s="84"/>
      <c r="G20" s="85" t="s">
        <v>636</v>
      </c>
      <c r="H20" s="86"/>
      <c r="I20" s="87"/>
      <c r="J20" s="88"/>
      <c r="K20" s="87"/>
      <c r="L20" s="359">
        <v>222.2</v>
      </c>
    </row>
    <row r="21" spans="2:12" ht="25.5" x14ac:dyDescent="0.25">
      <c r="B21" s="360" t="s">
        <v>378</v>
      </c>
      <c r="C21" s="89" t="s">
        <v>50</v>
      </c>
      <c r="D21" s="89" t="s">
        <v>51</v>
      </c>
      <c r="E21" s="90" t="s">
        <v>378</v>
      </c>
      <c r="F21" s="90">
        <v>97622</v>
      </c>
      <c r="G21" s="102" t="s">
        <v>772</v>
      </c>
      <c r="H21" s="230" t="s">
        <v>773</v>
      </c>
      <c r="I21" s="141">
        <v>1.6800000000000002</v>
      </c>
      <c r="J21" s="231">
        <v>55.24</v>
      </c>
      <c r="K21" s="141">
        <v>67.650000000000006</v>
      </c>
      <c r="L21" s="361">
        <v>113.65</v>
      </c>
    </row>
    <row r="22" spans="2:12" ht="25.5" x14ac:dyDescent="0.25">
      <c r="B22" s="360" t="s">
        <v>379</v>
      </c>
      <c r="C22" s="89" t="s">
        <v>50</v>
      </c>
      <c r="D22" s="89" t="s">
        <v>51</v>
      </c>
      <c r="E22" s="90" t="s">
        <v>379</v>
      </c>
      <c r="F22" s="90">
        <v>104789</v>
      </c>
      <c r="G22" s="102" t="s">
        <v>774</v>
      </c>
      <c r="H22" s="230" t="s">
        <v>773</v>
      </c>
      <c r="I22" s="141">
        <v>0.45599999999999996</v>
      </c>
      <c r="J22" s="231">
        <v>194.39</v>
      </c>
      <c r="K22" s="141">
        <v>238.07</v>
      </c>
      <c r="L22" s="361">
        <v>108.55</v>
      </c>
    </row>
    <row r="23" spans="2:12" x14ac:dyDescent="0.25">
      <c r="B23" s="358" t="s">
        <v>638</v>
      </c>
      <c r="C23" s="84"/>
      <c r="D23" s="84"/>
      <c r="E23" s="84"/>
      <c r="F23" s="84"/>
      <c r="G23" s="85" t="s">
        <v>637</v>
      </c>
      <c r="H23" s="86"/>
      <c r="I23" s="87"/>
      <c r="J23" s="88"/>
      <c r="K23" s="87"/>
      <c r="L23" s="359">
        <v>765.82</v>
      </c>
    </row>
    <row r="24" spans="2:12" ht="25.5" x14ac:dyDescent="0.25">
      <c r="B24" s="360" t="s">
        <v>639</v>
      </c>
      <c r="C24" s="89" t="s">
        <v>50</v>
      </c>
      <c r="D24" s="89" t="s">
        <v>51</v>
      </c>
      <c r="E24" s="90" t="s">
        <v>639</v>
      </c>
      <c r="F24" s="90">
        <v>97645</v>
      </c>
      <c r="G24" s="102" t="s">
        <v>775</v>
      </c>
      <c r="H24" s="230" t="s">
        <v>40</v>
      </c>
      <c r="I24" s="141">
        <v>10.6</v>
      </c>
      <c r="J24" s="231">
        <v>23.93</v>
      </c>
      <c r="K24" s="141">
        <v>29.3</v>
      </c>
      <c r="L24" s="361">
        <v>310.58</v>
      </c>
    </row>
    <row r="25" spans="2:12" ht="25.5" x14ac:dyDescent="0.25">
      <c r="B25" s="360" t="s">
        <v>640</v>
      </c>
      <c r="C25" s="89" t="s">
        <v>50</v>
      </c>
      <c r="D25" s="89" t="s">
        <v>51</v>
      </c>
      <c r="E25" s="90" t="s">
        <v>640</v>
      </c>
      <c r="F25" s="90">
        <v>97644</v>
      </c>
      <c r="G25" s="102" t="s">
        <v>776</v>
      </c>
      <c r="H25" s="230" t="s">
        <v>40</v>
      </c>
      <c r="I25" s="141">
        <v>1.6800000000000002</v>
      </c>
      <c r="J25" s="231">
        <v>9.27</v>
      </c>
      <c r="K25" s="141">
        <v>11.35</v>
      </c>
      <c r="L25" s="361">
        <v>19.059999999999999</v>
      </c>
    </row>
    <row r="26" spans="2:12" ht="25.5" customHeight="1" x14ac:dyDescent="0.25">
      <c r="B26" s="360" t="s">
        <v>641</v>
      </c>
      <c r="C26" s="89" t="s">
        <v>50</v>
      </c>
      <c r="D26" s="89" t="s">
        <v>52</v>
      </c>
      <c r="E26" s="90" t="s">
        <v>641</v>
      </c>
      <c r="F26" s="90">
        <v>201004068</v>
      </c>
      <c r="G26" s="102" t="s">
        <v>777</v>
      </c>
      <c r="H26" s="230" t="s">
        <v>40</v>
      </c>
      <c r="I26" s="141">
        <v>34.799999999999997</v>
      </c>
      <c r="J26" s="231">
        <v>6.25</v>
      </c>
      <c r="K26" s="141">
        <v>7.65</v>
      </c>
      <c r="L26" s="361">
        <v>266.22000000000003</v>
      </c>
    </row>
    <row r="27" spans="2:12" x14ac:dyDescent="0.25">
      <c r="B27" s="360" t="s">
        <v>753</v>
      </c>
      <c r="C27" s="89" t="s">
        <v>50</v>
      </c>
      <c r="D27" s="89" t="s">
        <v>53</v>
      </c>
      <c r="E27" s="90" t="s">
        <v>753</v>
      </c>
      <c r="F27" s="90" t="s">
        <v>757</v>
      </c>
      <c r="G27" s="102" t="s">
        <v>754</v>
      </c>
      <c r="H27" s="89" t="s">
        <v>109</v>
      </c>
      <c r="I27" s="141">
        <v>2</v>
      </c>
      <c r="J27" s="316">
        <v>69.39</v>
      </c>
      <c r="K27" s="141">
        <v>84.98</v>
      </c>
      <c r="L27" s="361">
        <v>169.96</v>
      </c>
    </row>
    <row r="28" spans="2:12" x14ac:dyDescent="0.25">
      <c r="B28" s="360"/>
      <c r="C28" s="89"/>
      <c r="D28" s="89"/>
      <c r="E28" s="90"/>
      <c r="F28" s="90"/>
      <c r="G28" s="102"/>
      <c r="H28" s="89"/>
      <c r="I28" s="141"/>
      <c r="J28" s="119"/>
      <c r="K28" s="141"/>
      <c r="L28" s="362"/>
    </row>
    <row r="29" spans="2:12" x14ac:dyDescent="0.25">
      <c r="B29" s="356" t="s">
        <v>15</v>
      </c>
      <c r="C29" s="79"/>
      <c r="D29" s="79"/>
      <c r="E29" s="79"/>
      <c r="F29" s="79"/>
      <c r="G29" s="215" t="s">
        <v>642</v>
      </c>
      <c r="H29" s="81"/>
      <c r="I29" s="82"/>
      <c r="J29" s="83"/>
      <c r="K29" s="82"/>
      <c r="L29" s="357">
        <v>1439.8899999999999</v>
      </c>
    </row>
    <row r="30" spans="2:12" x14ac:dyDescent="0.25">
      <c r="B30" s="358" t="s">
        <v>646</v>
      </c>
      <c r="C30" s="84"/>
      <c r="D30" s="84"/>
      <c r="E30" s="84"/>
      <c r="F30" s="84"/>
      <c r="G30" s="85" t="s">
        <v>643</v>
      </c>
      <c r="H30" s="86"/>
      <c r="I30" s="87"/>
      <c r="J30" s="88"/>
      <c r="K30" s="87"/>
      <c r="L30" s="359">
        <v>1439.8899999999999</v>
      </c>
    </row>
    <row r="31" spans="2:12" ht="25.5" x14ac:dyDescent="0.25">
      <c r="B31" s="360" t="s">
        <v>645</v>
      </c>
      <c r="C31" s="89" t="s">
        <v>50</v>
      </c>
      <c r="D31" s="89" t="s">
        <v>51</v>
      </c>
      <c r="E31" s="90" t="s">
        <v>645</v>
      </c>
      <c r="F31" s="90">
        <v>97631</v>
      </c>
      <c r="G31" s="102" t="s">
        <v>778</v>
      </c>
      <c r="H31" s="230" t="s">
        <v>40</v>
      </c>
      <c r="I31" s="141">
        <v>11.6</v>
      </c>
      <c r="J31" s="231">
        <v>11.1</v>
      </c>
      <c r="K31" s="141">
        <v>13.59</v>
      </c>
      <c r="L31" s="361">
        <v>157.63999999999999</v>
      </c>
    </row>
    <row r="32" spans="2:12" ht="25.5" x14ac:dyDescent="0.25">
      <c r="B32" s="360" t="s">
        <v>647</v>
      </c>
      <c r="C32" s="89" t="s">
        <v>50</v>
      </c>
      <c r="D32" s="89" t="s">
        <v>51</v>
      </c>
      <c r="E32" s="90" t="s">
        <v>647</v>
      </c>
      <c r="F32" s="90">
        <v>98554</v>
      </c>
      <c r="G32" s="102" t="s">
        <v>779</v>
      </c>
      <c r="H32" s="230" t="s">
        <v>40</v>
      </c>
      <c r="I32" s="141">
        <v>11.6</v>
      </c>
      <c r="J32" s="231">
        <v>44.82</v>
      </c>
      <c r="K32" s="141">
        <v>54.89</v>
      </c>
      <c r="L32" s="361">
        <v>636.72</v>
      </c>
    </row>
    <row r="33" spans="2:12" ht="25.5" x14ac:dyDescent="0.25">
      <c r="B33" s="360" t="s">
        <v>648</v>
      </c>
      <c r="C33" s="89" t="s">
        <v>50</v>
      </c>
      <c r="D33" s="89" t="s">
        <v>52</v>
      </c>
      <c r="E33" s="90" t="s">
        <v>648</v>
      </c>
      <c r="F33" s="90">
        <v>1501000100</v>
      </c>
      <c r="G33" s="102" t="s">
        <v>780</v>
      </c>
      <c r="H33" s="230" t="s">
        <v>40</v>
      </c>
      <c r="I33" s="141">
        <v>11.6</v>
      </c>
      <c r="J33" s="231">
        <v>7.28</v>
      </c>
      <c r="K33" s="141">
        <v>8.91</v>
      </c>
      <c r="L33" s="361">
        <v>103.35</v>
      </c>
    </row>
    <row r="34" spans="2:12" ht="51" x14ac:dyDescent="0.25">
      <c r="B34" s="360" t="s">
        <v>649</v>
      </c>
      <c r="C34" s="89" t="s">
        <v>50</v>
      </c>
      <c r="D34" s="89" t="s">
        <v>51</v>
      </c>
      <c r="E34" s="90" t="s">
        <v>649</v>
      </c>
      <c r="F34" s="90">
        <v>87530</v>
      </c>
      <c r="G34" s="102" t="s">
        <v>781</v>
      </c>
      <c r="H34" s="230" t="s">
        <v>40</v>
      </c>
      <c r="I34" s="141">
        <v>11.6</v>
      </c>
      <c r="J34" s="231">
        <v>38.17</v>
      </c>
      <c r="K34" s="141">
        <v>46.74</v>
      </c>
      <c r="L34" s="361">
        <v>542.17999999999995</v>
      </c>
    </row>
    <row r="35" spans="2:12" x14ac:dyDescent="0.25">
      <c r="B35" s="360"/>
      <c r="C35" s="89"/>
      <c r="D35" s="89"/>
      <c r="E35" s="90"/>
      <c r="F35" s="90"/>
      <c r="G35" s="102"/>
      <c r="H35" s="89"/>
      <c r="I35" s="141"/>
      <c r="J35" s="119"/>
      <c r="K35" s="141"/>
      <c r="L35" s="362"/>
    </row>
    <row r="36" spans="2:12" x14ac:dyDescent="0.25">
      <c r="B36" s="363" t="s">
        <v>28</v>
      </c>
      <c r="C36" s="293"/>
      <c r="D36" s="293"/>
      <c r="E36" s="293"/>
      <c r="F36" s="293"/>
      <c r="G36" s="216" t="s">
        <v>110</v>
      </c>
      <c r="H36" s="294"/>
      <c r="I36" s="295"/>
      <c r="J36" s="296"/>
      <c r="K36" s="295"/>
      <c r="L36" s="364">
        <v>1773.9700000000003</v>
      </c>
    </row>
    <row r="37" spans="2:12" x14ac:dyDescent="0.25">
      <c r="B37" s="358" t="s">
        <v>29</v>
      </c>
      <c r="C37" s="84"/>
      <c r="D37" s="84"/>
      <c r="E37" s="84"/>
      <c r="F37" s="84"/>
      <c r="G37" s="85" t="s">
        <v>111</v>
      </c>
      <c r="H37" s="86"/>
      <c r="I37" s="87"/>
      <c r="J37" s="88"/>
      <c r="K37" s="87"/>
      <c r="L37" s="359">
        <v>1287.3499999999999</v>
      </c>
    </row>
    <row r="38" spans="2:12" ht="38.25" x14ac:dyDescent="0.25">
      <c r="B38" s="360" t="s">
        <v>113</v>
      </c>
      <c r="C38" s="89" t="s">
        <v>50</v>
      </c>
      <c r="D38" s="89" t="s">
        <v>51</v>
      </c>
      <c r="E38" s="90" t="s">
        <v>113</v>
      </c>
      <c r="F38" s="90">
        <v>103331</v>
      </c>
      <c r="G38" s="102" t="s">
        <v>782</v>
      </c>
      <c r="H38" s="230" t="s">
        <v>40</v>
      </c>
      <c r="I38" s="141">
        <v>10.6</v>
      </c>
      <c r="J38" s="231">
        <v>84.2</v>
      </c>
      <c r="K38" s="141">
        <v>103.12</v>
      </c>
      <c r="L38" s="361">
        <v>1093.07</v>
      </c>
    </row>
    <row r="39" spans="2:12" ht="38.25" x14ac:dyDescent="0.25">
      <c r="B39" s="360" t="s">
        <v>699</v>
      </c>
      <c r="C39" s="89" t="s">
        <v>50</v>
      </c>
      <c r="D39" s="89" t="s">
        <v>51</v>
      </c>
      <c r="E39" s="90" t="s">
        <v>699</v>
      </c>
      <c r="F39" s="90">
        <v>96364</v>
      </c>
      <c r="G39" s="102" t="s">
        <v>783</v>
      </c>
      <c r="H39" s="230" t="s">
        <v>40</v>
      </c>
      <c r="I39" s="141">
        <v>1.05</v>
      </c>
      <c r="J39" s="231">
        <v>151.08000000000001</v>
      </c>
      <c r="K39" s="141">
        <v>185.03</v>
      </c>
      <c r="L39" s="361">
        <v>194.28</v>
      </c>
    </row>
    <row r="40" spans="2:12" x14ac:dyDescent="0.25">
      <c r="B40" s="358" t="s">
        <v>30</v>
      </c>
      <c r="C40" s="84"/>
      <c r="D40" s="84"/>
      <c r="E40" s="84"/>
      <c r="F40" s="84"/>
      <c r="G40" s="85" t="s">
        <v>112</v>
      </c>
      <c r="H40" s="86"/>
      <c r="I40" s="87"/>
      <c r="J40" s="88"/>
      <c r="K40" s="87"/>
      <c r="L40" s="359">
        <v>486.62</v>
      </c>
    </row>
    <row r="41" spans="2:12" ht="25.5" x14ac:dyDescent="0.25">
      <c r="B41" s="360" t="s">
        <v>114</v>
      </c>
      <c r="C41" s="89" t="s">
        <v>50</v>
      </c>
      <c r="D41" s="89" t="s">
        <v>51</v>
      </c>
      <c r="E41" s="90" t="s">
        <v>114</v>
      </c>
      <c r="F41" s="90">
        <v>93187</v>
      </c>
      <c r="G41" s="102" t="s">
        <v>784</v>
      </c>
      <c r="H41" s="230" t="s">
        <v>131</v>
      </c>
      <c r="I41" s="141">
        <v>2.8</v>
      </c>
      <c r="J41" s="231">
        <v>74.599999999999994</v>
      </c>
      <c r="K41" s="141">
        <v>91.36</v>
      </c>
      <c r="L41" s="361">
        <v>255.8</v>
      </c>
    </row>
    <row r="42" spans="2:12" ht="25.5" x14ac:dyDescent="0.25">
      <c r="B42" s="360" t="s">
        <v>115</v>
      </c>
      <c r="C42" s="89" t="s">
        <v>50</v>
      </c>
      <c r="D42" s="89" t="s">
        <v>51</v>
      </c>
      <c r="E42" s="90" t="s">
        <v>115</v>
      </c>
      <c r="F42" s="90">
        <v>93184</v>
      </c>
      <c r="G42" s="102" t="s">
        <v>785</v>
      </c>
      <c r="H42" s="230" t="s">
        <v>131</v>
      </c>
      <c r="I42" s="141">
        <v>1.1200000000000001</v>
      </c>
      <c r="J42" s="231">
        <v>28.39</v>
      </c>
      <c r="K42" s="141">
        <v>34.770000000000003</v>
      </c>
      <c r="L42" s="361">
        <v>38.94</v>
      </c>
    </row>
    <row r="43" spans="2:12" ht="25.5" x14ac:dyDescent="0.25">
      <c r="B43" s="360" t="s">
        <v>495</v>
      </c>
      <c r="C43" s="89" t="s">
        <v>50</v>
      </c>
      <c r="D43" s="89" t="s">
        <v>51</v>
      </c>
      <c r="E43" s="90" t="s">
        <v>495</v>
      </c>
      <c r="F43" s="90">
        <v>93197</v>
      </c>
      <c r="G43" s="102" t="s">
        <v>786</v>
      </c>
      <c r="H43" s="230" t="s">
        <v>131</v>
      </c>
      <c r="I43" s="141">
        <v>2.8</v>
      </c>
      <c r="J43" s="231">
        <v>55.96</v>
      </c>
      <c r="K43" s="141">
        <v>68.53</v>
      </c>
      <c r="L43" s="361">
        <v>191.88</v>
      </c>
    </row>
    <row r="44" spans="2:12" x14ac:dyDescent="0.25">
      <c r="B44" s="360"/>
      <c r="C44" s="89"/>
      <c r="D44" s="89"/>
      <c r="E44" s="89"/>
      <c r="F44" s="90"/>
      <c r="G44" s="101"/>
      <c r="H44" s="99"/>
      <c r="I44" s="313"/>
      <c r="J44" s="314"/>
      <c r="K44" s="313"/>
      <c r="L44" s="367"/>
    </row>
    <row r="45" spans="2:12" x14ac:dyDescent="0.25">
      <c r="B45" s="365" t="s">
        <v>54</v>
      </c>
      <c r="C45" s="225"/>
      <c r="D45" s="225"/>
      <c r="E45" s="225"/>
      <c r="F45" s="225"/>
      <c r="G45" s="215" t="s">
        <v>116</v>
      </c>
      <c r="H45" s="226"/>
      <c r="I45" s="227"/>
      <c r="J45" s="228"/>
      <c r="K45" s="227"/>
      <c r="L45" s="366">
        <v>3163.39</v>
      </c>
    </row>
    <row r="46" spans="2:12" x14ac:dyDescent="0.25">
      <c r="B46" s="358" t="s">
        <v>55</v>
      </c>
      <c r="C46" s="84"/>
      <c r="D46" s="84"/>
      <c r="E46" s="84"/>
      <c r="F46" s="84"/>
      <c r="G46" s="85" t="s">
        <v>116</v>
      </c>
      <c r="H46" s="86"/>
      <c r="I46" s="87"/>
      <c r="J46" s="88"/>
      <c r="K46" s="87"/>
      <c r="L46" s="359">
        <v>3163.39</v>
      </c>
    </row>
    <row r="47" spans="2:12" ht="51" x14ac:dyDescent="0.25">
      <c r="B47" s="360" t="s">
        <v>490</v>
      </c>
      <c r="C47" s="89" t="s">
        <v>50</v>
      </c>
      <c r="D47" s="89" t="s">
        <v>51</v>
      </c>
      <c r="E47" s="90" t="s">
        <v>490</v>
      </c>
      <c r="F47" s="90">
        <v>92580</v>
      </c>
      <c r="G47" s="102" t="s">
        <v>787</v>
      </c>
      <c r="H47" s="230" t="s">
        <v>40</v>
      </c>
      <c r="I47" s="141">
        <v>7.07</v>
      </c>
      <c r="J47" s="231">
        <v>51</v>
      </c>
      <c r="K47" s="141">
        <v>62.46</v>
      </c>
      <c r="L47" s="361">
        <v>441.59</v>
      </c>
    </row>
    <row r="48" spans="2:12" ht="25.5" x14ac:dyDescent="0.25">
      <c r="B48" s="360" t="s">
        <v>491</v>
      </c>
      <c r="C48" s="89" t="s">
        <v>50</v>
      </c>
      <c r="D48" s="89" t="s">
        <v>51</v>
      </c>
      <c r="E48" s="90" t="s">
        <v>491</v>
      </c>
      <c r="F48" s="213">
        <v>94216</v>
      </c>
      <c r="G48" s="102" t="s">
        <v>768</v>
      </c>
      <c r="H48" s="230" t="s">
        <v>40</v>
      </c>
      <c r="I48" s="141">
        <v>7.07</v>
      </c>
      <c r="J48" s="231">
        <v>180.09</v>
      </c>
      <c r="K48" s="141">
        <v>220.56</v>
      </c>
      <c r="L48" s="361">
        <v>1559.35</v>
      </c>
    </row>
    <row r="49" spans="2:12" ht="38.25" x14ac:dyDescent="0.25">
      <c r="B49" s="360" t="s">
        <v>650</v>
      </c>
      <c r="C49" s="89" t="s">
        <v>50</v>
      </c>
      <c r="D49" s="89" t="s">
        <v>51</v>
      </c>
      <c r="E49" s="90" t="s">
        <v>650</v>
      </c>
      <c r="F49" s="90">
        <v>94229</v>
      </c>
      <c r="G49" s="102" t="s">
        <v>788</v>
      </c>
      <c r="H49" s="230" t="s">
        <v>131</v>
      </c>
      <c r="I49" s="141">
        <v>3.8</v>
      </c>
      <c r="J49" s="231">
        <v>154.53</v>
      </c>
      <c r="K49" s="141">
        <v>189.25</v>
      </c>
      <c r="L49" s="361">
        <v>719.15</v>
      </c>
    </row>
    <row r="50" spans="2:12" ht="25.5" x14ac:dyDescent="0.25">
      <c r="B50" s="360" t="s">
        <v>651</v>
      </c>
      <c r="C50" s="89" t="s">
        <v>50</v>
      </c>
      <c r="D50" s="89" t="s">
        <v>51</v>
      </c>
      <c r="E50" s="90" t="s">
        <v>651</v>
      </c>
      <c r="F50" s="90">
        <v>94231</v>
      </c>
      <c r="G50" s="102" t="s">
        <v>789</v>
      </c>
      <c r="H50" s="230" t="s">
        <v>131</v>
      </c>
      <c r="I50" s="141">
        <v>7.52</v>
      </c>
      <c r="J50" s="231">
        <v>48.14</v>
      </c>
      <c r="K50" s="141">
        <v>58.95</v>
      </c>
      <c r="L50" s="361">
        <v>443.3</v>
      </c>
    </row>
    <row r="51" spans="2:12" x14ac:dyDescent="0.25">
      <c r="B51" s="360"/>
      <c r="C51" s="89"/>
      <c r="D51" s="89"/>
      <c r="E51" s="89"/>
      <c r="F51" s="90"/>
      <c r="G51" s="101"/>
      <c r="H51" s="99"/>
      <c r="I51" s="313"/>
      <c r="J51" s="314"/>
      <c r="K51" s="313"/>
      <c r="L51" s="367"/>
    </row>
    <row r="52" spans="2:12" x14ac:dyDescent="0.25">
      <c r="B52" s="365" t="s">
        <v>118</v>
      </c>
      <c r="C52" s="225"/>
      <c r="D52" s="225"/>
      <c r="E52" s="225"/>
      <c r="F52" s="225"/>
      <c r="G52" s="215" t="s">
        <v>119</v>
      </c>
      <c r="H52" s="226"/>
      <c r="I52" s="227"/>
      <c r="J52" s="228"/>
      <c r="K52" s="227"/>
      <c r="L52" s="366">
        <v>814.64</v>
      </c>
    </row>
    <row r="53" spans="2:12" x14ac:dyDescent="0.25">
      <c r="B53" s="358" t="s">
        <v>120</v>
      </c>
      <c r="C53" s="84"/>
      <c r="D53" s="84"/>
      <c r="E53" s="84"/>
      <c r="F53" s="84"/>
      <c r="G53" s="85" t="s">
        <v>122</v>
      </c>
      <c r="H53" s="86"/>
      <c r="I53" s="87"/>
      <c r="J53" s="88"/>
      <c r="K53" s="87"/>
      <c r="L53" s="359">
        <v>814.6400000000001</v>
      </c>
    </row>
    <row r="54" spans="2:12" ht="25.5" x14ac:dyDescent="0.25">
      <c r="B54" s="360" t="s">
        <v>410</v>
      </c>
      <c r="C54" s="89" t="s">
        <v>50</v>
      </c>
      <c r="D54" s="89" t="s">
        <v>51</v>
      </c>
      <c r="E54" s="90" t="s">
        <v>410</v>
      </c>
      <c r="F54" s="90">
        <v>96116</v>
      </c>
      <c r="G54" s="102" t="s">
        <v>790</v>
      </c>
      <c r="H54" s="230" t="s">
        <v>40</v>
      </c>
      <c r="I54" s="141">
        <v>7.6</v>
      </c>
      <c r="J54" s="231">
        <v>67.37</v>
      </c>
      <c r="K54" s="141">
        <v>82.51</v>
      </c>
      <c r="L54" s="361">
        <v>627.07000000000005</v>
      </c>
    </row>
    <row r="55" spans="2:12" ht="25.5" x14ac:dyDescent="0.25">
      <c r="B55" s="360" t="s">
        <v>411</v>
      </c>
      <c r="C55" s="89" t="s">
        <v>50</v>
      </c>
      <c r="D55" s="89" t="s">
        <v>51</v>
      </c>
      <c r="E55" s="90" t="s">
        <v>411</v>
      </c>
      <c r="F55" s="90">
        <v>96121</v>
      </c>
      <c r="G55" s="102" t="s">
        <v>791</v>
      </c>
      <c r="H55" s="230" t="s">
        <v>131</v>
      </c>
      <c r="I55" s="141">
        <v>11.6</v>
      </c>
      <c r="J55" s="231">
        <v>13.21</v>
      </c>
      <c r="K55" s="141">
        <v>16.170000000000002</v>
      </c>
      <c r="L55" s="361">
        <v>187.57</v>
      </c>
    </row>
    <row r="56" spans="2:12" x14ac:dyDescent="0.25">
      <c r="B56" s="360"/>
      <c r="C56" s="89"/>
      <c r="D56" s="89"/>
      <c r="E56" s="89"/>
      <c r="F56" s="90"/>
      <c r="G56" s="101"/>
      <c r="H56" s="99"/>
      <c r="I56" s="313"/>
      <c r="J56" s="314"/>
      <c r="K56" s="313"/>
      <c r="L56" s="367"/>
    </row>
    <row r="57" spans="2:12" x14ac:dyDescent="0.25">
      <c r="B57" s="365" t="s">
        <v>56</v>
      </c>
      <c r="C57" s="225"/>
      <c r="D57" s="225"/>
      <c r="E57" s="225"/>
      <c r="F57" s="225"/>
      <c r="G57" s="215" t="s">
        <v>212</v>
      </c>
      <c r="H57" s="226"/>
      <c r="I57" s="227"/>
      <c r="J57" s="228"/>
      <c r="K57" s="227"/>
      <c r="L57" s="366">
        <v>4623.1899999999996</v>
      </c>
    </row>
    <row r="58" spans="2:12" x14ac:dyDescent="0.25">
      <c r="B58" s="358" t="s">
        <v>57</v>
      </c>
      <c r="C58" s="84"/>
      <c r="D58" s="84"/>
      <c r="E58" s="84"/>
      <c r="F58" s="84"/>
      <c r="G58" s="85" t="s">
        <v>123</v>
      </c>
      <c r="H58" s="86"/>
      <c r="I58" s="87"/>
      <c r="J58" s="88"/>
      <c r="K58" s="87"/>
      <c r="L58" s="359">
        <v>2650.1</v>
      </c>
    </row>
    <row r="59" spans="2:12" ht="25.5" x14ac:dyDescent="0.25">
      <c r="B59" s="360" t="s">
        <v>124</v>
      </c>
      <c r="C59" s="89" t="s">
        <v>50</v>
      </c>
      <c r="D59" s="89" t="s">
        <v>53</v>
      </c>
      <c r="E59" s="90" t="s">
        <v>124</v>
      </c>
      <c r="F59" s="90" t="s">
        <v>384</v>
      </c>
      <c r="G59" s="102" t="s">
        <v>652</v>
      </c>
      <c r="H59" s="89" t="s">
        <v>109</v>
      </c>
      <c r="I59" s="141">
        <v>1</v>
      </c>
      <c r="J59" s="316">
        <v>2163.81</v>
      </c>
      <c r="K59" s="141">
        <v>2650.1</v>
      </c>
      <c r="L59" s="361">
        <v>2650.1</v>
      </c>
    </row>
    <row r="60" spans="2:12" x14ac:dyDescent="0.25">
      <c r="B60" s="358" t="s">
        <v>493</v>
      </c>
      <c r="C60" s="84"/>
      <c r="D60" s="84"/>
      <c r="E60" s="84"/>
      <c r="F60" s="84"/>
      <c r="G60" s="85" t="s">
        <v>125</v>
      </c>
      <c r="H60" s="86"/>
      <c r="I60" s="87"/>
      <c r="J60" s="88"/>
      <c r="K60" s="87"/>
      <c r="L60" s="359">
        <v>1973.09</v>
      </c>
    </row>
    <row r="61" spans="2:12" ht="25.5" x14ac:dyDescent="0.25">
      <c r="B61" s="360" t="s">
        <v>494</v>
      </c>
      <c r="C61" s="89" t="s">
        <v>50</v>
      </c>
      <c r="D61" s="89" t="s">
        <v>52</v>
      </c>
      <c r="E61" s="90" t="s">
        <v>494</v>
      </c>
      <c r="F61" s="90">
        <v>1101002010</v>
      </c>
      <c r="G61" s="102" t="s">
        <v>767</v>
      </c>
      <c r="H61" s="230" t="s">
        <v>40</v>
      </c>
      <c r="I61" s="141">
        <v>1.68</v>
      </c>
      <c r="J61" s="231">
        <v>958.95</v>
      </c>
      <c r="K61" s="141">
        <v>1174.46</v>
      </c>
      <c r="L61" s="361">
        <v>1973.09</v>
      </c>
    </row>
    <row r="62" spans="2:12" x14ac:dyDescent="0.25">
      <c r="B62" s="360"/>
      <c r="C62" s="89"/>
      <c r="D62" s="89"/>
      <c r="E62" s="89"/>
      <c r="F62" s="90"/>
      <c r="G62" s="101"/>
      <c r="H62" s="99"/>
      <c r="I62" s="313"/>
      <c r="J62" s="314"/>
      <c r="K62" s="313"/>
      <c r="L62" s="367"/>
    </row>
    <row r="63" spans="2:12" x14ac:dyDescent="0.25">
      <c r="B63" s="365" t="s">
        <v>58</v>
      </c>
      <c r="C63" s="225"/>
      <c r="D63" s="225"/>
      <c r="E63" s="225"/>
      <c r="F63" s="225"/>
      <c r="G63" s="215" t="s">
        <v>117</v>
      </c>
      <c r="H63" s="226"/>
      <c r="I63" s="227"/>
      <c r="J63" s="228"/>
      <c r="K63" s="227"/>
      <c r="L63" s="366">
        <v>4871.43</v>
      </c>
    </row>
    <row r="64" spans="2:12" x14ac:dyDescent="0.25">
      <c r="B64" s="358" t="s">
        <v>59</v>
      </c>
      <c r="C64" s="84"/>
      <c r="D64" s="84"/>
      <c r="E64" s="84"/>
      <c r="F64" s="84"/>
      <c r="G64" s="85" t="s">
        <v>138</v>
      </c>
      <c r="H64" s="86"/>
      <c r="I64" s="87"/>
      <c r="J64" s="88"/>
      <c r="K64" s="87"/>
      <c r="L64" s="359">
        <v>1443.22</v>
      </c>
    </row>
    <row r="65" spans="2:26" ht="25.5" x14ac:dyDescent="0.25">
      <c r="B65" s="360" t="s">
        <v>146</v>
      </c>
      <c r="C65" s="89" t="s">
        <v>50</v>
      </c>
      <c r="D65" s="89" t="s">
        <v>51</v>
      </c>
      <c r="E65" s="90" t="s">
        <v>146</v>
      </c>
      <c r="F65" s="90">
        <v>95241</v>
      </c>
      <c r="G65" s="102" t="s">
        <v>792</v>
      </c>
      <c r="H65" s="230" t="s">
        <v>40</v>
      </c>
      <c r="I65" s="141">
        <v>19.03</v>
      </c>
      <c r="J65" s="231">
        <v>34.520000000000003</v>
      </c>
      <c r="K65" s="141">
        <v>42.27</v>
      </c>
      <c r="L65" s="361">
        <v>804.39</v>
      </c>
    </row>
    <row r="66" spans="2:26" ht="35.25" customHeight="1" x14ac:dyDescent="0.25">
      <c r="B66" s="360" t="s">
        <v>147</v>
      </c>
      <c r="C66" s="89" t="s">
        <v>50</v>
      </c>
      <c r="D66" s="89" t="s">
        <v>52</v>
      </c>
      <c r="E66" s="90" t="s">
        <v>147</v>
      </c>
      <c r="F66" s="90">
        <v>1701000116</v>
      </c>
      <c r="G66" s="102" t="s">
        <v>793</v>
      </c>
      <c r="H66" s="230" t="s">
        <v>40</v>
      </c>
      <c r="I66" s="141">
        <v>19.03</v>
      </c>
      <c r="J66" s="231">
        <v>27.41</v>
      </c>
      <c r="K66" s="141">
        <v>33.57</v>
      </c>
      <c r="L66" s="361">
        <v>638.83000000000004</v>
      </c>
    </row>
    <row r="67" spans="2:26" x14ac:dyDescent="0.25">
      <c r="B67" s="358" t="s">
        <v>60</v>
      </c>
      <c r="C67" s="84"/>
      <c r="D67" s="84"/>
      <c r="E67" s="84"/>
      <c r="F67" s="84"/>
      <c r="G67" s="85" t="s">
        <v>217</v>
      </c>
      <c r="H67" s="86"/>
      <c r="I67" s="87"/>
      <c r="J67" s="88"/>
      <c r="K67" s="87"/>
      <c r="L67" s="359">
        <v>3428.21</v>
      </c>
    </row>
    <row r="68" spans="2:26" s="92" customFormat="1" ht="38.25" x14ac:dyDescent="0.25">
      <c r="B68" s="360" t="s">
        <v>139</v>
      </c>
      <c r="C68" s="89" t="s">
        <v>50</v>
      </c>
      <c r="D68" s="89" t="s">
        <v>51</v>
      </c>
      <c r="E68" s="90" t="s">
        <v>139</v>
      </c>
      <c r="F68" s="90">
        <v>87259</v>
      </c>
      <c r="G68" s="102" t="s">
        <v>765</v>
      </c>
      <c r="H68" s="230" t="s">
        <v>40</v>
      </c>
      <c r="I68" s="141">
        <v>19.03</v>
      </c>
      <c r="J68" s="231">
        <v>136.86000000000001</v>
      </c>
      <c r="K68" s="141">
        <v>167.61</v>
      </c>
      <c r="L68" s="361">
        <v>3189.61</v>
      </c>
    </row>
    <row r="69" spans="2:26" s="92" customFormat="1" ht="25.5" x14ac:dyDescent="0.25">
      <c r="B69" s="360" t="s">
        <v>140</v>
      </c>
      <c r="C69" s="89" t="s">
        <v>50</v>
      </c>
      <c r="D69" s="89" t="s">
        <v>51</v>
      </c>
      <c r="E69" s="90" t="s">
        <v>140</v>
      </c>
      <c r="F69" s="90">
        <v>88649</v>
      </c>
      <c r="G69" s="102" t="s">
        <v>794</v>
      </c>
      <c r="H69" s="230" t="s">
        <v>131</v>
      </c>
      <c r="I69" s="141">
        <v>23.979999999999997</v>
      </c>
      <c r="J69" s="231">
        <v>8.1300000000000008</v>
      </c>
      <c r="K69" s="141">
        <v>9.9499999999999993</v>
      </c>
      <c r="L69" s="361">
        <v>238.6</v>
      </c>
    </row>
    <row r="70" spans="2:26" x14ac:dyDescent="0.25">
      <c r="B70" s="360"/>
      <c r="C70" s="89"/>
      <c r="D70" s="89"/>
      <c r="E70" s="89"/>
      <c r="F70" s="90"/>
      <c r="G70" s="101"/>
      <c r="H70" s="99"/>
      <c r="I70" s="313"/>
      <c r="J70" s="314"/>
      <c r="K70" s="313"/>
      <c r="L70" s="367"/>
    </row>
    <row r="71" spans="2:26" x14ac:dyDescent="0.25">
      <c r="B71" s="365" t="s">
        <v>126</v>
      </c>
      <c r="C71" s="225"/>
      <c r="D71" s="225"/>
      <c r="E71" s="225"/>
      <c r="F71" s="225"/>
      <c r="G71" s="215" t="s">
        <v>733</v>
      </c>
      <c r="H71" s="226"/>
      <c r="I71" s="227"/>
      <c r="J71" s="228"/>
      <c r="K71" s="227"/>
      <c r="L71" s="366">
        <v>414.73000000000008</v>
      </c>
      <c r="Z71" s="434" t="e">
        <v>#REF!</v>
      </c>
    </row>
    <row r="72" spans="2:26" x14ac:dyDescent="0.25">
      <c r="B72" s="358" t="s">
        <v>127</v>
      </c>
      <c r="C72" s="84"/>
      <c r="D72" s="84"/>
      <c r="E72" s="84"/>
      <c r="F72" s="84"/>
      <c r="G72" s="85" t="s">
        <v>481</v>
      </c>
      <c r="H72" s="86"/>
      <c r="I72" s="87"/>
      <c r="J72" s="88"/>
      <c r="K72" s="87"/>
      <c r="L72" s="359">
        <v>414.73</v>
      </c>
    </row>
    <row r="73" spans="2:26" x14ac:dyDescent="0.25">
      <c r="B73" s="360" t="s">
        <v>263</v>
      </c>
      <c r="C73" s="89" t="s">
        <v>50</v>
      </c>
      <c r="D73" s="89" t="s">
        <v>95</v>
      </c>
      <c r="E73" s="90" t="s">
        <v>263</v>
      </c>
      <c r="F73" s="90">
        <v>54307</v>
      </c>
      <c r="G73" s="102" t="s">
        <v>738</v>
      </c>
      <c r="H73" s="230" t="s">
        <v>742</v>
      </c>
      <c r="I73" s="141">
        <v>0.4</v>
      </c>
      <c r="J73" s="231">
        <v>59.4</v>
      </c>
      <c r="K73" s="141">
        <v>72.739999999999995</v>
      </c>
      <c r="L73" s="361">
        <v>29.09</v>
      </c>
    </row>
    <row r="74" spans="2:26" ht="38.25" x14ac:dyDescent="0.25">
      <c r="B74" s="360" t="s">
        <v>264</v>
      </c>
      <c r="C74" s="89" t="s">
        <v>50</v>
      </c>
      <c r="D74" s="89" t="s">
        <v>51</v>
      </c>
      <c r="E74" s="90" t="s">
        <v>264</v>
      </c>
      <c r="F74" s="90">
        <v>89529</v>
      </c>
      <c r="G74" s="102" t="s">
        <v>795</v>
      </c>
      <c r="H74" s="230" t="s">
        <v>109</v>
      </c>
      <c r="I74" s="141">
        <v>1</v>
      </c>
      <c r="J74" s="231">
        <v>35.71</v>
      </c>
      <c r="K74" s="141">
        <v>43.73</v>
      </c>
      <c r="L74" s="361">
        <v>43.73</v>
      </c>
    </row>
    <row r="75" spans="2:26" ht="25.5" x14ac:dyDescent="0.25">
      <c r="B75" s="360" t="s">
        <v>653</v>
      </c>
      <c r="C75" s="89" t="s">
        <v>50</v>
      </c>
      <c r="D75" s="89" t="s">
        <v>51</v>
      </c>
      <c r="E75" s="90" t="s">
        <v>653</v>
      </c>
      <c r="F75" s="90">
        <v>89512</v>
      </c>
      <c r="G75" s="102" t="s">
        <v>796</v>
      </c>
      <c r="H75" s="230" t="s">
        <v>131</v>
      </c>
      <c r="I75" s="141">
        <v>2.84</v>
      </c>
      <c r="J75" s="231">
        <v>47.24</v>
      </c>
      <c r="K75" s="141">
        <v>57.85</v>
      </c>
      <c r="L75" s="361">
        <v>164.29</v>
      </c>
    </row>
    <row r="76" spans="2:26" x14ac:dyDescent="0.25">
      <c r="B76" s="360" t="s">
        <v>654</v>
      </c>
      <c r="C76" s="89" t="s">
        <v>50</v>
      </c>
      <c r="D76" s="89" t="s">
        <v>95</v>
      </c>
      <c r="E76" s="90" t="s">
        <v>654</v>
      </c>
      <c r="F76" s="90">
        <v>70340</v>
      </c>
      <c r="G76" s="102" t="s">
        <v>482</v>
      </c>
      <c r="H76" s="230" t="s">
        <v>739</v>
      </c>
      <c r="I76" s="141">
        <v>1</v>
      </c>
      <c r="J76" s="231">
        <v>33.54</v>
      </c>
      <c r="K76" s="141">
        <v>41.07</v>
      </c>
      <c r="L76" s="361">
        <v>41.07</v>
      </c>
    </row>
    <row r="77" spans="2:26" ht="38.25" x14ac:dyDescent="0.25">
      <c r="B77" s="360" t="s">
        <v>655</v>
      </c>
      <c r="C77" s="89" t="s">
        <v>50</v>
      </c>
      <c r="D77" s="89" t="s">
        <v>51</v>
      </c>
      <c r="E77" s="90" t="s">
        <v>655</v>
      </c>
      <c r="F77" s="90">
        <v>89381</v>
      </c>
      <c r="G77" s="102" t="s">
        <v>797</v>
      </c>
      <c r="H77" s="230" t="s">
        <v>109</v>
      </c>
      <c r="I77" s="141">
        <v>1</v>
      </c>
      <c r="J77" s="231">
        <v>11.9</v>
      </c>
      <c r="K77" s="141">
        <v>14.57</v>
      </c>
      <c r="L77" s="361">
        <v>14.57</v>
      </c>
    </row>
    <row r="78" spans="2:26" ht="25.5" x14ac:dyDescent="0.25">
      <c r="B78" s="360" t="s">
        <v>656</v>
      </c>
      <c r="C78" s="89" t="s">
        <v>50</v>
      </c>
      <c r="D78" s="89" t="s">
        <v>51</v>
      </c>
      <c r="E78" s="90" t="s">
        <v>656</v>
      </c>
      <c r="F78" s="90">
        <v>89490</v>
      </c>
      <c r="G78" s="102" t="s">
        <v>798</v>
      </c>
      <c r="H78" s="230" t="s">
        <v>109</v>
      </c>
      <c r="I78" s="141">
        <v>1</v>
      </c>
      <c r="J78" s="231">
        <v>6.91</v>
      </c>
      <c r="K78" s="141">
        <v>8.4600000000000009</v>
      </c>
      <c r="L78" s="361">
        <v>8.4600000000000009</v>
      </c>
    </row>
    <row r="79" spans="2:26" ht="38.25" x14ac:dyDescent="0.25">
      <c r="B79" s="360" t="s">
        <v>734</v>
      </c>
      <c r="C79" s="89" t="s">
        <v>50</v>
      </c>
      <c r="D79" s="89" t="s">
        <v>51</v>
      </c>
      <c r="E79" s="90" t="s">
        <v>734</v>
      </c>
      <c r="F79" s="90">
        <v>89410</v>
      </c>
      <c r="G79" s="102" t="s">
        <v>799</v>
      </c>
      <c r="H79" s="230" t="s">
        <v>109</v>
      </c>
      <c r="I79" s="141">
        <v>3</v>
      </c>
      <c r="J79" s="231">
        <v>10.5</v>
      </c>
      <c r="K79" s="141">
        <v>12.85</v>
      </c>
      <c r="L79" s="361">
        <v>38.549999999999997</v>
      </c>
    </row>
    <row r="80" spans="2:26" ht="25.5" x14ac:dyDescent="0.25">
      <c r="B80" s="360" t="s">
        <v>735</v>
      </c>
      <c r="C80" s="89" t="s">
        <v>50</v>
      </c>
      <c r="D80" s="89" t="s">
        <v>51</v>
      </c>
      <c r="E80" s="90" t="s">
        <v>735</v>
      </c>
      <c r="F80" s="90">
        <v>89402</v>
      </c>
      <c r="G80" s="102" t="s">
        <v>800</v>
      </c>
      <c r="H80" s="230" t="s">
        <v>131</v>
      </c>
      <c r="I80" s="141">
        <v>4.1500000000000004</v>
      </c>
      <c r="J80" s="231">
        <v>11.68</v>
      </c>
      <c r="K80" s="141">
        <v>14.3</v>
      </c>
      <c r="L80" s="361">
        <v>59.34</v>
      </c>
    </row>
    <row r="81" spans="2:12" ht="25.5" x14ac:dyDescent="0.25">
      <c r="B81" s="360" t="s">
        <v>736</v>
      </c>
      <c r="C81" s="89" t="s">
        <v>50</v>
      </c>
      <c r="D81" s="89" t="s">
        <v>51</v>
      </c>
      <c r="E81" s="90" t="s">
        <v>736</v>
      </c>
      <c r="F81" s="90">
        <v>93358</v>
      </c>
      <c r="G81" s="102" t="s">
        <v>801</v>
      </c>
      <c r="H81" s="230" t="s">
        <v>773</v>
      </c>
      <c r="I81" s="141">
        <v>0.1182</v>
      </c>
      <c r="J81" s="231">
        <v>82.91</v>
      </c>
      <c r="K81" s="141">
        <v>101.54</v>
      </c>
      <c r="L81" s="361">
        <v>12</v>
      </c>
    </row>
    <row r="82" spans="2:12" ht="25.5" x14ac:dyDescent="0.25">
      <c r="B82" s="360" t="s">
        <v>737</v>
      </c>
      <c r="C82" s="89" t="s">
        <v>50</v>
      </c>
      <c r="D82" s="89" t="s">
        <v>51</v>
      </c>
      <c r="E82" s="90" t="s">
        <v>737</v>
      </c>
      <c r="F82" s="90">
        <v>93382</v>
      </c>
      <c r="G82" s="102" t="s">
        <v>802</v>
      </c>
      <c r="H82" s="230" t="s">
        <v>773</v>
      </c>
      <c r="I82" s="141">
        <v>0.1182</v>
      </c>
      <c r="J82" s="231">
        <v>25.12</v>
      </c>
      <c r="K82" s="141">
        <v>30.76</v>
      </c>
      <c r="L82" s="361">
        <v>3.63</v>
      </c>
    </row>
    <row r="83" spans="2:12" x14ac:dyDescent="0.25">
      <c r="B83" s="340"/>
      <c r="C83" s="92"/>
      <c r="D83" s="92"/>
      <c r="E83" s="92"/>
      <c r="F83" s="93"/>
      <c r="G83" s="94"/>
      <c r="H83" s="92"/>
      <c r="I83" s="439"/>
      <c r="J83" s="442"/>
      <c r="K83" s="439"/>
      <c r="L83" s="443"/>
    </row>
    <row r="84" spans="2:12" x14ac:dyDescent="0.25">
      <c r="B84" s="365" t="s">
        <v>128</v>
      </c>
      <c r="C84" s="225"/>
      <c r="D84" s="225"/>
      <c r="E84" s="225"/>
      <c r="F84" s="225"/>
      <c r="G84" s="215" t="s">
        <v>130</v>
      </c>
      <c r="H84" s="226"/>
      <c r="I84" s="227"/>
      <c r="J84" s="228"/>
      <c r="K84" s="227"/>
      <c r="L84" s="366">
        <v>1845.5199999999998</v>
      </c>
    </row>
    <row r="85" spans="2:12" x14ac:dyDescent="0.25">
      <c r="B85" s="358" t="s">
        <v>148</v>
      </c>
      <c r="C85" s="84"/>
      <c r="D85" s="84"/>
      <c r="E85" s="84"/>
      <c r="F85" s="84"/>
      <c r="G85" s="85" t="s">
        <v>376</v>
      </c>
      <c r="H85" s="86"/>
      <c r="I85" s="87"/>
      <c r="J85" s="88"/>
      <c r="K85" s="87"/>
      <c r="L85" s="359">
        <v>160.43</v>
      </c>
    </row>
    <row r="86" spans="2:12" ht="25.5" x14ac:dyDescent="0.25">
      <c r="B86" s="360" t="s">
        <v>380</v>
      </c>
      <c r="C86" s="89" t="s">
        <v>50</v>
      </c>
      <c r="D86" s="89" t="s">
        <v>51</v>
      </c>
      <c r="E86" s="90" t="s">
        <v>380</v>
      </c>
      <c r="F86" s="90">
        <v>91941</v>
      </c>
      <c r="G86" s="102" t="s">
        <v>803</v>
      </c>
      <c r="H86" s="230" t="s">
        <v>109</v>
      </c>
      <c r="I86" s="141">
        <v>1</v>
      </c>
      <c r="J86" s="231">
        <v>10.220000000000001</v>
      </c>
      <c r="K86" s="141">
        <v>12.51</v>
      </c>
      <c r="L86" s="361">
        <v>12.51</v>
      </c>
    </row>
    <row r="87" spans="2:12" ht="25.5" x14ac:dyDescent="0.25">
      <c r="B87" s="360" t="s">
        <v>407</v>
      </c>
      <c r="C87" s="89" t="s">
        <v>50</v>
      </c>
      <c r="D87" s="89" t="s">
        <v>51</v>
      </c>
      <c r="E87" s="90" t="s">
        <v>407</v>
      </c>
      <c r="F87" s="90">
        <v>91939</v>
      </c>
      <c r="G87" s="102" t="s">
        <v>804</v>
      </c>
      <c r="H87" s="230" t="s">
        <v>109</v>
      </c>
      <c r="I87" s="141">
        <v>2</v>
      </c>
      <c r="J87" s="231">
        <v>28.85</v>
      </c>
      <c r="K87" s="141">
        <v>35.33</v>
      </c>
      <c r="L87" s="361">
        <v>70.66</v>
      </c>
    </row>
    <row r="88" spans="2:12" ht="25.5" x14ac:dyDescent="0.25">
      <c r="B88" s="360" t="s">
        <v>694</v>
      </c>
      <c r="C88" s="89" t="s">
        <v>50</v>
      </c>
      <c r="D88" s="89" t="s">
        <v>51</v>
      </c>
      <c r="E88" s="90" t="s">
        <v>694</v>
      </c>
      <c r="F88" s="90">
        <v>91940</v>
      </c>
      <c r="G88" s="102" t="s">
        <v>805</v>
      </c>
      <c r="H88" s="230" t="s">
        <v>109</v>
      </c>
      <c r="I88" s="141">
        <v>2</v>
      </c>
      <c r="J88" s="231">
        <v>16.350000000000001</v>
      </c>
      <c r="K88" s="141">
        <v>20.02</v>
      </c>
      <c r="L88" s="361">
        <v>40.04</v>
      </c>
    </row>
    <row r="89" spans="2:12" ht="25.5" x14ac:dyDescent="0.25">
      <c r="B89" s="360" t="s">
        <v>695</v>
      </c>
      <c r="C89" s="89" t="s">
        <v>50</v>
      </c>
      <c r="D89" s="89" t="s">
        <v>51</v>
      </c>
      <c r="E89" s="90" t="s">
        <v>695</v>
      </c>
      <c r="F89" s="90">
        <v>91936</v>
      </c>
      <c r="G89" s="102" t="s">
        <v>806</v>
      </c>
      <c r="H89" s="230" t="s">
        <v>109</v>
      </c>
      <c r="I89" s="141">
        <v>2</v>
      </c>
      <c r="J89" s="231">
        <v>15.2</v>
      </c>
      <c r="K89" s="141">
        <v>18.61</v>
      </c>
      <c r="L89" s="361">
        <v>37.22</v>
      </c>
    </row>
    <row r="90" spans="2:12" x14ac:dyDescent="0.25">
      <c r="B90" s="358" t="s">
        <v>149</v>
      </c>
      <c r="C90" s="84"/>
      <c r="D90" s="84"/>
      <c r="E90" s="84"/>
      <c r="F90" s="84"/>
      <c r="G90" s="85" t="s">
        <v>476</v>
      </c>
      <c r="H90" s="86"/>
      <c r="I90" s="87"/>
      <c r="J90" s="88"/>
      <c r="K90" s="87"/>
      <c r="L90" s="359">
        <v>550.55999999999995</v>
      </c>
    </row>
    <row r="91" spans="2:12" ht="38.25" x14ac:dyDescent="0.25">
      <c r="B91" s="360" t="s">
        <v>381</v>
      </c>
      <c r="C91" s="89" t="s">
        <v>50</v>
      </c>
      <c r="D91" s="89" t="s">
        <v>51</v>
      </c>
      <c r="E91" s="90" t="s">
        <v>381</v>
      </c>
      <c r="F91" s="90">
        <v>91926</v>
      </c>
      <c r="G91" s="102" t="s">
        <v>807</v>
      </c>
      <c r="H91" s="230" t="s">
        <v>131</v>
      </c>
      <c r="I91" s="141">
        <v>80.06</v>
      </c>
      <c r="J91" s="231">
        <v>4.12</v>
      </c>
      <c r="K91" s="141">
        <v>5.04</v>
      </c>
      <c r="L91" s="361">
        <v>403.5</v>
      </c>
    </row>
    <row r="92" spans="2:12" ht="38.25" x14ac:dyDescent="0.25">
      <c r="B92" s="360" t="s">
        <v>382</v>
      </c>
      <c r="C92" s="89" t="s">
        <v>50</v>
      </c>
      <c r="D92" s="89" t="s">
        <v>51</v>
      </c>
      <c r="E92" s="90" t="s">
        <v>382</v>
      </c>
      <c r="F92" s="90">
        <v>91928</v>
      </c>
      <c r="G92" s="102" t="s">
        <v>808</v>
      </c>
      <c r="H92" s="230" t="s">
        <v>131</v>
      </c>
      <c r="I92" s="141">
        <v>18.829999999999998</v>
      </c>
      <c r="J92" s="231">
        <v>6.38</v>
      </c>
      <c r="K92" s="141">
        <v>7.81</v>
      </c>
      <c r="L92" s="361">
        <v>147.06</v>
      </c>
    </row>
    <row r="93" spans="2:12" x14ac:dyDescent="0.25">
      <c r="B93" s="358" t="s">
        <v>150</v>
      </c>
      <c r="C93" s="84"/>
      <c r="D93" s="84"/>
      <c r="E93" s="84"/>
      <c r="F93" s="84"/>
      <c r="G93" s="85" t="s">
        <v>696</v>
      </c>
      <c r="H93" s="86"/>
      <c r="I93" s="87"/>
      <c r="J93" s="88"/>
      <c r="K93" s="87"/>
      <c r="L93" s="359">
        <v>247.99999999999997</v>
      </c>
    </row>
    <row r="94" spans="2:12" ht="25.5" x14ac:dyDescent="0.25">
      <c r="B94" s="360" t="s">
        <v>383</v>
      </c>
      <c r="C94" s="89" t="s">
        <v>50</v>
      </c>
      <c r="D94" s="89" t="s">
        <v>52</v>
      </c>
      <c r="E94" s="90" t="s">
        <v>383</v>
      </c>
      <c r="F94" s="90">
        <v>1201002056</v>
      </c>
      <c r="G94" s="102" t="s">
        <v>809</v>
      </c>
      <c r="H94" s="230" t="s">
        <v>109</v>
      </c>
      <c r="I94" s="141">
        <v>2</v>
      </c>
      <c r="J94" s="231">
        <v>4.29</v>
      </c>
      <c r="K94" s="141">
        <v>5.25</v>
      </c>
      <c r="L94" s="361">
        <v>10.5</v>
      </c>
    </row>
    <row r="95" spans="2:12" ht="38.25" x14ac:dyDescent="0.25">
      <c r="B95" s="360" t="s">
        <v>486</v>
      </c>
      <c r="C95" s="89" t="s">
        <v>50</v>
      </c>
      <c r="D95" s="89" t="s">
        <v>51</v>
      </c>
      <c r="E95" s="90" t="s">
        <v>486</v>
      </c>
      <c r="F95" s="90">
        <v>92023</v>
      </c>
      <c r="G95" s="102" t="s">
        <v>810</v>
      </c>
      <c r="H95" s="230" t="s">
        <v>109</v>
      </c>
      <c r="I95" s="141">
        <v>1</v>
      </c>
      <c r="J95" s="231">
        <v>46.22</v>
      </c>
      <c r="K95" s="141">
        <v>56.6</v>
      </c>
      <c r="L95" s="361">
        <v>56.6</v>
      </c>
    </row>
    <row r="96" spans="2:12" ht="25.5" x14ac:dyDescent="0.25">
      <c r="B96" s="360" t="s">
        <v>487</v>
      </c>
      <c r="C96" s="89" t="s">
        <v>50</v>
      </c>
      <c r="D96" s="89" t="s">
        <v>51</v>
      </c>
      <c r="E96" s="90" t="s">
        <v>487</v>
      </c>
      <c r="F96" s="90">
        <v>91992</v>
      </c>
      <c r="G96" s="102" t="s">
        <v>811</v>
      </c>
      <c r="H96" s="230" t="s">
        <v>109</v>
      </c>
      <c r="I96" s="141">
        <v>1</v>
      </c>
      <c r="J96" s="231">
        <v>41.47</v>
      </c>
      <c r="K96" s="141">
        <v>50.78</v>
      </c>
      <c r="L96" s="361">
        <v>50.78</v>
      </c>
    </row>
    <row r="97" spans="2:12" ht="25.5" x14ac:dyDescent="0.25">
      <c r="B97" s="360" t="s">
        <v>488</v>
      </c>
      <c r="C97" s="89" t="s">
        <v>50</v>
      </c>
      <c r="D97" s="89" t="s">
        <v>51</v>
      </c>
      <c r="E97" s="90" t="s">
        <v>488</v>
      </c>
      <c r="F97" s="90">
        <v>92008</v>
      </c>
      <c r="G97" s="102" t="s">
        <v>812</v>
      </c>
      <c r="H97" s="230" t="s">
        <v>109</v>
      </c>
      <c r="I97" s="141">
        <v>2</v>
      </c>
      <c r="J97" s="231">
        <v>43.9</v>
      </c>
      <c r="K97" s="141">
        <v>53.76</v>
      </c>
      <c r="L97" s="361">
        <v>107.52</v>
      </c>
    </row>
    <row r="98" spans="2:12" ht="25.5" x14ac:dyDescent="0.25">
      <c r="B98" s="360" t="s">
        <v>697</v>
      </c>
      <c r="C98" s="89" t="s">
        <v>50</v>
      </c>
      <c r="D98" s="89" t="s">
        <v>51</v>
      </c>
      <c r="E98" s="90" t="s">
        <v>697</v>
      </c>
      <c r="F98" s="90">
        <v>91998</v>
      </c>
      <c r="G98" s="102" t="s">
        <v>813</v>
      </c>
      <c r="H98" s="230" t="s">
        <v>109</v>
      </c>
      <c r="I98" s="141">
        <v>1</v>
      </c>
      <c r="J98" s="231">
        <v>18.46</v>
      </c>
      <c r="K98" s="141">
        <v>22.6</v>
      </c>
      <c r="L98" s="361">
        <v>22.6</v>
      </c>
    </row>
    <row r="99" spans="2:12" x14ac:dyDescent="0.25">
      <c r="B99" s="358" t="s">
        <v>657</v>
      </c>
      <c r="C99" s="84"/>
      <c r="D99" s="84"/>
      <c r="E99" s="84"/>
      <c r="F99" s="84"/>
      <c r="G99" s="85" t="s">
        <v>477</v>
      </c>
      <c r="H99" s="86"/>
      <c r="I99" s="87"/>
      <c r="J99" s="88"/>
      <c r="K99" s="87"/>
      <c r="L99" s="359">
        <v>99.14</v>
      </c>
    </row>
    <row r="100" spans="2:12" ht="25.5" x14ac:dyDescent="0.25">
      <c r="B100" s="360" t="s">
        <v>658</v>
      </c>
      <c r="C100" s="89" t="s">
        <v>50</v>
      </c>
      <c r="D100" s="89" t="s">
        <v>51</v>
      </c>
      <c r="E100" s="90" t="s">
        <v>658</v>
      </c>
      <c r="F100" s="90">
        <v>93653</v>
      </c>
      <c r="G100" s="102" t="s">
        <v>814</v>
      </c>
      <c r="H100" s="230" t="s">
        <v>109</v>
      </c>
      <c r="I100" s="141">
        <v>2</v>
      </c>
      <c r="J100" s="231">
        <v>11.79</v>
      </c>
      <c r="K100" s="141">
        <v>14.43</v>
      </c>
      <c r="L100" s="361">
        <v>28.86</v>
      </c>
    </row>
    <row r="101" spans="2:12" ht="25.5" x14ac:dyDescent="0.25">
      <c r="B101" s="360" t="s">
        <v>659</v>
      </c>
      <c r="C101" s="89" t="s">
        <v>50</v>
      </c>
      <c r="D101" s="89" t="s">
        <v>51</v>
      </c>
      <c r="E101" s="90" t="s">
        <v>659</v>
      </c>
      <c r="F101" s="90">
        <v>93660</v>
      </c>
      <c r="G101" s="102" t="s">
        <v>815</v>
      </c>
      <c r="H101" s="230" t="s">
        <v>109</v>
      </c>
      <c r="I101" s="141">
        <v>1</v>
      </c>
      <c r="J101" s="231">
        <v>57.39</v>
      </c>
      <c r="K101" s="141">
        <v>70.28</v>
      </c>
      <c r="L101" s="361">
        <v>70.28</v>
      </c>
    </row>
    <row r="102" spans="2:12" x14ac:dyDescent="0.25">
      <c r="B102" s="358" t="s">
        <v>660</v>
      </c>
      <c r="C102" s="84"/>
      <c r="D102" s="84"/>
      <c r="E102" s="84"/>
      <c r="F102" s="84"/>
      <c r="G102" s="85" t="s">
        <v>478</v>
      </c>
      <c r="H102" s="86"/>
      <c r="I102" s="87"/>
      <c r="J102" s="88"/>
      <c r="K102" s="87"/>
      <c r="L102" s="359">
        <v>301.75</v>
      </c>
    </row>
    <row r="103" spans="2:12" ht="38.25" x14ac:dyDescent="0.25">
      <c r="B103" s="360" t="s">
        <v>661</v>
      </c>
      <c r="C103" s="89" t="s">
        <v>50</v>
      </c>
      <c r="D103" s="89" t="s">
        <v>51</v>
      </c>
      <c r="E103" s="90" t="s">
        <v>661</v>
      </c>
      <c r="F103" s="90">
        <v>91855</v>
      </c>
      <c r="G103" s="102" t="s">
        <v>816</v>
      </c>
      <c r="H103" s="230" t="s">
        <v>131</v>
      </c>
      <c r="I103" s="141">
        <v>22.93</v>
      </c>
      <c r="J103" s="231">
        <v>10.75</v>
      </c>
      <c r="K103" s="141">
        <v>13.16</v>
      </c>
      <c r="L103" s="361">
        <v>301.75</v>
      </c>
    </row>
    <row r="104" spans="2:12" x14ac:dyDescent="0.25">
      <c r="B104" s="358" t="s">
        <v>662</v>
      </c>
      <c r="C104" s="84"/>
      <c r="D104" s="84"/>
      <c r="E104" s="84"/>
      <c r="F104" s="84"/>
      <c r="G104" s="85" t="s">
        <v>479</v>
      </c>
      <c r="H104" s="86"/>
      <c r="I104" s="87"/>
      <c r="J104" s="88"/>
      <c r="K104" s="87"/>
      <c r="L104" s="359">
        <v>485.64</v>
      </c>
    </row>
    <row r="105" spans="2:12" ht="38.25" x14ac:dyDescent="0.25">
      <c r="B105" s="360" t="s">
        <v>663</v>
      </c>
      <c r="C105" s="89" t="s">
        <v>50</v>
      </c>
      <c r="D105" s="89" t="s">
        <v>52</v>
      </c>
      <c r="E105" s="90" t="s">
        <v>663</v>
      </c>
      <c r="F105" s="90">
        <v>1201001000</v>
      </c>
      <c r="G105" s="102" t="s">
        <v>817</v>
      </c>
      <c r="H105" s="230" t="s">
        <v>109</v>
      </c>
      <c r="I105" s="141">
        <v>2</v>
      </c>
      <c r="J105" s="231">
        <v>57.42</v>
      </c>
      <c r="K105" s="141">
        <v>70.319999999999993</v>
      </c>
      <c r="L105" s="361">
        <v>140.63999999999999</v>
      </c>
    </row>
    <row r="106" spans="2:12" x14ac:dyDescent="0.25">
      <c r="B106" s="360" t="s">
        <v>756</v>
      </c>
      <c r="C106" s="89" t="s">
        <v>50</v>
      </c>
      <c r="D106" s="89" t="s">
        <v>53</v>
      </c>
      <c r="E106" s="90" t="s">
        <v>756</v>
      </c>
      <c r="F106" s="90" t="s">
        <v>749</v>
      </c>
      <c r="G106" s="102" t="s">
        <v>755</v>
      </c>
      <c r="H106" s="89" t="s">
        <v>109</v>
      </c>
      <c r="I106" s="141">
        <v>2</v>
      </c>
      <c r="J106" s="316">
        <v>140.85</v>
      </c>
      <c r="K106" s="141">
        <v>172.5</v>
      </c>
      <c r="L106" s="361">
        <v>345</v>
      </c>
    </row>
    <row r="107" spans="2:12" x14ac:dyDescent="0.25">
      <c r="B107" s="360"/>
      <c r="C107" s="89"/>
      <c r="D107" s="89"/>
      <c r="E107" s="89"/>
      <c r="F107" s="90"/>
      <c r="G107" s="102"/>
      <c r="H107" s="230"/>
      <c r="I107" s="141"/>
      <c r="J107" s="231"/>
      <c r="K107" s="141"/>
      <c r="L107" s="361"/>
    </row>
    <row r="108" spans="2:12" x14ac:dyDescent="0.25">
      <c r="B108" s="360"/>
      <c r="C108" s="89"/>
      <c r="D108" s="89"/>
      <c r="E108" s="89"/>
      <c r="F108" s="90"/>
      <c r="G108" s="101"/>
      <c r="H108" s="99"/>
      <c r="I108" s="313"/>
      <c r="J108" s="314"/>
      <c r="K108" s="313"/>
      <c r="L108" s="367"/>
    </row>
    <row r="109" spans="2:12" x14ac:dyDescent="0.25">
      <c r="B109" s="365" t="s">
        <v>129</v>
      </c>
      <c r="C109" s="225"/>
      <c r="D109" s="225"/>
      <c r="E109" s="225"/>
      <c r="F109" s="225"/>
      <c r="G109" s="215" t="s">
        <v>133</v>
      </c>
      <c r="H109" s="226"/>
      <c r="I109" s="227"/>
      <c r="J109" s="228"/>
      <c r="K109" s="227"/>
      <c r="L109" s="366">
        <v>1197.5</v>
      </c>
    </row>
    <row r="110" spans="2:12" x14ac:dyDescent="0.25">
      <c r="B110" s="358" t="s">
        <v>151</v>
      </c>
      <c r="C110" s="84"/>
      <c r="D110" s="84"/>
      <c r="E110" s="84"/>
      <c r="F110" s="84"/>
      <c r="G110" s="85" t="s">
        <v>480</v>
      </c>
      <c r="H110" s="86"/>
      <c r="I110" s="87"/>
      <c r="J110" s="88"/>
      <c r="K110" s="87"/>
      <c r="L110" s="359">
        <v>1197.5</v>
      </c>
    </row>
    <row r="111" spans="2:12" ht="25.5" x14ac:dyDescent="0.25">
      <c r="B111" s="360" t="s">
        <v>412</v>
      </c>
      <c r="C111" s="89" t="s">
        <v>50</v>
      </c>
      <c r="D111" s="89" t="s">
        <v>51</v>
      </c>
      <c r="E111" s="90" t="s">
        <v>412</v>
      </c>
      <c r="F111" s="90">
        <v>98308</v>
      </c>
      <c r="G111" s="102" t="s">
        <v>818</v>
      </c>
      <c r="H111" s="230" t="s">
        <v>109</v>
      </c>
      <c r="I111" s="141">
        <v>1</v>
      </c>
      <c r="J111" s="231">
        <v>27.53</v>
      </c>
      <c r="K111" s="141">
        <v>33.71</v>
      </c>
      <c r="L111" s="361">
        <v>33.71</v>
      </c>
    </row>
    <row r="112" spans="2:12" x14ac:dyDescent="0.25">
      <c r="B112" s="360" t="s">
        <v>413</v>
      </c>
      <c r="C112" s="89" t="s">
        <v>50</v>
      </c>
      <c r="D112" s="89" t="s">
        <v>51</v>
      </c>
      <c r="E112" s="90" t="s">
        <v>413</v>
      </c>
      <c r="F112" s="90">
        <v>98307</v>
      </c>
      <c r="G112" s="102" t="s">
        <v>819</v>
      </c>
      <c r="H112" s="230" t="s">
        <v>109</v>
      </c>
      <c r="I112" s="141">
        <v>1</v>
      </c>
      <c r="J112" s="231">
        <v>40.98</v>
      </c>
      <c r="K112" s="141">
        <v>50.18</v>
      </c>
      <c r="L112" s="361">
        <v>50.18</v>
      </c>
    </row>
    <row r="113" spans="2:12" ht="25.5" x14ac:dyDescent="0.25">
      <c r="B113" s="360" t="s">
        <v>414</v>
      </c>
      <c r="C113" s="89" t="s">
        <v>50</v>
      </c>
      <c r="D113" s="89" t="s">
        <v>51</v>
      </c>
      <c r="E113" s="90" t="s">
        <v>414</v>
      </c>
      <c r="F113" s="90">
        <v>91941</v>
      </c>
      <c r="G113" s="102" t="s">
        <v>803</v>
      </c>
      <c r="H113" s="230" t="s">
        <v>109</v>
      </c>
      <c r="I113" s="141">
        <v>2</v>
      </c>
      <c r="J113" s="231">
        <v>10.220000000000001</v>
      </c>
      <c r="K113" s="141">
        <v>12.51</v>
      </c>
      <c r="L113" s="361">
        <v>25.02</v>
      </c>
    </row>
    <row r="114" spans="2:12" x14ac:dyDescent="0.25">
      <c r="B114" s="360" t="s">
        <v>415</v>
      </c>
      <c r="C114" s="89" t="s">
        <v>50</v>
      </c>
      <c r="D114" s="89" t="s">
        <v>95</v>
      </c>
      <c r="E114" s="90" t="s">
        <v>415</v>
      </c>
      <c r="F114" s="90">
        <v>59436</v>
      </c>
      <c r="G114" s="102" t="s">
        <v>485</v>
      </c>
      <c r="H114" s="230" t="s">
        <v>131</v>
      </c>
      <c r="I114" s="141">
        <v>40</v>
      </c>
      <c r="J114" s="231">
        <v>5.22</v>
      </c>
      <c r="K114" s="141">
        <v>6.39</v>
      </c>
      <c r="L114" s="361">
        <v>255.6</v>
      </c>
    </row>
    <row r="115" spans="2:12" ht="25.5" x14ac:dyDescent="0.25">
      <c r="B115" s="360" t="s">
        <v>416</v>
      </c>
      <c r="C115" s="89" t="s">
        <v>50</v>
      </c>
      <c r="D115" s="89" t="s">
        <v>51</v>
      </c>
      <c r="E115" s="90" t="s">
        <v>416</v>
      </c>
      <c r="F115" s="90">
        <v>98261</v>
      </c>
      <c r="G115" s="102" t="s">
        <v>820</v>
      </c>
      <c r="H115" s="230" t="s">
        <v>131</v>
      </c>
      <c r="I115" s="141">
        <v>40</v>
      </c>
      <c r="J115" s="231">
        <v>3.76</v>
      </c>
      <c r="K115" s="141">
        <v>4.5999999999999996</v>
      </c>
      <c r="L115" s="361">
        <v>184</v>
      </c>
    </row>
    <row r="116" spans="2:12" ht="25.5" x14ac:dyDescent="0.25">
      <c r="B116" s="360" t="s">
        <v>417</v>
      </c>
      <c r="C116" s="89" t="s">
        <v>50</v>
      </c>
      <c r="D116" s="89" t="s">
        <v>51</v>
      </c>
      <c r="E116" s="90" t="s">
        <v>417</v>
      </c>
      <c r="F116" s="90">
        <v>91936</v>
      </c>
      <c r="G116" s="102" t="s">
        <v>806</v>
      </c>
      <c r="H116" s="230" t="s">
        <v>109</v>
      </c>
      <c r="I116" s="141">
        <v>1</v>
      </c>
      <c r="J116" s="231">
        <v>15.2</v>
      </c>
      <c r="K116" s="141">
        <v>18.61</v>
      </c>
      <c r="L116" s="361">
        <v>18.61</v>
      </c>
    </row>
    <row r="117" spans="2:12" ht="38.25" x14ac:dyDescent="0.25">
      <c r="B117" s="360" t="s">
        <v>418</v>
      </c>
      <c r="C117" s="89" t="s">
        <v>50</v>
      </c>
      <c r="D117" s="89" t="s">
        <v>51</v>
      </c>
      <c r="E117" s="90" t="s">
        <v>418</v>
      </c>
      <c r="F117" s="90">
        <v>91855</v>
      </c>
      <c r="G117" s="102" t="s">
        <v>816</v>
      </c>
      <c r="H117" s="230" t="s">
        <v>131</v>
      </c>
      <c r="I117" s="141">
        <v>46</v>
      </c>
      <c r="J117" s="231">
        <v>10.75</v>
      </c>
      <c r="K117" s="141">
        <v>13.16</v>
      </c>
      <c r="L117" s="361">
        <v>605.36</v>
      </c>
    </row>
    <row r="118" spans="2:12" ht="25.5" x14ac:dyDescent="0.25">
      <c r="B118" s="360" t="s">
        <v>419</v>
      </c>
      <c r="C118" s="89" t="s">
        <v>50</v>
      </c>
      <c r="D118" s="89" t="s">
        <v>51</v>
      </c>
      <c r="E118" s="90" t="s">
        <v>419</v>
      </c>
      <c r="F118" s="90">
        <v>91941</v>
      </c>
      <c r="G118" s="102" t="s">
        <v>803</v>
      </c>
      <c r="H118" s="230" t="s">
        <v>109</v>
      </c>
      <c r="I118" s="141">
        <v>2</v>
      </c>
      <c r="J118" s="231">
        <v>10.220000000000001</v>
      </c>
      <c r="K118" s="141">
        <v>12.51</v>
      </c>
      <c r="L118" s="361">
        <v>25.02</v>
      </c>
    </row>
    <row r="119" spans="2:12" x14ac:dyDescent="0.25">
      <c r="B119" s="360"/>
      <c r="C119" s="89"/>
      <c r="D119" s="89"/>
      <c r="E119" s="89"/>
      <c r="F119" s="90"/>
      <c r="G119" s="101"/>
      <c r="H119" s="99"/>
      <c r="I119" s="313"/>
      <c r="J119" s="314"/>
      <c r="K119" s="313"/>
      <c r="L119" s="367"/>
    </row>
    <row r="120" spans="2:12" x14ac:dyDescent="0.25">
      <c r="B120" s="365" t="s">
        <v>132</v>
      </c>
      <c r="C120" s="225"/>
      <c r="D120" s="225"/>
      <c r="E120" s="225"/>
      <c r="F120" s="225"/>
      <c r="G120" s="215" t="s">
        <v>134</v>
      </c>
      <c r="H120" s="226"/>
      <c r="I120" s="227"/>
      <c r="J120" s="228"/>
      <c r="K120" s="227"/>
      <c r="L120" s="366">
        <v>62.25</v>
      </c>
    </row>
    <row r="121" spans="2:12" x14ac:dyDescent="0.25">
      <c r="B121" s="358" t="s">
        <v>152</v>
      </c>
      <c r="C121" s="84"/>
      <c r="D121" s="84"/>
      <c r="E121" s="84"/>
      <c r="F121" s="84"/>
      <c r="G121" s="85" t="s">
        <v>374</v>
      </c>
      <c r="H121" s="86"/>
      <c r="I121" s="87"/>
      <c r="J121" s="88"/>
      <c r="K121" s="87"/>
      <c r="L121" s="359">
        <v>36.17</v>
      </c>
    </row>
    <row r="122" spans="2:12" ht="38.25" x14ac:dyDescent="0.25">
      <c r="B122" s="360" t="s">
        <v>420</v>
      </c>
      <c r="C122" s="89" t="s">
        <v>50</v>
      </c>
      <c r="D122" s="89" t="s">
        <v>52</v>
      </c>
      <c r="E122" s="90" t="s">
        <v>420</v>
      </c>
      <c r="F122" s="90">
        <v>1401000170</v>
      </c>
      <c r="G122" s="102" t="s">
        <v>821</v>
      </c>
      <c r="H122" s="230" t="s">
        <v>109</v>
      </c>
      <c r="I122" s="141">
        <v>1</v>
      </c>
      <c r="J122" s="231">
        <v>29.54</v>
      </c>
      <c r="K122" s="141">
        <v>36.17</v>
      </c>
      <c r="L122" s="361">
        <v>36.17</v>
      </c>
    </row>
    <row r="123" spans="2:12" x14ac:dyDescent="0.25">
      <c r="B123" s="358" t="s">
        <v>664</v>
      </c>
      <c r="C123" s="84"/>
      <c r="D123" s="84"/>
      <c r="E123" s="84"/>
      <c r="F123" s="84"/>
      <c r="G123" s="85" t="s">
        <v>375</v>
      </c>
      <c r="H123" s="86"/>
      <c r="I123" s="87"/>
      <c r="J123" s="88"/>
      <c r="K123" s="87"/>
      <c r="L123" s="359">
        <v>26.08</v>
      </c>
    </row>
    <row r="124" spans="2:12" ht="25.5" x14ac:dyDescent="0.25">
      <c r="B124" s="360" t="s">
        <v>665</v>
      </c>
      <c r="C124" s="89" t="s">
        <v>50</v>
      </c>
      <c r="D124" s="89" t="s">
        <v>51</v>
      </c>
      <c r="E124" s="90" t="s">
        <v>665</v>
      </c>
      <c r="F124" s="90">
        <v>97599</v>
      </c>
      <c r="G124" s="102" t="s">
        <v>822</v>
      </c>
      <c r="H124" s="230" t="s">
        <v>109</v>
      </c>
      <c r="I124" s="141">
        <v>1</v>
      </c>
      <c r="J124" s="231">
        <v>21.3</v>
      </c>
      <c r="K124" s="141">
        <v>26.08</v>
      </c>
      <c r="L124" s="361">
        <v>26.08</v>
      </c>
    </row>
    <row r="125" spans="2:12" x14ac:dyDescent="0.25">
      <c r="B125" s="360"/>
      <c r="C125" s="89"/>
      <c r="D125" s="89"/>
      <c r="E125" s="89"/>
      <c r="F125" s="90"/>
      <c r="G125" s="101"/>
      <c r="H125" s="99"/>
      <c r="I125" s="313"/>
      <c r="J125" s="314"/>
      <c r="K125" s="313"/>
      <c r="L125" s="367"/>
    </row>
    <row r="126" spans="2:12" x14ac:dyDescent="0.25">
      <c r="B126" s="365" t="s">
        <v>135</v>
      </c>
      <c r="C126" s="225"/>
      <c r="D126" s="225"/>
      <c r="E126" s="225"/>
      <c r="F126" s="225"/>
      <c r="G126" s="215" t="s">
        <v>137</v>
      </c>
      <c r="H126" s="226"/>
      <c r="I126" s="227"/>
      <c r="J126" s="228"/>
      <c r="K126" s="227"/>
      <c r="L126" s="366">
        <v>3823.83</v>
      </c>
    </row>
    <row r="127" spans="2:12" x14ac:dyDescent="0.25">
      <c r="B127" s="358" t="s">
        <v>677</v>
      </c>
      <c r="C127" s="84"/>
      <c r="D127" s="84"/>
      <c r="E127" s="84"/>
      <c r="F127" s="84"/>
      <c r="G127" s="85" t="s">
        <v>141</v>
      </c>
      <c r="H127" s="86"/>
      <c r="I127" s="87"/>
      <c r="J127" s="88"/>
      <c r="K127" s="87"/>
      <c r="L127" s="359">
        <v>191.99</v>
      </c>
    </row>
    <row r="128" spans="2:12" ht="51" x14ac:dyDescent="0.25">
      <c r="B128" s="360" t="s">
        <v>678</v>
      </c>
      <c r="C128" s="89" t="s">
        <v>50</v>
      </c>
      <c r="D128" s="89" t="s">
        <v>51</v>
      </c>
      <c r="E128" s="90" t="s">
        <v>678</v>
      </c>
      <c r="F128" s="90">
        <v>100760</v>
      </c>
      <c r="G128" s="102" t="s">
        <v>823</v>
      </c>
      <c r="H128" s="230" t="s">
        <v>40</v>
      </c>
      <c r="I128" s="141">
        <v>3.3600000000000003</v>
      </c>
      <c r="J128" s="231">
        <v>46.66</v>
      </c>
      <c r="K128" s="141">
        <v>57.14</v>
      </c>
      <c r="L128" s="361">
        <v>191.99</v>
      </c>
    </row>
    <row r="129" spans="2:26" x14ac:dyDescent="0.25">
      <c r="B129" s="358" t="s">
        <v>679</v>
      </c>
      <c r="C129" s="84"/>
      <c r="D129" s="84"/>
      <c r="E129" s="84"/>
      <c r="F129" s="84"/>
      <c r="G129" s="85" t="s">
        <v>685</v>
      </c>
      <c r="H129" s="86"/>
      <c r="I129" s="87"/>
      <c r="J129" s="88"/>
      <c r="K129" s="87"/>
      <c r="L129" s="359">
        <v>3631.8399999999997</v>
      </c>
    </row>
    <row r="130" spans="2:26" ht="25.5" x14ac:dyDescent="0.25">
      <c r="B130" s="360" t="s">
        <v>680</v>
      </c>
      <c r="C130" s="89" t="s">
        <v>50</v>
      </c>
      <c r="D130" s="89" t="s">
        <v>51</v>
      </c>
      <c r="E130" s="90" t="s">
        <v>680</v>
      </c>
      <c r="F130" s="90">
        <v>88485</v>
      </c>
      <c r="G130" s="102" t="s">
        <v>824</v>
      </c>
      <c r="H130" s="230" t="s">
        <v>40</v>
      </c>
      <c r="I130" s="141">
        <v>65.89</v>
      </c>
      <c r="J130" s="231">
        <v>3.74</v>
      </c>
      <c r="K130" s="141">
        <v>4.58</v>
      </c>
      <c r="L130" s="361">
        <v>301.77</v>
      </c>
    </row>
    <row r="131" spans="2:26" ht="25.5" x14ac:dyDescent="0.25">
      <c r="B131" s="360" t="s">
        <v>681</v>
      </c>
      <c r="C131" s="89" t="s">
        <v>50</v>
      </c>
      <c r="D131" s="89" t="s">
        <v>52</v>
      </c>
      <c r="E131" s="90" t="s">
        <v>681</v>
      </c>
      <c r="F131" s="90">
        <v>1901003033</v>
      </c>
      <c r="G131" s="102" t="s">
        <v>766</v>
      </c>
      <c r="H131" s="230" t="s">
        <v>40</v>
      </c>
      <c r="I131" s="141">
        <v>65.89</v>
      </c>
      <c r="J131" s="231">
        <v>29.45</v>
      </c>
      <c r="K131" s="141">
        <v>36.06</v>
      </c>
      <c r="L131" s="361">
        <v>2375.9899999999998</v>
      </c>
    </row>
    <row r="132" spans="2:26" ht="25.5" x14ac:dyDescent="0.25">
      <c r="B132" s="360" t="s">
        <v>682</v>
      </c>
      <c r="C132" s="89" t="s">
        <v>50</v>
      </c>
      <c r="D132" s="89" t="s">
        <v>51</v>
      </c>
      <c r="E132" s="90" t="s">
        <v>682</v>
      </c>
      <c r="F132" s="90">
        <v>88489</v>
      </c>
      <c r="G132" s="102" t="s">
        <v>825</v>
      </c>
      <c r="H132" s="230" t="s">
        <v>40</v>
      </c>
      <c r="I132" s="141">
        <v>65.89</v>
      </c>
      <c r="J132" s="231">
        <v>11.83</v>
      </c>
      <c r="K132" s="141">
        <v>14.48</v>
      </c>
      <c r="L132" s="361">
        <v>954.08</v>
      </c>
    </row>
    <row r="133" spans="2:26" x14ac:dyDescent="0.25">
      <c r="B133" s="360"/>
      <c r="C133" s="89"/>
      <c r="D133" s="89"/>
      <c r="E133" s="89"/>
      <c r="F133" s="90"/>
      <c r="G133" s="101"/>
      <c r="H133" s="99"/>
      <c r="I133" s="313"/>
      <c r="J133" s="314"/>
      <c r="K133" s="313"/>
      <c r="L133" s="367"/>
    </row>
    <row r="134" spans="2:26" x14ac:dyDescent="0.25">
      <c r="B134" s="365" t="s">
        <v>136</v>
      </c>
      <c r="C134" s="225"/>
      <c r="D134" s="225"/>
      <c r="E134" s="225"/>
      <c r="F134" s="225"/>
      <c r="G134" s="215" t="s">
        <v>219</v>
      </c>
      <c r="H134" s="226"/>
      <c r="I134" s="227"/>
      <c r="J134" s="228"/>
      <c r="K134" s="227"/>
      <c r="L134" s="366">
        <v>112.56</v>
      </c>
    </row>
    <row r="135" spans="2:26" x14ac:dyDescent="0.25">
      <c r="B135" s="358" t="s">
        <v>683</v>
      </c>
      <c r="C135" s="84"/>
      <c r="D135" s="84"/>
      <c r="E135" s="84"/>
      <c r="F135" s="84"/>
      <c r="G135" s="85" t="s">
        <v>121</v>
      </c>
      <c r="H135" s="86"/>
      <c r="I135" s="87"/>
      <c r="J135" s="88"/>
      <c r="K135" s="87"/>
      <c r="L135" s="359">
        <v>112.56</v>
      </c>
    </row>
    <row r="136" spans="2:26" ht="25.5" x14ac:dyDescent="0.25">
      <c r="B136" s="360" t="s">
        <v>684</v>
      </c>
      <c r="C136" s="89" t="s">
        <v>50</v>
      </c>
      <c r="D136" s="89" t="s">
        <v>51</v>
      </c>
      <c r="E136" s="90" t="s">
        <v>684</v>
      </c>
      <c r="F136" s="90">
        <v>98689</v>
      </c>
      <c r="G136" s="102" t="s">
        <v>826</v>
      </c>
      <c r="H136" s="230" t="s">
        <v>131</v>
      </c>
      <c r="I136" s="141">
        <v>0.8</v>
      </c>
      <c r="J136" s="231">
        <v>114.89</v>
      </c>
      <c r="K136" s="141">
        <v>140.71</v>
      </c>
      <c r="L136" s="361">
        <v>112.56</v>
      </c>
    </row>
    <row r="137" spans="2:26" x14ac:dyDescent="0.25">
      <c r="B137" s="360"/>
      <c r="C137" s="89"/>
      <c r="D137" s="89"/>
      <c r="E137" s="89"/>
      <c r="F137" s="90"/>
      <c r="G137" s="101"/>
      <c r="H137" s="99"/>
      <c r="I137" s="313"/>
      <c r="J137" s="314"/>
      <c r="K137" s="313"/>
      <c r="L137" s="367"/>
    </row>
    <row r="138" spans="2:26" x14ac:dyDescent="0.25">
      <c r="B138" s="365" t="s">
        <v>153</v>
      </c>
      <c r="C138" s="225"/>
      <c r="D138" s="225"/>
      <c r="E138" s="225"/>
      <c r="F138" s="225"/>
      <c r="G138" s="215" t="s">
        <v>144</v>
      </c>
      <c r="H138" s="226"/>
      <c r="I138" s="227"/>
      <c r="J138" s="228"/>
      <c r="K138" s="227"/>
      <c r="L138" s="366">
        <v>1498.6999999999998</v>
      </c>
    </row>
    <row r="139" spans="2:26" x14ac:dyDescent="0.25">
      <c r="B139" s="358" t="s">
        <v>688</v>
      </c>
      <c r="C139" s="84"/>
      <c r="D139" s="84"/>
      <c r="E139" s="84"/>
      <c r="F139" s="84"/>
      <c r="G139" s="85" t="s">
        <v>144</v>
      </c>
      <c r="H139" s="86"/>
      <c r="I139" s="87"/>
      <c r="J139" s="88"/>
      <c r="K139" s="87"/>
      <c r="L139" s="359">
        <v>1498.6999999999998</v>
      </c>
    </row>
    <row r="140" spans="2:26" ht="25.5" x14ac:dyDescent="0.25">
      <c r="B140" s="360" t="s">
        <v>689</v>
      </c>
      <c r="C140" s="89" t="s">
        <v>50</v>
      </c>
      <c r="D140" s="89" t="s">
        <v>51</v>
      </c>
      <c r="E140" s="90" t="s">
        <v>689</v>
      </c>
      <c r="F140" s="90">
        <v>90777</v>
      </c>
      <c r="G140" s="102" t="s">
        <v>827</v>
      </c>
      <c r="H140" s="230" t="s">
        <v>752</v>
      </c>
      <c r="I140" s="141">
        <v>7.1999999999999993</v>
      </c>
      <c r="J140" s="231">
        <v>116.82</v>
      </c>
      <c r="K140" s="141">
        <v>143.07</v>
      </c>
      <c r="L140" s="361">
        <v>1030.0999999999999</v>
      </c>
      <c r="Y140" s="444">
        <v>4.2827488692308464E-2</v>
      </c>
    </row>
    <row r="141" spans="2:26" x14ac:dyDescent="0.25">
      <c r="B141" s="360" t="s">
        <v>692</v>
      </c>
      <c r="C141" s="89" t="s">
        <v>50</v>
      </c>
      <c r="D141" s="89" t="s">
        <v>51</v>
      </c>
      <c r="E141" s="90" t="s">
        <v>692</v>
      </c>
      <c r="F141" s="90">
        <v>90780</v>
      </c>
      <c r="G141" s="102" t="s">
        <v>828</v>
      </c>
      <c r="H141" s="230" t="s">
        <v>752</v>
      </c>
      <c r="I141" s="141">
        <v>12</v>
      </c>
      <c r="J141" s="231">
        <v>31.89</v>
      </c>
      <c r="K141" s="141">
        <v>39.049999999999997</v>
      </c>
      <c r="L141" s="361">
        <v>468.6</v>
      </c>
    </row>
    <row r="142" spans="2:26" x14ac:dyDescent="0.25">
      <c r="B142" s="360"/>
      <c r="C142" s="89"/>
      <c r="D142" s="89"/>
      <c r="E142" s="89"/>
      <c r="F142" s="90"/>
      <c r="G142" s="102"/>
      <c r="H142" s="89"/>
      <c r="I142" s="315"/>
      <c r="J142" s="316"/>
      <c r="K142" s="315"/>
      <c r="L142" s="362"/>
    </row>
    <row r="143" spans="2:26" x14ac:dyDescent="0.25">
      <c r="B143" s="365" t="s">
        <v>154</v>
      </c>
      <c r="C143" s="225"/>
      <c r="D143" s="225"/>
      <c r="E143" s="225"/>
      <c r="F143" s="225"/>
      <c r="G143" s="215" t="s">
        <v>143</v>
      </c>
      <c r="H143" s="226"/>
      <c r="I143" s="227"/>
      <c r="J143" s="228"/>
      <c r="K143" s="227"/>
      <c r="L143" s="366">
        <v>3468.5299999999997</v>
      </c>
    </row>
    <row r="144" spans="2:26" x14ac:dyDescent="0.25">
      <c r="B144" s="358" t="s">
        <v>690</v>
      </c>
      <c r="C144" s="84"/>
      <c r="D144" s="84"/>
      <c r="E144" s="84"/>
      <c r="F144" s="84"/>
      <c r="G144" s="85" t="s">
        <v>143</v>
      </c>
      <c r="H144" s="86"/>
      <c r="I144" s="87"/>
      <c r="J144" s="88"/>
      <c r="K144" s="87"/>
      <c r="L144" s="359">
        <v>39.33</v>
      </c>
      <c r="Z144" s="444"/>
    </row>
    <row r="145" spans="2:26" x14ac:dyDescent="0.25">
      <c r="B145" s="360" t="s">
        <v>691</v>
      </c>
      <c r="C145" s="89" t="s">
        <v>50</v>
      </c>
      <c r="D145" s="89" t="s">
        <v>52</v>
      </c>
      <c r="E145" s="90" t="s">
        <v>691</v>
      </c>
      <c r="F145" s="90">
        <v>201002161</v>
      </c>
      <c r="G145" s="102" t="s">
        <v>829</v>
      </c>
      <c r="H145" s="230" t="s">
        <v>109</v>
      </c>
      <c r="I145" s="141">
        <v>16</v>
      </c>
      <c r="J145" s="231">
        <v>350</v>
      </c>
      <c r="K145" s="141">
        <v>428.65</v>
      </c>
      <c r="L145" s="361">
        <v>6858.4</v>
      </c>
      <c r="Z145" s="444"/>
    </row>
    <row r="146" spans="2:26" x14ac:dyDescent="0.25">
      <c r="B146" s="360" t="s">
        <v>744</v>
      </c>
      <c r="C146" s="89" t="s">
        <v>50</v>
      </c>
      <c r="D146" s="89" t="s">
        <v>51</v>
      </c>
      <c r="E146" s="90" t="s">
        <v>744</v>
      </c>
      <c r="F146" s="90">
        <v>99814</v>
      </c>
      <c r="G146" s="102" t="s">
        <v>830</v>
      </c>
      <c r="H146" s="230" t="s">
        <v>40</v>
      </c>
      <c r="I146" s="141">
        <v>17.03</v>
      </c>
      <c r="J146" s="231">
        <v>1.89</v>
      </c>
      <c r="K146" s="141">
        <v>2.31</v>
      </c>
      <c r="L146" s="361">
        <v>39.33</v>
      </c>
    </row>
  </sheetData>
  <dataConsolidate link="1"/>
  <mergeCells count="5">
    <mergeCell ref="B5:L5"/>
    <mergeCell ref="J10:K10"/>
    <mergeCell ref="K11:L11"/>
    <mergeCell ref="J6:L6"/>
    <mergeCell ref="J7:L9"/>
  </mergeCells>
  <phoneticPr fontId="2" type="noConversion"/>
  <dataValidations disablePrompts="1" count="2">
    <dataValidation type="list" allowBlank="1" showInputMessage="1" showErrorMessage="1" sqref="C65:C66 C130:C132 C145:C146 C124 C61 C128 C16:C17 C54:C55 C47:C50 C100:C101 C68:C69 C94:C98 C111:C118 C86:C89 C103 C24:C28 C122 C136 C21:C22 C41:C43 C31:C35 C140:C142 C91:C92 C73:C82 C38:C39 C59 C105:C107">
      <formula1>"SERVIÇO,INSUMO"</formula1>
    </dataValidation>
    <dataValidation type="list" allowBlank="1" showInputMessage="1" showErrorMessage="1" sqref="D14:D146">
      <formula1>"AGESUL,SINAPI,SBC,SINDUSCON,SEINFRA,COMPOSIÇÃO,COTAÇÃO"</formula1>
    </dataValidation>
  </dataValidations>
  <printOptions horizontalCentered="1"/>
  <pageMargins left="0.23622047244094491" right="0.23622047244094491" top="0.55118110236220474" bottom="0.55118110236220474" header="0.31496062992125984" footer="0.31496062992125984"/>
  <pageSetup paperSize="9" scale="75" fitToHeight="0" orientation="landscape" horizontalDpi="300" verticalDpi="300" r:id="rId1"/>
  <headerFooter>
    <oddFooter>Página &amp;P de &amp;N</oddFooter>
  </headerFooter>
  <rowBreaks count="1" manualBreakCount="1">
    <brk id="102" min="1" max="11" man="1"/>
  </rowBreaks>
  <drawing r:id="rId2"/>
  <legacy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58"/>
  <sheetViews>
    <sheetView workbookViewId="0"/>
  </sheetViews>
  <sheetFormatPr defaultColWidth="14.42578125" defaultRowHeight="12.75" x14ac:dyDescent="0.2"/>
  <cols>
    <col min="1" max="1" width="14.42578125" style="195"/>
    <col min="2" max="2" width="15.28515625" style="196" customWidth="1"/>
    <col min="3" max="3" width="18.7109375" style="196" customWidth="1"/>
    <col min="4" max="4" width="16.28515625" style="196" customWidth="1"/>
    <col min="5" max="5" width="24.28515625" style="196" customWidth="1"/>
    <col min="6" max="6" width="16" style="196" customWidth="1"/>
    <col min="7" max="7" width="20.140625" style="196" customWidth="1"/>
    <col min="8" max="8" width="14.140625" style="196" customWidth="1"/>
    <col min="9" max="9" width="16.5703125" style="196" customWidth="1"/>
    <col min="10" max="10" width="24.85546875" style="207" customWidth="1"/>
    <col min="11" max="11" width="5.7109375" style="195" bestFit="1" customWidth="1"/>
    <col min="12" max="12" width="21.28515625" style="196" customWidth="1"/>
    <col min="13" max="13" width="8.7109375" style="195" customWidth="1"/>
    <col min="14" max="14" width="8.7109375" style="196" customWidth="1"/>
    <col min="15" max="24" width="8.7109375" style="195" customWidth="1"/>
    <col min="25" max="16384" width="14.42578125" style="195"/>
  </cols>
  <sheetData>
    <row r="1" spans="2:10" x14ac:dyDescent="0.2">
      <c r="B1" s="232"/>
      <c r="C1" s="232"/>
      <c r="D1" s="232"/>
      <c r="E1" s="232"/>
      <c r="F1" s="232"/>
      <c r="G1" s="232"/>
      <c r="H1" s="232"/>
      <c r="I1" s="232"/>
      <c r="J1" s="233"/>
    </row>
    <row r="2" spans="2:10" x14ac:dyDescent="0.2">
      <c r="B2" s="232"/>
      <c r="C2" s="232"/>
      <c r="D2" s="232"/>
      <c r="E2" s="232"/>
      <c r="F2" s="232"/>
      <c r="G2" s="232"/>
      <c r="H2" s="232"/>
      <c r="I2" s="232"/>
      <c r="J2" s="233"/>
    </row>
    <row r="3" spans="2:10" ht="14.25" customHeight="1" x14ac:dyDescent="0.2">
      <c r="B3" s="663"/>
      <c r="C3" s="665"/>
      <c r="D3" s="713" t="s">
        <v>1</v>
      </c>
      <c r="E3" s="713"/>
      <c r="F3" s="713"/>
      <c r="G3" s="713"/>
      <c r="H3" s="713"/>
      <c r="I3" s="713"/>
      <c r="J3" s="714"/>
    </row>
    <row r="4" spans="2:10" ht="15.75" customHeight="1" x14ac:dyDescent="0.2">
      <c r="B4" s="709"/>
      <c r="C4" s="710"/>
      <c r="D4" s="699" t="s">
        <v>273</v>
      </c>
      <c r="E4" s="700"/>
      <c r="F4" s="700"/>
      <c r="G4" s="700"/>
      <c r="H4" s="700"/>
      <c r="I4" s="700"/>
      <c r="J4" s="701"/>
    </row>
    <row r="5" spans="2:10" ht="14.25" customHeight="1" x14ac:dyDescent="0.2">
      <c r="B5" s="711"/>
      <c r="C5" s="712"/>
      <c r="D5" s="715" t="s">
        <v>27</v>
      </c>
      <c r="E5" s="713"/>
      <c r="F5" s="713"/>
      <c r="G5" s="713"/>
      <c r="H5" s="713"/>
      <c r="I5" s="713"/>
      <c r="J5" s="714"/>
    </row>
    <row r="6" spans="2:10" ht="15.75" x14ac:dyDescent="0.2">
      <c r="B6" s="716" t="s">
        <v>170</v>
      </c>
      <c r="C6" s="716"/>
      <c r="D6" s="717"/>
      <c r="E6" s="717"/>
      <c r="F6" s="717"/>
      <c r="G6" s="717"/>
      <c r="H6" s="717"/>
      <c r="I6" s="717"/>
      <c r="J6" s="717"/>
    </row>
    <row r="7" spans="2:10" x14ac:dyDescent="0.2">
      <c r="B7" s="235" t="s">
        <v>171</v>
      </c>
      <c r="C7" s="718" t="s">
        <v>635</v>
      </c>
      <c r="D7" s="676"/>
      <c r="E7" s="676"/>
      <c r="F7" s="676"/>
      <c r="G7" s="676"/>
      <c r="H7" s="676"/>
      <c r="I7" s="631" t="s">
        <v>42</v>
      </c>
      <c r="J7" s="633"/>
    </row>
    <row r="8" spans="2:10" ht="15" customHeight="1" x14ac:dyDescent="0.2">
      <c r="B8" s="235" t="s">
        <v>2</v>
      </c>
      <c r="C8" s="718" t="s">
        <v>284</v>
      </c>
      <c r="D8" s="676"/>
      <c r="E8" s="676"/>
      <c r="F8" s="676"/>
      <c r="G8" s="676"/>
      <c r="H8" s="676"/>
      <c r="I8" s="705" t="s">
        <v>484</v>
      </c>
      <c r="J8" s="706"/>
    </row>
    <row r="9" spans="2:10" ht="12.75" customHeight="1" x14ac:dyDescent="0.2">
      <c r="B9" s="235" t="s">
        <v>3</v>
      </c>
      <c r="C9" s="718" t="s">
        <v>634</v>
      </c>
      <c r="D9" s="676"/>
      <c r="E9" s="676"/>
      <c r="F9" s="676"/>
      <c r="G9" s="676"/>
      <c r="H9" s="676"/>
      <c r="I9" s="705"/>
      <c r="J9" s="706"/>
    </row>
    <row r="10" spans="2:10" ht="19.5" customHeight="1" x14ac:dyDescent="0.2">
      <c r="B10" s="236" t="s">
        <v>64</v>
      </c>
      <c r="C10" s="720" t="s">
        <v>763</v>
      </c>
      <c r="D10" s="721"/>
      <c r="E10" s="721"/>
      <c r="F10" s="721"/>
      <c r="G10" s="721"/>
      <c r="H10" s="722"/>
      <c r="I10" s="707"/>
      <c r="J10" s="708"/>
    </row>
    <row r="11" spans="2:10" x14ac:dyDescent="0.2">
      <c r="B11" s="237"/>
      <c r="C11" s="238"/>
      <c r="D11" s="238"/>
      <c r="E11" s="239"/>
      <c r="F11" s="239"/>
      <c r="G11" s="240"/>
      <c r="H11" s="241"/>
      <c r="I11" s="241"/>
      <c r="J11" s="242"/>
    </row>
    <row r="12" spans="2:10" x14ac:dyDescent="0.2">
      <c r="B12" s="237"/>
      <c r="C12" s="238"/>
      <c r="D12" s="238"/>
      <c r="E12" s="239"/>
      <c r="F12" s="239"/>
      <c r="G12" s="240"/>
      <c r="H12" s="241"/>
      <c r="I12" s="241"/>
      <c r="J12" s="242"/>
    </row>
    <row r="13" spans="2:10" ht="12.75" customHeight="1" x14ac:dyDescent="0.2">
      <c r="B13" s="690" t="s">
        <v>205</v>
      </c>
      <c r="C13" s="691"/>
      <c r="D13" s="691"/>
      <c r="E13" s="691"/>
      <c r="F13" s="691"/>
      <c r="G13" s="691"/>
      <c r="H13" s="691"/>
      <c r="I13" s="691"/>
      <c r="J13" s="692"/>
    </row>
    <row r="14" spans="2:10" ht="12.75" customHeight="1" x14ac:dyDescent="0.2">
      <c r="B14" s="245"/>
      <c r="C14" s="246"/>
      <c r="D14" s="246"/>
      <c r="E14" s="246"/>
      <c r="F14" s="246"/>
      <c r="G14" s="246"/>
      <c r="H14" s="246"/>
      <c r="I14" s="246"/>
      <c r="J14" s="247"/>
    </row>
    <row r="15" spans="2:10" ht="12.75" customHeight="1" x14ac:dyDescent="0.2">
      <c r="B15" s="685" t="s">
        <v>204</v>
      </c>
      <c r="C15" s="686"/>
      <c r="D15" s="686"/>
      <c r="E15" s="686"/>
      <c r="F15" s="686"/>
      <c r="G15" s="686"/>
      <c r="H15" s="686"/>
      <c r="I15" s="686"/>
      <c r="J15" s="687"/>
    </row>
    <row r="16" spans="2:10" x14ac:dyDescent="0.2">
      <c r="B16" s="248" t="s">
        <v>117</v>
      </c>
      <c r="C16" s="248" t="s">
        <v>202</v>
      </c>
      <c r="D16" s="248" t="s">
        <v>301</v>
      </c>
      <c r="E16" s="619" t="s">
        <v>159</v>
      </c>
      <c r="F16" s="619"/>
      <c r="G16" s="619"/>
      <c r="H16" s="693" t="s">
        <v>175</v>
      </c>
      <c r="I16" s="693"/>
      <c r="J16" s="242" t="s">
        <v>190</v>
      </c>
    </row>
    <row r="17" spans="2:12" x14ac:dyDescent="0.2">
      <c r="B17" s="249">
        <v>4</v>
      </c>
      <c r="C17" s="249">
        <v>1</v>
      </c>
      <c r="D17" s="249">
        <v>3</v>
      </c>
      <c r="E17" s="694" t="s">
        <v>666</v>
      </c>
      <c r="F17" s="694"/>
      <c r="G17" s="694"/>
      <c r="H17" s="695">
        <v>7.6</v>
      </c>
      <c r="I17" s="695"/>
      <c r="J17" s="250">
        <v>11.6</v>
      </c>
    </row>
    <row r="18" spans="2:12" x14ac:dyDescent="0.2">
      <c r="B18" s="697" t="s">
        <v>623</v>
      </c>
      <c r="C18" s="697"/>
      <c r="D18" s="697"/>
      <c r="E18" s="697"/>
      <c r="F18" s="697"/>
      <c r="G18" s="697"/>
      <c r="H18" s="698">
        <v>7.6</v>
      </c>
      <c r="I18" s="698"/>
      <c r="J18" s="251">
        <v>11.6</v>
      </c>
    </row>
    <row r="19" spans="2:12" x14ac:dyDescent="0.2">
      <c r="B19" s="252"/>
      <c r="C19" s="252"/>
      <c r="D19" s="252"/>
      <c r="E19" s="252"/>
      <c r="F19" s="252"/>
      <c r="G19" s="252"/>
      <c r="H19" s="253"/>
      <c r="I19" s="254"/>
      <c r="J19" s="254"/>
    </row>
    <row r="20" spans="2:12" ht="12.75" customHeight="1" x14ac:dyDescent="0.2">
      <c r="B20" s="685" t="s">
        <v>201</v>
      </c>
      <c r="C20" s="686"/>
      <c r="D20" s="686"/>
      <c r="E20" s="686"/>
      <c r="F20" s="686"/>
      <c r="G20" s="686"/>
      <c r="H20" s="686"/>
      <c r="I20" s="686"/>
      <c r="J20" s="687"/>
    </row>
    <row r="21" spans="2:12" ht="12.75" customHeight="1" x14ac:dyDescent="0.2">
      <c r="B21" s="688" t="s">
        <v>193</v>
      </c>
      <c r="C21" s="723" t="s">
        <v>117</v>
      </c>
      <c r="D21" s="723"/>
      <c r="E21" s="724"/>
      <c r="F21" s="679" t="s">
        <v>202</v>
      </c>
      <c r="G21" s="719"/>
      <c r="H21" s="680"/>
      <c r="I21" s="679" t="s">
        <v>142</v>
      </c>
      <c r="J21" s="680"/>
    </row>
    <row r="22" spans="2:12" x14ac:dyDescent="0.2">
      <c r="B22" s="689"/>
      <c r="C22" s="682" t="s">
        <v>203</v>
      </c>
      <c r="D22" s="683"/>
      <c r="E22" s="683"/>
      <c r="F22" s="683"/>
      <c r="G22" s="683"/>
      <c r="H22" s="683"/>
      <c r="I22" s="683"/>
      <c r="J22" s="684"/>
    </row>
    <row r="23" spans="2:12" x14ac:dyDescent="0.2">
      <c r="B23" s="248">
        <v>1</v>
      </c>
      <c r="C23" s="696"/>
      <c r="D23" s="696"/>
      <c r="E23" s="696"/>
      <c r="F23" s="681" t="s">
        <v>214</v>
      </c>
      <c r="G23" s="681"/>
      <c r="H23" s="681"/>
      <c r="I23" s="681"/>
      <c r="J23" s="681"/>
    </row>
    <row r="24" spans="2:12" x14ac:dyDescent="0.2">
      <c r="B24" s="248">
        <v>2</v>
      </c>
      <c r="C24" s="696"/>
      <c r="D24" s="696"/>
      <c r="E24" s="696"/>
      <c r="F24" s="681"/>
      <c r="G24" s="681"/>
      <c r="H24" s="681"/>
      <c r="I24" s="704"/>
      <c r="J24" s="704"/>
    </row>
    <row r="25" spans="2:12" x14ac:dyDescent="0.2">
      <c r="B25" s="248">
        <v>3</v>
      </c>
      <c r="C25" s="696"/>
      <c r="D25" s="696"/>
      <c r="E25" s="696"/>
      <c r="F25" s="681"/>
      <c r="G25" s="681"/>
      <c r="H25" s="681"/>
      <c r="I25" s="681" t="s">
        <v>492</v>
      </c>
      <c r="J25" s="681"/>
    </row>
    <row r="26" spans="2:12" x14ac:dyDescent="0.2">
      <c r="B26" s="248">
        <v>4</v>
      </c>
      <c r="C26" s="696" t="s">
        <v>667</v>
      </c>
      <c r="D26" s="696"/>
      <c r="E26" s="696"/>
      <c r="F26" s="681"/>
      <c r="G26" s="681"/>
      <c r="H26" s="681"/>
      <c r="I26" s="704"/>
      <c r="J26" s="704"/>
    </row>
    <row r="27" spans="2:12" x14ac:dyDescent="0.2">
      <c r="B27" s="197"/>
      <c r="C27" s="198"/>
      <c r="D27" s="198"/>
      <c r="E27" s="198"/>
      <c r="F27" s="199"/>
      <c r="G27" s="199"/>
      <c r="H27" s="199"/>
      <c r="I27" s="200"/>
      <c r="J27" s="200"/>
    </row>
    <row r="28" spans="2:12" ht="13.5" customHeight="1" x14ac:dyDescent="0.2">
      <c r="B28" s="685" t="s">
        <v>208</v>
      </c>
      <c r="C28" s="686"/>
      <c r="D28" s="686"/>
      <c r="E28" s="686"/>
      <c r="F28" s="686"/>
      <c r="G28" s="686"/>
      <c r="H28" s="686"/>
      <c r="I28" s="686"/>
      <c r="J28" s="687"/>
    </row>
    <row r="29" spans="2:12" ht="13.5" customHeight="1" x14ac:dyDescent="0.2">
      <c r="B29" s="255" t="s">
        <v>125</v>
      </c>
      <c r="C29" s="243"/>
      <c r="D29" s="243"/>
      <c r="E29" s="243"/>
      <c r="F29" s="243"/>
      <c r="G29" s="243"/>
      <c r="H29" s="243"/>
      <c r="I29" s="243"/>
      <c r="J29" s="244"/>
    </row>
    <row r="30" spans="2:12" ht="13.5" customHeight="1" x14ac:dyDescent="0.2">
      <c r="B30" s="256" t="s">
        <v>193</v>
      </c>
      <c r="C30" s="256" t="s">
        <v>173</v>
      </c>
      <c r="D30" s="256" t="s">
        <v>174</v>
      </c>
      <c r="E30" s="256" t="s">
        <v>175</v>
      </c>
      <c r="F30" s="256" t="s">
        <v>194</v>
      </c>
      <c r="G30" s="644" t="s">
        <v>46</v>
      </c>
      <c r="H30" s="644"/>
      <c r="I30" s="644"/>
      <c r="J30" s="644"/>
    </row>
    <row r="31" spans="2:12" x14ac:dyDescent="0.2">
      <c r="B31" s="257" t="s">
        <v>296</v>
      </c>
      <c r="C31" s="257">
        <v>0.8</v>
      </c>
      <c r="D31" s="257">
        <v>2.1</v>
      </c>
      <c r="E31" s="257">
        <v>1.68</v>
      </c>
      <c r="F31" s="257">
        <v>1</v>
      </c>
      <c r="G31" s="672" t="s">
        <v>668</v>
      </c>
      <c r="H31" s="672"/>
      <c r="I31" s="672"/>
      <c r="J31" s="672"/>
      <c r="L31" s="201"/>
    </row>
    <row r="32" spans="2:12" x14ac:dyDescent="0.2">
      <c r="B32" s="255" t="s">
        <v>123</v>
      </c>
      <c r="C32" s="243"/>
      <c r="D32" s="243"/>
      <c r="E32" s="243"/>
      <c r="F32" s="243"/>
      <c r="G32" s="243"/>
      <c r="H32" s="243"/>
      <c r="I32" s="243"/>
      <c r="J32" s="244"/>
    </row>
    <row r="33" spans="1:13" x14ac:dyDescent="0.2">
      <c r="B33" s="256" t="s">
        <v>193</v>
      </c>
      <c r="C33" s="256" t="s">
        <v>173</v>
      </c>
      <c r="D33" s="256" t="s">
        <v>174</v>
      </c>
      <c r="E33" s="256" t="s">
        <v>175</v>
      </c>
      <c r="F33" s="256" t="s">
        <v>194</v>
      </c>
      <c r="G33" s="644" t="s">
        <v>449</v>
      </c>
      <c r="H33" s="644"/>
      <c r="I33" s="644"/>
      <c r="J33" s="644"/>
      <c r="L33" s="201"/>
    </row>
    <row r="34" spans="1:13" ht="12.75" customHeight="1" x14ac:dyDescent="0.2">
      <c r="B34" s="257" t="s">
        <v>307</v>
      </c>
      <c r="C34" s="257">
        <v>2</v>
      </c>
      <c r="D34" s="257">
        <v>0.9</v>
      </c>
      <c r="E34" s="257">
        <v>1.8</v>
      </c>
      <c r="F34" s="257">
        <v>1</v>
      </c>
      <c r="G34" s="672" t="s">
        <v>669</v>
      </c>
      <c r="H34" s="672"/>
      <c r="I34" s="672"/>
      <c r="J34" s="672"/>
      <c r="M34" s="202"/>
    </row>
    <row r="35" spans="1:13" ht="12.75" customHeight="1" x14ac:dyDescent="0.2">
      <c r="B35" s="258"/>
      <c r="C35" s="259"/>
      <c r="D35" s="259"/>
      <c r="E35" s="259"/>
      <c r="F35" s="259"/>
      <c r="G35" s="260"/>
      <c r="H35" s="260"/>
      <c r="I35" s="260"/>
      <c r="J35" s="261"/>
      <c r="M35" s="202"/>
    </row>
    <row r="36" spans="1:13" x14ac:dyDescent="0.2">
      <c r="B36" s="262" t="s">
        <v>38</v>
      </c>
      <c r="C36" s="262" t="s">
        <v>33</v>
      </c>
      <c r="D36" s="666" t="s">
        <v>46</v>
      </c>
      <c r="E36" s="666"/>
      <c r="F36" s="666"/>
      <c r="G36" s="666"/>
      <c r="H36" s="666"/>
      <c r="I36" s="666"/>
      <c r="J36" s="262" t="s">
        <v>34</v>
      </c>
      <c r="L36" s="203" t="s">
        <v>206</v>
      </c>
    </row>
    <row r="37" spans="1:13" x14ac:dyDescent="0.2">
      <c r="B37" s="263" t="s">
        <v>12</v>
      </c>
      <c r="C37" s="264"/>
      <c r="D37" s="265" t="s">
        <v>4</v>
      </c>
      <c r="E37" s="265"/>
      <c r="F37" s="265"/>
      <c r="G37" s="265"/>
      <c r="H37" s="265"/>
      <c r="I37" s="265"/>
      <c r="J37" s="266"/>
      <c r="L37" s="204"/>
    </row>
    <row r="38" spans="1:13" x14ac:dyDescent="0.2">
      <c r="B38" s="267" t="s">
        <v>13</v>
      </c>
      <c r="C38" s="268"/>
      <c r="D38" s="269" t="s">
        <v>4</v>
      </c>
      <c r="E38" s="269"/>
      <c r="F38" s="269"/>
      <c r="G38" s="269"/>
      <c r="H38" s="269"/>
      <c r="I38" s="269"/>
      <c r="J38" s="270"/>
      <c r="L38" s="204"/>
    </row>
    <row r="39" spans="1:13" ht="13.5" customHeight="1" x14ac:dyDescent="0.2">
      <c r="B39" s="271" t="s">
        <v>408</v>
      </c>
      <c r="C39" s="271">
        <v>101001101</v>
      </c>
      <c r="D39" s="612" t="s">
        <v>769</v>
      </c>
      <c r="E39" s="612"/>
      <c r="F39" s="612"/>
      <c r="G39" s="612"/>
      <c r="H39" s="612"/>
      <c r="I39" s="612"/>
      <c r="J39" s="271" t="s">
        <v>40</v>
      </c>
      <c r="L39" s="204"/>
    </row>
    <row r="40" spans="1:13" ht="12.75" customHeight="1" x14ac:dyDescent="0.2">
      <c r="B40" s="248" t="s">
        <v>172</v>
      </c>
      <c r="C40" s="601" t="s">
        <v>215</v>
      </c>
      <c r="D40" s="602"/>
      <c r="E40" s="602"/>
      <c r="F40" s="602"/>
      <c r="G40" s="603"/>
      <c r="H40" s="618" t="s">
        <v>175</v>
      </c>
      <c r="I40" s="620"/>
      <c r="J40" s="248" t="s">
        <v>176</v>
      </c>
      <c r="L40" s="204"/>
    </row>
    <row r="41" spans="1:13" x14ac:dyDescent="0.2">
      <c r="A41" s="205" t="s">
        <v>408</v>
      </c>
      <c r="B41" s="638" t="s">
        <v>177</v>
      </c>
      <c r="C41" s="639"/>
      <c r="D41" s="639"/>
      <c r="E41" s="639"/>
      <c r="F41" s="639"/>
      <c r="G41" s="640"/>
      <c r="H41" s="636">
        <v>5.63</v>
      </c>
      <c r="I41" s="637"/>
      <c r="J41" s="249" t="s">
        <v>178</v>
      </c>
      <c r="L41" s="204"/>
    </row>
    <row r="42" spans="1:13" ht="29.25" customHeight="1" x14ac:dyDescent="0.2">
      <c r="B42" s="271" t="s">
        <v>409</v>
      </c>
      <c r="C42" s="271">
        <v>10776</v>
      </c>
      <c r="D42" s="612" t="s">
        <v>770</v>
      </c>
      <c r="E42" s="612"/>
      <c r="F42" s="612"/>
      <c r="G42" s="612"/>
      <c r="H42" s="612"/>
      <c r="I42" s="612"/>
      <c r="J42" s="271" t="s">
        <v>771</v>
      </c>
      <c r="L42" s="204"/>
    </row>
    <row r="43" spans="1:13" x14ac:dyDescent="0.2">
      <c r="B43" s="248" t="s">
        <v>172</v>
      </c>
      <c r="C43" s="699"/>
      <c r="D43" s="700"/>
      <c r="E43" s="701"/>
      <c r="F43" s="248" t="s">
        <v>194</v>
      </c>
      <c r="G43" s="248" t="s">
        <v>196</v>
      </c>
      <c r="H43" s="618" t="s">
        <v>196</v>
      </c>
      <c r="I43" s="620"/>
      <c r="J43" s="248" t="s">
        <v>176</v>
      </c>
      <c r="L43" s="204"/>
    </row>
    <row r="44" spans="1:13" x14ac:dyDescent="0.2">
      <c r="A44" s="205" t="s">
        <v>409</v>
      </c>
      <c r="B44" s="697" t="s">
        <v>177</v>
      </c>
      <c r="C44" s="697"/>
      <c r="D44" s="697"/>
      <c r="E44" s="697"/>
      <c r="F44" s="276">
        <v>1</v>
      </c>
      <c r="G44" s="276">
        <v>3</v>
      </c>
      <c r="H44" s="636">
        <v>3</v>
      </c>
      <c r="I44" s="637"/>
      <c r="J44" s="249" t="s">
        <v>180</v>
      </c>
      <c r="L44" s="204"/>
    </row>
    <row r="45" spans="1:13" x14ac:dyDescent="0.2">
      <c r="B45" s="263" t="s">
        <v>11</v>
      </c>
      <c r="C45" s="264"/>
      <c r="D45" s="265" t="s">
        <v>644</v>
      </c>
      <c r="E45" s="265"/>
      <c r="F45" s="265"/>
      <c r="G45" s="265"/>
      <c r="H45" s="265"/>
      <c r="I45" s="265"/>
      <c r="J45" s="266"/>
      <c r="L45" s="204"/>
    </row>
    <row r="46" spans="1:13" x14ac:dyDescent="0.2">
      <c r="B46" s="267" t="s">
        <v>14</v>
      </c>
      <c r="C46" s="268"/>
      <c r="D46" s="269" t="s">
        <v>636</v>
      </c>
      <c r="E46" s="269"/>
      <c r="F46" s="269"/>
      <c r="G46" s="269"/>
      <c r="H46" s="269"/>
      <c r="I46" s="269"/>
      <c r="J46" s="270"/>
      <c r="L46" s="204"/>
    </row>
    <row r="47" spans="1:13" x14ac:dyDescent="0.2">
      <c r="A47" s="205"/>
      <c r="B47" s="272" t="s">
        <v>378</v>
      </c>
      <c r="C47" s="271">
        <v>97622</v>
      </c>
      <c r="D47" s="612" t="s">
        <v>772</v>
      </c>
      <c r="E47" s="612"/>
      <c r="F47" s="612"/>
      <c r="G47" s="612"/>
      <c r="H47" s="612"/>
      <c r="I47" s="612"/>
      <c r="J47" s="271" t="s">
        <v>773</v>
      </c>
      <c r="L47" s="204"/>
    </row>
    <row r="48" spans="1:13" x14ac:dyDescent="0.2">
      <c r="B48" s="599" t="s">
        <v>172</v>
      </c>
      <c r="C48" s="606"/>
      <c r="D48" s="600"/>
      <c r="E48" s="599" t="s">
        <v>181</v>
      </c>
      <c r="F48" s="600"/>
      <c r="G48" s="599" t="s">
        <v>173</v>
      </c>
      <c r="H48" s="600"/>
      <c r="I48" s="273" t="s">
        <v>175</v>
      </c>
      <c r="J48" s="248" t="s">
        <v>176</v>
      </c>
      <c r="L48" s="204"/>
    </row>
    <row r="49" spans="1:14" x14ac:dyDescent="0.2">
      <c r="B49" s="601" t="s">
        <v>670</v>
      </c>
      <c r="C49" s="602"/>
      <c r="D49" s="603"/>
      <c r="E49" s="604">
        <v>0.8</v>
      </c>
      <c r="F49" s="605"/>
      <c r="G49" s="604">
        <v>2.1</v>
      </c>
      <c r="H49" s="605"/>
      <c r="I49" s="274">
        <v>1.6800000000000002</v>
      </c>
      <c r="J49" s="277" t="s">
        <v>189</v>
      </c>
      <c r="L49" s="204"/>
    </row>
    <row r="50" spans="1:14" x14ac:dyDescent="0.2">
      <c r="A50" s="205" t="s">
        <v>378</v>
      </c>
      <c r="B50" s="607" t="s">
        <v>177</v>
      </c>
      <c r="C50" s="608"/>
      <c r="D50" s="608"/>
      <c r="E50" s="608"/>
      <c r="F50" s="608"/>
      <c r="G50" s="608"/>
      <c r="H50" s="609"/>
      <c r="I50" s="275">
        <v>1.6800000000000002</v>
      </c>
      <c r="J50" s="273"/>
      <c r="L50" s="204"/>
    </row>
    <row r="51" spans="1:14" x14ac:dyDescent="0.2">
      <c r="A51" s="205"/>
      <c r="B51" s="272" t="s">
        <v>379</v>
      </c>
      <c r="C51" s="271">
        <v>104789</v>
      </c>
      <c r="D51" s="612" t="s">
        <v>774</v>
      </c>
      <c r="E51" s="612"/>
      <c r="F51" s="612"/>
      <c r="G51" s="612"/>
      <c r="H51" s="612"/>
      <c r="I51" s="612"/>
      <c r="J51" s="271" t="s">
        <v>773</v>
      </c>
      <c r="L51" s="204"/>
    </row>
    <row r="52" spans="1:14" x14ac:dyDescent="0.2">
      <c r="B52" s="599" t="s">
        <v>172</v>
      </c>
      <c r="C52" s="606"/>
      <c r="D52" s="600"/>
      <c r="E52" s="599" t="s">
        <v>181</v>
      </c>
      <c r="F52" s="600"/>
      <c r="G52" s="599" t="s">
        <v>173</v>
      </c>
      <c r="H52" s="600"/>
      <c r="I52" s="273" t="s">
        <v>182</v>
      </c>
      <c r="J52" s="248" t="s">
        <v>176</v>
      </c>
      <c r="L52" s="204"/>
    </row>
    <row r="53" spans="1:14" ht="25.5" x14ac:dyDescent="0.2">
      <c r="B53" s="601"/>
      <c r="C53" s="602"/>
      <c r="D53" s="603"/>
      <c r="E53" s="604">
        <v>3.8</v>
      </c>
      <c r="F53" s="605"/>
      <c r="G53" s="604">
        <v>2</v>
      </c>
      <c r="H53" s="605"/>
      <c r="I53" s="274">
        <v>0.45599999999999996</v>
      </c>
      <c r="J53" s="277" t="s">
        <v>671</v>
      </c>
      <c r="L53" s="204"/>
      <c r="N53" s="196">
        <v>428.39</v>
      </c>
    </row>
    <row r="54" spans="1:14" x14ac:dyDescent="0.2">
      <c r="A54" s="205" t="s">
        <v>379</v>
      </c>
      <c r="B54" s="607" t="s">
        <v>177</v>
      </c>
      <c r="C54" s="608"/>
      <c r="D54" s="608"/>
      <c r="E54" s="608"/>
      <c r="F54" s="608"/>
      <c r="G54" s="608"/>
      <c r="H54" s="609"/>
      <c r="I54" s="275">
        <v>0.45599999999999996</v>
      </c>
      <c r="J54" s="273"/>
      <c r="L54" s="204"/>
    </row>
    <row r="55" spans="1:14" x14ac:dyDescent="0.2">
      <c r="B55" s="267" t="s">
        <v>638</v>
      </c>
      <c r="C55" s="268"/>
      <c r="D55" s="269" t="s">
        <v>637</v>
      </c>
      <c r="E55" s="269"/>
      <c r="F55" s="269"/>
      <c r="G55" s="269"/>
      <c r="H55" s="269"/>
      <c r="I55" s="269"/>
      <c r="J55" s="270"/>
      <c r="L55" s="204"/>
    </row>
    <row r="56" spans="1:14" x14ac:dyDescent="0.2">
      <c r="A56" s="205"/>
      <c r="B56" s="272" t="s">
        <v>639</v>
      </c>
      <c r="C56" s="271">
        <v>97645</v>
      </c>
      <c r="D56" s="612" t="s">
        <v>775</v>
      </c>
      <c r="E56" s="612"/>
      <c r="F56" s="612"/>
      <c r="G56" s="612"/>
      <c r="H56" s="612"/>
      <c r="I56" s="612"/>
      <c r="J56" s="271" t="s">
        <v>40</v>
      </c>
      <c r="L56" s="204"/>
    </row>
    <row r="57" spans="1:14" x14ac:dyDescent="0.2">
      <c r="B57" s="599" t="s">
        <v>435</v>
      </c>
      <c r="C57" s="606"/>
      <c r="D57" s="600"/>
      <c r="E57" s="599" t="s">
        <v>181</v>
      </c>
      <c r="F57" s="600"/>
      <c r="G57" s="273" t="s">
        <v>174</v>
      </c>
      <c r="H57" s="273" t="s">
        <v>194</v>
      </c>
      <c r="I57" s="273" t="s">
        <v>175</v>
      </c>
      <c r="J57" s="248" t="s">
        <v>176</v>
      </c>
      <c r="L57" s="204"/>
    </row>
    <row r="58" spans="1:14" x14ac:dyDescent="0.2">
      <c r="B58" s="601" t="s">
        <v>307</v>
      </c>
      <c r="C58" s="602"/>
      <c r="D58" s="603"/>
      <c r="E58" s="604">
        <v>1.5</v>
      </c>
      <c r="F58" s="605"/>
      <c r="G58" s="279">
        <v>1</v>
      </c>
      <c r="H58" s="279">
        <v>2</v>
      </c>
      <c r="I58" s="274">
        <v>3</v>
      </c>
      <c r="J58" s="702" t="s">
        <v>672</v>
      </c>
      <c r="L58" s="204"/>
    </row>
    <row r="59" spans="1:14" x14ac:dyDescent="0.2">
      <c r="B59" s="601" t="s">
        <v>308</v>
      </c>
      <c r="C59" s="602"/>
      <c r="D59" s="603"/>
      <c r="E59" s="604">
        <v>3.8</v>
      </c>
      <c r="F59" s="605"/>
      <c r="G59" s="279">
        <v>2</v>
      </c>
      <c r="H59" s="279">
        <v>1</v>
      </c>
      <c r="I59" s="274">
        <v>7.6</v>
      </c>
      <c r="J59" s="703"/>
      <c r="L59" s="204"/>
    </row>
    <row r="60" spans="1:14" x14ac:dyDescent="0.2">
      <c r="A60" s="205" t="s">
        <v>639</v>
      </c>
      <c r="B60" s="607" t="s">
        <v>177</v>
      </c>
      <c r="C60" s="608"/>
      <c r="D60" s="608"/>
      <c r="E60" s="608"/>
      <c r="F60" s="608"/>
      <c r="G60" s="608"/>
      <c r="H60" s="609"/>
      <c r="I60" s="275">
        <v>10.6</v>
      </c>
      <c r="J60" s="273"/>
      <c r="L60" s="204"/>
    </row>
    <row r="61" spans="1:14" x14ac:dyDescent="0.2">
      <c r="A61" s="205"/>
      <c r="B61" s="272" t="s">
        <v>640</v>
      </c>
      <c r="C61" s="271">
        <v>97644</v>
      </c>
      <c r="D61" s="612" t="s">
        <v>776</v>
      </c>
      <c r="E61" s="612"/>
      <c r="F61" s="612"/>
      <c r="G61" s="612"/>
      <c r="H61" s="612"/>
      <c r="I61" s="612"/>
      <c r="J61" s="271" t="s">
        <v>40</v>
      </c>
      <c r="L61" s="204"/>
    </row>
    <row r="62" spans="1:14" x14ac:dyDescent="0.2">
      <c r="B62" s="599" t="s">
        <v>435</v>
      </c>
      <c r="C62" s="606"/>
      <c r="D62" s="600"/>
      <c r="E62" s="599" t="s">
        <v>181</v>
      </c>
      <c r="F62" s="600"/>
      <c r="G62" s="273" t="s">
        <v>174</v>
      </c>
      <c r="H62" s="273" t="s">
        <v>194</v>
      </c>
      <c r="I62" s="273" t="s">
        <v>175</v>
      </c>
      <c r="J62" s="248" t="s">
        <v>176</v>
      </c>
      <c r="L62" s="204"/>
    </row>
    <row r="63" spans="1:14" ht="25.5" x14ac:dyDescent="0.2">
      <c r="B63" s="601" t="s">
        <v>296</v>
      </c>
      <c r="C63" s="602"/>
      <c r="D63" s="603"/>
      <c r="E63" s="604">
        <v>0.8</v>
      </c>
      <c r="F63" s="605"/>
      <c r="G63" s="279">
        <v>2.1</v>
      </c>
      <c r="H63" s="279">
        <v>1</v>
      </c>
      <c r="I63" s="274">
        <v>1.6800000000000002</v>
      </c>
      <c r="J63" s="277" t="s">
        <v>672</v>
      </c>
      <c r="L63" s="204"/>
    </row>
    <row r="64" spans="1:14" x14ac:dyDescent="0.2">
      <c r="A64" s="205" t="s">
        <v>640</v>
      </c>
      <c r="B64" s="607" t="s">
        <v>177</v>
      </c>
      <c r="C64" s="608"/>
      <c r="D64" s="608"/>
      <c r="E64" s="608"/>
      <c r="F64" s="608"/>
      <c r="G64" s="608"/>
      <c r="H64" s="609"/>
      <c r="I64" s="275">
        <v>1.6800000000000002</v>
      </c>
      <c r="J64" s="273"/>
      <c r="L64" s="204"/>
    </row>
    <row r="65" spans="1:12" ht="12.75" customHeight="1" x14ac:dyDescent="0.2">
      <c r="A65" s="205"/>
      <c r="B65" s="272" t="s">
        <v>641</v>
      </c>
      <c r="C65" s="271">
        <v>201004068</v>
      </c>
      <c r="D65" s="627" t="s">
        <v>777</v>
      </c>
      <c r="E65" s="628"/>
      <c r="F65" s="628"/>
      <c r="G65" s="628"/>
      <c r="H65" s="628"/>
      <c r="I65" s="629"/>
      <c r="J65" s="271" t="s">
        <v>40</v>
      </c>
      <c r="L65" s="204"/>
    </row>
    <row r="66" spans="1:12" x14ac:dyDescent="0.2">
      <c r="B66" s="599" t="s">
        <v>172</v>
      </c>
      <c r="C66" s="606"/>
      <c r="D66" s="600"/>
      <c r="E66" s="599" t="s">
        <v>190</v>
      </c>
      <c r="F66" s="600"/>
      <c r="G66" s="599" t="s">
        <v>174</v>
      </c>
      <c r="H66" s="600"/>
      <c r="I66" s="273" t="s">
        <v>175</v>
      </c>
      <c r="J66" s="248" t="s">
        <v>176</v>
      </c>
      <c r="L66" s="204"/>
    </row>
    <row r="67" spans="1:12" x14ac:dyDescent="0.2">
      <c r="B67" s="601" t="s">
        <v>673</v>
      </c>
      <c r="C67" s="602"/>
      <c r="D67" s="603"/>
      <c r="E67" s="604">
        <v>11.6</v>
      </c>
      <c r="F67" s="605"/>
      <c r="G67" s="604">
        <v>3</v>
      </c>
      <c r="H67" s="605"/>
      <c r="I67" s="274">
        <v>34.799999999999997</v>
      </c>
      <c r="J67" s="277" t="s">
        <v>674</v>
      </c>
      <c r="L67" s="204"/>
    </row>
    <row r="68" spans="1:12" ht="15" customHeight="1" x14ac:dyDescent="0.2">
      <c r="A68" s="205" t="s">
        <v>641</v>
      </c>
      <c r="B68" s="613" t="s">
        <v>177</v>
      </c>
      <c r="C68" s="614"/>
      <c r="D68" s="614"/>
      <c r="E68" s="614"/>
      <c r="F68" s="614"/>
      <c r="G68" s="614"/>
      <c r="H68" s="615"/>
      <c r="I68" s="275">
        <v>34.799999999999997</v>
      </c>
      <c r="J68" s="273"/>
      <c r="L68" s="204"/>
    </row>
    <row r="69" spans="1:12" ht="15" customHeight="1" x14ac:dyDescent="0.2">
      <c r="A69" s="205"/>
      <c r="B69" s="272" t="s">
        <v>753</v>
      </c>
      <c r="C69" s="271" t="s">
        <v>757</v>
      </c>
      <c r="D69" s="627" t="s">
        <v>754</v>
      </c>
      <c r="E69" s="628"/>
      <c r="F69" s="628"/>
      <c r="G69" s="628"/>
      <c r="H69" s="628"/>
      <c r="I69" s="629"/>
      <c r="J69" s="271" t="s">
        <v>109</v>
      </c>
      <c r="L69" s="204"/>
    </row>
    <row r="70" spans="1:12" ht="15" customHeight="1" x14ac:dyDescent="0.2">
      <c r="A70" s="205"/>
      <c r="B70" s="599" t="s">
        <v>172</v>
      </c>
      <c r="C70" s="606"/>
      <c r="D70" s="600"/>
      <c r="E70" s="599"/>
      <c r="F70" s="600"/>
      <c r="G70" s="599" t="s">
        <v>35</v>
      </c>
      <c r="H70" s="600"/>
      <c r="I70" s="273" t="s">
        <v>175</v>
      </c>
      <c r="J70" s="248" t="s">
        <v>176</v>
      </c>
      <c r="L70" s="204"/>
    </row>
    <row r="71" spans="1:12" ht="15" customHeight="1" x14ac:dyDescent="0.2">
      <c r="A71" s="205"/>
      <c r="B71" s="601" t="s">
        <v>673</v>
      </c>
      <c r="C71" s="602"/>
      <c r="D71" s="603"/>
      <c r="E71" s="604"/>
      <c r="F71" s="605"/>
      <c r="G71" s="604">
        <v>2</v>
      </c>
      <c r="H71" s="605"/>
      <c r="I71" s="274">
        <v>2</v>
      </c>
      <c r="J71" s="277" t="s">
        <v>35</v>
      </c>
      <c r="L71" s="204"/>
    </row>
    <row r="72" spans="1:12" ht="15" customHeight="1" x14ac:dyDescent="0.2">
      <c r="A72" s="205"/>
      <c r="B72" s="613" t="s">
        <v>177</v>
      </c>
      <c r="C72" s="614"/>
      <c r="D72" s="614"/>
      <c r="E72" s="614"/>
      <c r="F72" s="614"/>
      <c r="G72" s="614"/>
      <c r="H72" s="615"/>
      <c r="I72" s="275">
        <v>2</v>
      </c>
      <c r="J72" s="273"/>
      <c r="L72" s="204"/>
    </row>
    <row r="73" spans="1:12" ht="15" customHeight="1" x14ac:dyDescent="0.2">
      <c r="A73" s="205"/>
      <c r="B73" s="501"/>
      <c r="C73" s="499"/>
      <c r="D73" s="502"/>
      <c r="E73" s="502"/>
      <c r="F73" s="502"/>
      <c r="G73" s="502"/>
      <c r="H73" s="502"/>
      <c r="I73" s="503"/>
      <c r="J73" s="504"/>
      <c r="L73" s="204"/>
    </row>
    <row r="74" spans="1:12" x14ac:dyDescent="0.2">
      <c r="B74" s="263" t="s">
        <v>15</v>
      </c>
      <c r="C74" s="264"/>
      <c r="D74" s="265" t="s">
        <v>642</v>
      </c>
      <c r="E74" s="265"/>
      <c r="F74" s="265"/>
      <c r="G74" s="265"/>
      <c r="H74" s="265"/>
      <c r="I74" s="265"/>
      <c r="J74" s="266"/>
      <c r="L74" s="204"/>
    </row>
    <row r="75" spans="1:12" x14ac:dyDescent="0.2">
      <c r="B75" s="267" t="s">
        <v>646</v>
      </c>
      <c r="C75" s="268"/>
      <c r="D75" s="269" t="s">
        <v>643</v>
      </c>
      <c r="E75" s="269"/>
      <c r="F75" s="269"/>
      <c r="G75" s="269"/>
      <c r="H75" s="269"/>
      <c r="I75" s="269"/>
      <c r="J75" s="270"/>
      <c r="L75" s="204"/>
    </row>
    <row r="76" spans="1:12" ht="12.75" customHeight="1" x14ac:dyDescent="0.2">
      <c r="A76" s="205"/>
      <c r="B76" s="272" t="s">
        <v>645</v>
      </c>
      <c r="C76" s="271">
        <v>97631</v>
      </c>
      <c r="D76" s="627" t="s">
        <v>778</v>
      </c>
      <c r="E76" s="628"/>
      <c r="F76" s="628"/>
      <c r="G76" s="628"/>
      <c r="H76" s="628"/>
      <c r="I76" s="629"/>
      <c r="J76" s="271" t="s">
        <v>40</v>
      </c>
      <c r="L76" s="204"/>
    </row>
    <row r="77" spans="1:12" x14ac:dyDescent="0.2">
      <c r="B77" s="599" t="s">
        <v>172</v>
      </c>
      <c r="C77" s="606"/>
      <c r="D77" s="600"/>
      <c r="E77" s="599" t="s">
        <v>190</v>
      </c>
      <c r="F77" s="600"/>
      <c r="G77" s="599" t="s">
        <v>174</v>
      </c>
      <c r="H77" s="600"/>
      <c r="I77" s="273" t="s">
        <v>175</v>
      </c>
      <c r="J77" s="248" t="s">
        <v>176</v>
      </c>
      <c r="L77" s="204"/>
    </row>
    <row r="78" spans="1:12" x14ac:dyDescent="0.2">
      <c r="B78" s="601" t="s">
        <v>673</v>
      </c>
      <c r="C78" s="602"/>
      <c r="D78" s="603"/>
      <c r="E78" s="604">
        <v>11.6</v>
      </c>
      <c r="F78" s="605"/>
      <c r="G78" s="604">
        <v>1</v>
      </c>
      <c r="H78" s="605"/>
      <c r="I78" s="274">
        <v>11.6</v>
      </c>
      <c r="J78" s="277" t="s">
        <v>674</v>
      </c>
      <c r="L78" s="204"/>
    </row>
    <row r="79" spans="1:12" x14ac:dyDescent="0.2">
      <c r="A79" s="205" t="s">
        <v>645</v>
      </c>
      <c r="B79" s="613" t="s">
        <v>177</v>
      </c>
      <c r="C79" s="614"/>
      <c r="D79" s="614"/>
      <c r="E79" s="614"/>
      <c r="F79" s="614"/>
      <c r="G79" s="614"/>
      <c r="H79" s="615"/>
      <c r="I79" s="275">
        <v>11.6</v>
      </c>
      <c r="J79" s="273"/>
      <c r="L79" s="204"/>
    </row>
    <row r="80" spans="1:12" ht="12.75" customHeight="1" x14ac:dyDescent="0.2">
      <c r="A80" s="205"/>
      <c r="B80" s="271" t="s">
        <v>647</v>
      </c>
      <c r="C80" s="271">
        <v>98554</v>
      </c>
      <c r="D80" s="612" t="s">
        <v>779</v>
      </c>
      <c r="E80" s="612"/>
      <c r="F80" s="612"/>
      <c r="G80" s="612"/>
      <c r="H80" s="612"/>
      <c r="I80" s="612"/>
      <c r="J80" s="271" t="s">
        <v>40</v>
      </c>
      <c r="L80" s="204"/>
    </row>
    <row r="81" spans="1:17" x14ac:dyDescent="0.2">
      <c r="B81" s="618" t="s">
        <v>172</v>
      </c>
      <c r="C81" s="619"/>
      <c r="D81" s="619"/>
      <c r="E81" s="619"/>
      <c r="F81" s="619"/>
      <c r="G81" s="619"/>
      <c r="H81" s="620"/>
      <c r="I81" s="273" t="s">
        <v>175</v>
      </c>
      <c r="J81" s="248" t="s">
        <v>176</v>
      </c>
      <c r="L81" s="204"/>
    </row>
    <row r="82" spans="1:17" x14ac:dyDescent="0.2">
      <c r="B82" s="626"/>
      <c r="C82" s="624"/>
      <c r="D82" s="624"/>
      <c r="E82" s="624"/>
      <c r="F82" s="624"/>
      <c r="G82" s="624"/>
      <c r="H82" s="625"/>
      <c r="I82" s="280">
        <v>11.6</v>
      </c>
      <c r="J82" s="281" t="s">
        <v>175</v>
      </c>
      <c r="L82" s="204"/>
    </row>
    <row r="83" spans="1:17" x14ac:dyDescent="0.2">
      <c r="A83" s="205" t="s">
        <v>647</v>
      </c>
      <c r="B83" s="607" t="s">
        <v>177</v>
      </c>
      <c r="C83" s="608"/>
      <c r="D83" s="608"/>
      <c r="E83" s="608"/>
      <c r="F83" s="608"/>
      <c r="G83" s="608"/>
      <c r="H83" s="609"/>
      <c r="I83" s="282">
        <v>11.6</v>
      </c>
      <c r="J83" s="283"/>
      <c r="L83" s="204"/>
    </row>
    <row r="84" spans="1:17" ht="12.75" customHeight="1" x14ac:dyDescent="0.2">
      <c r="A84" s="205"/>
      <c r="B84" s="271" t="s">
        <v>648</v>
      </c>
      <c r="C84" s="271">
        <v>1501000100</v>
      </c>
      <c r="D84" s="612" t="s">
        <v>780</v>
      </c>
      <c r="E84" s="612"/>
      <c r="F84" s="612"/>
      <c r="G84" s="612"/>
      <c r="H84" s="612"/>
      <c r="I84" s="612"/>
      <c r="J84" s="271" t="s">
        <v>40</v>
      </c>
      <c r="L84" s="204"/>
    </row>
    <row r="85" spans="1:17" x14ac:dyDescent="0.2">
      <c r="B85" s="618" t="s">
        <v>172</v>
      </c>
      <c r="C85" s="619"/>
      <c r="D85" s="619"/>
      <c r="E85" s="619"/>
      <c r="F85" s="619"/>
      <c r="G85" s="619"/>
      <c r="H85" s="620"/>
      <c r="I85" s="273" t="s">
        <v>175</v>
      </c>
      <c r="J85" s="248" t="s">
        <v>176</v>
      </c>
      <c r="L85" s="204"/>
    </row>
    <row r="86" spans="1:17" x14ac:dyDescent="0.2">
      <c r="B86" s="626"/>
      <c r="C86" s="624"/>
      <c r="D86" s="624"/>
      <c r="E86" s="624"/>
      <c r="F86" s="624"/>
      <c r="G86" s="624"/>
      <c r="H86" s="625"/>
      <c r="I86" s="280">
        <v>11.6</v>
      </c>
      <c r="J86" s="281" t="s">
        <v>175</v>
      </c>
      <c r="L86" s="204"/>
    </row>
    <row r="87" spans="1:17" x14ac:dyDescent="0.2">
      <c r="A87" s="205" t="s">
        <v>648</v>
      </c>
      <c r="B87" s="607" t="s">
        <v>177</v>
      </c>
      <c r="C87" s="608"/>
      <c r="D87" s="608"/>
      <c r="E87" s="608"/>
      <c r="F87" s="608"/>
      <c r="G87" s="608"/>
      <c r="H87" s="609"/>
      <c r="I87" s="282">
        <v>11.6</v>
      </c>
      <c r="J87" s="283"/>
      <c r="L87" s="204"/>
    </row>
    <row r="88" spans="1:17" ht="12.75" customHeight="1" x14ac:dyDescent="0.2">
      <c r="A88" s="205"/>
      <c r="B88" s="271" t="s">
        <v>649</v>
      </c>
      <c r="C88" s="271">
        <v>87530</v>
      </c>
      <c r="D88" s="612" t="s">
        <v>781</v>
      </c>
      <c r="E88" s="612"/>
      <c r="F88" s="612"/>
      <c r="G88" s="612"/>
      <c r="H88" s="612"/>
      <c r="I88" s="612"/>
      <c r="J88" s="271" t="s">
        <v>40</v>
      </c>
      <c r="L88" s="204"/>
    </row>
    <row r="89" spans="1:17" x14ac:dyDescent="0.2">
      <c r="B89" s="618" t="s">
        <v>172</v>
      </c>
      <c r="C89" s="619"/>
      <c r="D89" s="619"/>
      <c r="E89" s="619"/>
      <c r="F89" s="619"/>
      <c r="G89" s="619"/>
      <c r="H89" s="620"/>
      <c r="I89" s="273" t="s">
        <v>175</v>
      </c>
      <c r="J89" s="248" t="s">
        <v>176</v>
      </c>
      <c r="L89" s="204"/>
    </row>
    <row r="90" spans="1:17" x14ac:dyDescent="0.2">
      <c r="B90" s="626"/>
      <c r="C90" s="624"/>
      <c r="D90" s="624"/>
      <c r="E90" s="624"/>
      <c r="F90" s="624"/>
      <c r="G90" s="624"/>
      <c r="H90" s="625"/>
      <c r="I90" s="280">
        <v>11.6</v>
      </c>
      <c r="J90" s="281" t="s">
        <v>175</v>
      </c>
      <c r="L90" s="204"/>
    </row>
    <row r="91" spans="1:17" x14ac:dyDescent="0.2">
      <c r="A91" s="205" t="s">
        <v>649</v>
      </c>
      <c r="B91" s="607" t="s">
        <v>177</v>
      </c>
      <c r="C91" s="608"/>
      <c r="D91" s="608"/>
      <c r="E91" s="608"/>
      <c r="F91" s="608"/>
      <c r="G91" s="608"/>
      <c r="H91" s="609"/>
      <c r="I91" s="282">
        <v>11.6</v>
      </c>
      <c r="J91" s="283"/>
      <c r="L91" s="204"/>
    </row>
    <row r="92" spans="1:17" x14ac:dyDescent="0.2">
      <c r="B92" s="284" t="s">
        <v>28</v>
      </c>
      <c r="C92" s="264"/>
      <c r="D92" s="265" t="s">
        <v>110</v>
      </c>
      <c r="E92" s="265"/>
      <c r="F92" s="265"/>
      <c r="G92" s="265"/>
      <c r="H92" s="265"/>
      <c r="I92" s="265"/>
      <c r="J92" s="266"/>
      <c r="L92" s="204"/>
    </row>
    <row r="93" spans="1:17" x14ac:dyDescent="0.2">
      <c r="B93" s="267" t="s">
        <v>29</v>
      </c>
      <c r="C93" s="268"/>
      <c r="D93" s="269" t="s">
        <v>111</v>
      </c>
      <c r="E93" s="269"/>
      <c r="F93" s="269"/>
      <c r="G93" s="269"/>
      <c r="H93" s="269"/>
      <c r="I93" s="269"/>
      <c r="J93" s="270"/>
      <c r="L93" s="204"/>
    </row>
    <row r="94" spans="1:17" ht="45" customHeight="1" x14ac:dyDescent="0.2">
      <c r="B94" s="272" t="s">
        <v>113</v>
      </c>
      <c r="C94" s="271">
        <v>103331</v>
      </c>
      <c r="D94" s="612" t="s">
        <v>782</v>
      </c>
      <c r="E94" s="612"/>
      <c r="F94" s="612"/>
      <c r="G94" s="612"/>
      <c r="H94" s="612"/>
      <c r="I94" s="612"/>
      <c r="J94" s="271" t="s">
        <v>40</v>
      </c>
      <c r="L94" s="204"/>
      <c r="N94" s="201" t="e">
        <v>#REF!</v>
      </c>
      <c r="Q94" s="202"/>
    </row>
    <row r="95" spans="1:17" x14ac:dyDescent="0.2">
      <c r="B95" s="618" t="s">
        <v>172</v>
      </c>
      <c r="C95" s="619"/>
      <c r="D95" s="620"/>
      <c r="E95" s="237" t="s">
        <v>179</v>
      </c>
      <c r="F95" s="618" t="s">
        <v>174</v>
      </c>
      <c r="G95" s="620"/>
      <c r="H95" s="618" t="s">
        <v>175</v>
      </c>
      <c r="I95" s="620"/>
      <c r="J95" s="248" t="s">
        <v>176</v>
      </c>
      <c r="L95" s="204"/>
    </row>
    <row r="96" spans="1:17" x14ac:dyDescent="0.2">
      <c r="B96" s="726" t="s">
        <v>675</v>
      </c>
      <c r="C96" s="727"/>
      <c r="D96" s="728"/>
      <c r="E96" s="276">
        <v>1.5</v>
      </c>
      <c r="F96" s="634">
        <v>1</v>
      </c>
      <c r="G96" s="635"/>
      <c r="H96" s="636">
        <v>1.5</v>
      </c>
      <c r="I96" s="637"/>
      <c r="J96" s="730" t="s">
        <v>469</v>
      </c>
      <c r="L96" s="204"/>
    </row>
    <row r="97" spans="1:17" x14ac:dyDescent="0.2">
      <c r="B97" s="726" t="s">
        <v>675</v>
      </c>
      <c r="C97" s="727"/>
      <c r="D97" s="728"/>
      <c r="E97" s="276">
        <v>1.5</v>
      </c>
      <c r="F97" s="634">
        <v>1</v>
      </c>
      <c r="G97" s="635"/>
      <c r="H97" s="636">
        <v>1.5</v>
      </c>
      <c r="I97" s="637"/>
      <c r="J97" s="731"/>
      <c r="L97" s="204"/>
    </row>
    <row r="98" spans="1:17" x14ac:dyDescent="0.2">
      <c r="B98" s="726" t="s">
        <v>675</v>
      </c>
      <c r="C98" s="727"/>
      <c r="D98" s="728"/>
      <c r="E98" s="276">
        <v>3.8</v>
      </c>
      <c r="F98" s="634">
        <v>2</v>
      </c>
      <c r="G98" s="635"/>
      <c r="H98" s="636">
        <v>7.6</v>
      </c>
      <c r="I98" s="637"/>
      <c r="J98" s="731"/>
      <c r="L98" s="204"/>
    </row>
    <row r="99" spans="1:17" x14ac:dyDescent="0.2">
      <c r="A99" s="205" t="s">
        <v>113</v>
      </c>
      <c r="B99" s="638" t="s">
        <v>177</v>
      </c>
      <c r="C99" s="639"/>
      <c r="D99" s="639"/>
      <c r="E99" s="639"/>
      <c r="F99" s="639"/>
      <c r="G99" s="640"/>
      <c r="H99" s="641">
        <v>10.6</v>
      </c>
      <c r="I99" s="642"/>
      <c r="J99" s="249"/>
      <c r="L99" s="206"/>
    </row>
    <row r="100" spans="1:17" ht="45" customHeight="1" x14ac:dyDescent="0.2">
      <c r="B100" s="272" t="s">
        <v>699</v>
      </c>
      <c r="C100" s="271">
        <v>96364</v>
      </c>
      <c r="D100" s="612" t="s">
        <v>783</v>
      </c>
      <c r="E100" s="612"/>
      <c r="F100" s="612"/>
      <c r="G100" s="612"/>
      <c r="H100" s="612"/>
      <c r="I100" s="612"/>
      <c r="J100" s="271" t="s">
        <v>40</v>
      </c>
      <c r="L100" s="204"/>
      <c r="N100" s="201" t="e">
        <v>#REF!</v>
      </c>
      <c r="Q100" s="202"/>
    </row>
    <row r="101" spans="1:17" x14ac:dyDescent="0.2">
      <c r="B101" s="618" t="s">
        <v>172</v>
      </c>
      <c r="C101" s="619"/>
      <c r="D101" s="620"/>
      <c r="E101" s="237" t="s">
        <v>179</v>
      </c>
      <c r="F101" s="618" t="s">
        <v>174</v>
      </c>
      <c r="G101" s="620"/>
      <c r="H101" s="618" t="s">
        <v>175</v>
      </c>
      <c r="I101" s="620"/>
      <c r="J101" s="248" t="s">
        <v>176</v>
      </c>
      <c r="L101" s="204"/>
    </row>
    <row r="102" spans="1:17" x14ac:dyDescent="0.2">
      <c r="B102" s="726" t="s">
        <v>673</v>
      </c>
      <c r="C102" s="727"/>
      <c r="D102" s="728"/>
      <c r="E102" s="276">
        <v>0.42</v>
      </c>
      <c r="F102" s="634">
        <v>2.5</v>
      </c>
      <c r="G102" s="635"/>
      <c r="H102" s="636">
        <v>1.05</v>
      </c>
      <c r="I102" s="637"/>
      <c r="J102" s="429" t="s">
        <v>469</v>
      </c>
      <c r="L102" s="204"/>
    </row>
    <row r="103" spans="1:17" x14ac:dyDescent="0.2">
      <c r="A103" s="205" t="s">
        <v>699</v>
      </c>
      <c r="B103" s="638" t="s">
        <v>177</v>
      </c>
      <c r="C103" s="639"/>
      <c r="D103" s="639"/>
      <c r="E103" s="639"/>
      <c r="F103" s="639"/>
      <c r="G103" s="640"/>
      <c r="H103" s="641">
        <v>1.05</v>
      </c>
      <c r="I103" s="642"/>
      <c r="J103" s="249"/>
      <c r="L103" s="206"/>
    </row>
    <row r="104" spans="1:17" x14ac:dyDescent="0.2">
      <c r="B104" s="267" t="s">
        <v>30</v>
      </c>
      <c r="C104" s="268"/>
      <c r="D104" s="269" t="s">
        <v>112</v>
      </c>
      <c r="E104" s="269"/>
      <c r="F104" s="269"/>
      <c r="G104" s="269"/>
      <c r="H104" s="269"/>
      <c r="I104" s="269"/>
      <c r="J104" s="270"/>
      <c r="L104" s="204"/>
    </row>
    <row r="105" spans="1:17" x14ac:dyDescent="0.2">
      <c r="B105" s="658" t="s">
        <v>123</v>
      </c>
      <c r="C105" s="659"/>
      <c r="D105" s="659"/>
      <c r="E105" s="659"/>
      <c r="F105" s="659"/>
      <c r="G105" s="659"/>
      <c r="H105" s="659"/>
      <c r="I105" s="659"/>
      <c r="J105" s="660"/>
      <c r="L105" s="204"/>
      <c r="M105" s="160"/>
    </row>
    <row r="106" spans="1:17" x14ac:dyDescent="0.2">
      <c r="B106" s="287" t="s">
        <v>624</v>
      </c>
      <c r="C106" s="285"/>
      <c r="D106" s="285"/>
      <c r="E106" s="285"/>
      <c r="F106" s="285"/>
      <c r="G106" s="285"/>
      <c r="H106" s="285"/>
      <c r="I106" s="285"/>
      <c r="J106" s="286"/>
      <c r="L106" s="204"/>
      <c r="M106" s="160"/>
    </row>
    <row r="107" spans="1:17" x14ac:dyDescent="0.2">
      <c r="B107" s="618" t="s">
        <v>172</v>
      </c>
      <c r="C107" s="619"/>
      <c r="D107" s="620"/>
      <c r="E107" s="247" t="s">
        <v>435</v>
      </c>
      <c r="F107" s="247" t="s">
        <v>35</v>
      </c>
      <c r="G107" s="247" t="s">
        <v>173</v>
      </c>
      <c r="H107" s="630" t="s">
        <v>306</v>
      </c>
      <c r="I107" s="630"/>
      <c r="J107" s="249" t="s">
        <v>176</v>
      </c>
      <c r="L107" s="204"/>
      <c r="M107" s="160"/>
    </row>
    <row r="108" spans="1:17" ht="105.75" customHeight="1" x14ac:dyDescent="0.2">
      <c r="B108" s="709"/>
      <c r="C108" s="729"/>
      <c r="D108" s="710"/>
      <c r="E108" s="257" t="s">
        <v>307</v>
      </c>
      <c r="F108" s="257">
        <v>1</v>
      </c>
      <c r="G108" s="257">
        <v>2</v>
      </c>
      <c r="H108" s="616">
        <v>2.8</v>
      </c>
      <c r="I108" s="616"/>
      <c r="J108" s="430"/>
      <c r="L108" s="431"/>
      <c r="M108" s="160"/>
    </row>
    <row r="109" spans="1:17" x14ac:dyDescent="0.2">
      <c r="B109" s="613" t="s">
        <v>177</v>
      </c>
      <c r="C109" s="614"/>
      <c r="D109" s="614"/>
      <c r="E109" s="614"/>
      <c r="F109" s="614"/>
      <c r="G109" s="615"/>
      <c r="H109" s="621">
        <v>2.8</v>
      </c>
      <c r="I109" s="622"/>
      <c r="J109" s="288"/>
      <c r="L109" s="204"/>
      <c r="M109" s="160"/>
    </row>
    <row r="110" spans="1:17" x14ac:dyDescent="0.2">
      <c r="B110" s="658" t="s">
        <v>125</v>
      </c>
      <c r="C110" s="659"/>
      <c r="D110" s="659"/>
      <c r="E110" s="659"/>
      <c r="F110" s="659"/>
      <c r="G110" s="659"/>
      <c r="H110" s="659"/>
      <c r="I110" s="659"/>
      <c r="J110" s="660"/>
      <c r="L110" s="204"/>
      <c r="M110" s="160"/>
    </row>
    <row r="111" spans="1:17" x14ac:dyDescent="0.2">
      <c r="B111" s="287" t="s">
        <v>624</v>
      </c>
      <c r="C111" s="289"/>
      <c r="D111" s="289"/>
      <c r="E111" s="285"/>
      <c r="F111" s="285"/>
      <c r="G111" s="285"/>
      <c r="H111" s="285"/>
      <c r="I111" s="285"/>
      <c r="J111" s="286"/>
      <c r="L111" s="204"/>
      <c r="M111" s="160"/>
    </row>
    <row r="112" spans="1:17" x14ac:dyDescent="0.2">
      <c r="B112" s="631" t="s">
        <v>172</v>
      </c>
      <c r="C112" s="632"/>
      <c r="D112" s="633"/>
      <c r="E112" s="290" t="s">
        <v>184</v>
      </c>
      <c r="F112" s="290" t="s">
        <v>35</v>
      </c>
      <c r="G112" s="290" t="s">
        <v>173</v>
      </c>
      <c r="H112" s="630" t="s">
        <v>295</v>
      </c>
      <c r="I112" s="630"/>
      <c r="J112" s="249" t="s">
        <v>176</v>
      </c>
      <c r="L112" s="204"/>
      <c r="M112" s="160"/>
    </row>
    <row r="113" spans="1:15" ht="149.25" customHeight="1" x14ac:dyDescent="0.2">
      <c r="B113" s="663"/>
      <c r="C113" s="664"/>
      <c r="D113" s="665"/>
      <c r="E113" s="291" t="s">
        <v>296</v>
      </c>
      <c r="F113" s="292">
        <v>1</v>
      </c>
      <c r="G113" s="292">
        <v>0.8</v>
      </c>
      <c r="H113" s="617">
        <v>1.1200000000000001</v>
      </c>
      <c r="I113" s="617"/>
      <c r="J113" s="277" t="s">
        <v>185</v>
      </c>
      <c r="L113" s="214">
        <v>56.42</v>
      </c>
      <c r="M113" s="160"/>
    </row>
    <row r="114" spans="1:15" x14ac:dyDescent="0.2">
      <c r="A114" s="205"/>
      <c r="B114" s="613" t="s">
        <v>177</v>
      </c>
      <c r="C114" s="614"/>
      <c r="D114" s="614"/>
      <c r="E114" s="614"/>
      <c r="F114" s="614"/>
      <c r="G114" s="615"/>
      <c r="H114" s="621">
        <v>1.1200000000000001</v>
      </c>
      <c r="I114" s="622"/>
      <c r="J114" s="288"/>
      <c r="L114" s="204"/>
      <c r="M114" s="160"/>
    </row>
    <row r="115" spans="1:15" ht="12.75" customHeight="1" x14ac:dyDescent="0.2">
      <c r="B115" s="272" t="s">
        <v>114</v>
      </c>
      <c r="C115" s="271">
        <v>93187</v>
      </c>
      <c r="D115" s="612" t="s">
        <v>784</v>
      </c>
      <c r="E115" s="612"/>
      <c r="F115" s="612"/>
      <c r="G115" s="612"/>
      <c r="H115" s="612"/>
      <c r="I115" s="612"/>
      <c r="J115" s="271" t="s">
        <v>131</v>
      </c>
      <c r="L115" s="611"/>
      <c r="N115" s="196" t="s">
        <v>625</v>
      </c>
    </row>
    <row r="116" spans="1:15" x14ac:dyDescent="0.2">
      <c r="B116" s="618" t="s">
        <v>172</v>
      </c>
      <c r="C116" s="619"/>
      <c r="D116" s="619"/>
      <c r="E116" s="619"/>
      <c r="F116" s="619"/>
      <c r="G116" s="620"/>
      <c r="H116" s="630" t="s">
        <v>181</v>
      </c>
      <c r="I116" s="630"/>
      <c r="J116" s="248" t="s">
        <v>176</v>
      </c>
      <c r="L116" s="611"/>
    </row>
    <row r="117" spans="1:15" ht="25.5" x14ac:dyDescent="0.2">
      <c r="B117" s="623"/>
      <c r="C117" s="624"/>
      <c r="D117" s="624"/>
      <c r="E117" s="624"/>
      <c r="F117" s="624"/>
      <c r="G117" s="625"/>
      <c r="H117" s="616">
        <v>2.8</v>
      </c>
      <c r="I117" s="617"/>
      <c r="J117" s="297" t="s">
        <v>185</v>
      </c>
      <c r="L117" s="725"/>
    </row>
    <row r="118" spans="1:15" x14ac:dyDescent="0.2">
      <c r="A118" s="205" t="s">
        <v>114</v>
      </c>
      <c r="B118" s="613" t="s">
        <v>177</v>
      </c>
      <c r="C118" s="614"/>
      <c r="D118" s="614"/>
      <c r="E118" s="614"/>
      <c r="F118" s="614"/>
      <c r="G118" s="615"/>
      <c r="H118" s="621">
        <v>2.8</v>
      </c>
      <c r="I118" s="622"/>
      <c r="J118" s="283"/>
      <c r="L118" s="204"/>
    </row>
    <row r="119" spans="1:15" ht="12.75" customHeight="1" x14ac:dyDescent="0.2">
      <c r="B119" s="271" t="s">
        <v>115</v>
      </c>
      <c r="C119" s="271">
        <v>93184</v>
      </c>
      <c r="D119" s="612" t="s">
        <v>785</v>
      </c>
      <c r="E119" s="612"/>
      <c r="F119" s="612"/>
      <c r="G119" s="612"/>
      <c r="H119" s="612"/>
      <c r="I119" s="612"/>
      <c r="J119" s="271" t="s">
        <v>131</v>
      </c>
      <c r="L119" s="204"/>
    </row>
    <row r="120" spans="1:15" x14ac:dyDescent="0.2">
      <c r="B120" s="618" t="s">
        <v>172</v>
      </c>
      <c r="C120" s="619"/>
      <c r="D120" s="619"/>
      <c r="E120" s="619"/>
      <c r="F120" s="619"/>
      <c r="G120" s="620"/>
      <c r="H120" s="630" t="s">
        <v>181</v>
      </c>
      <c r="I120" s="630"/>
      <c r="J120" s="248" t="s">
        <v>176</v>
      </c>
      <c r="L120" s="204"/>
    </row>
    <row r="121" spans="1:15" ht="25.5" x14ac:dyDescent="0.2">
      <c r="B121" s="623"/>
      <c r="C121" s="624"/>
      <c r="D121" s="624"/>
      <c r="E121" s="624"/>
      <c r="F121" s="624"/>
      <c r="G121" s="625"/>
      <c r="H121" s="616">
        <v>1.1200000000000001</v>
      </c>
      <c r="I121" s="617"/>
      <c r="J121" s="297" t="s">
        <v>185</v>
      </c>
      <c r="L121" s="610"/>
      <c r="O121" s="202"/>
    </row>
    <row r="122" spans="1:15" x14ac:dyDescent="0.2">
      <c r="A122" s="205" t="s">
        <v>115</v>
      </c>
      <c r="B122" s="613" t="s">
        <v>177</v>
      </c>
      <c r="C122" s="614"/>
      <c r="D122" s="614"/>
      <c r="E122" s="614"/>
      <c r="F122" s="614"/>
      <c r="G122" s="615"/>
      <c r="H122" s="621">
        <v>1.1200000000000001</v>
      </c>
      <c r="I122" s="622"/>
      <c r="J122" s="283"/>
      <c r="L122" s="611"/>
    </row>
    <row r="123" spans="1:15" ht="12.75" customHeight="1" x14ac:dyDescent="0.2">
      <c r="B123" s="272" t="s">
        <v>495</v>
      </c>
      <c r="C123" s="271">
        <v>93197</v>
      </c>
      <c r="D123" s="612" t="s">
        <v>786</v>
      </c>
      <c r="E123" s="612"/>
      <c r="F123" s="612"/>
      <c r="G123" s="612"/>
      <c r="H123" s="612"/>
      <c r="I123" s="612"/>
      <c r="J123" s="271" t="s">
        <v>131</v>
      </c>
      <c r="L123" s="204"/>
    </row>
    <row r="124" spans="1:15" x14ac:dyDescent="0.2">
      <c r="B124" s="618" t="s">
        <v>172</v>
      </c>
      <c r="C124" s="619"/>
      <c r="D124" s="619"/>
      <c r="E124" s="619"/>
      <c r="F124" s="619"/>
      <c r="G124" s="620"/>
      <c r="H124" s="630" t="s">
        <v>186</v>
      </c>
      <c r="I124" s="630"/>
      <c r="J124" s="248" t="s">
        <v>176</v>
      </c>
      <c r="L124" s="204"/>
    </row>
    <row r="125" spans="1:15" ht="25.5" x14ac:dyDescent="0.2">
      <c r="B125" s="626" t="s">
        <v>187</v>
      </c>
      <c r="C125" s="624"/>
      <c r="D125" s="624"/>
      <c r="E125" s="624"/>
      <c r="F125" s="624"/>
      <c r="G125" s="625"/>
      <c r="H125" s="616">
        <v>2.8</v>
      </c>
      <c r="I125" s="617"/>
      <c r="J125" s="297" t="s">
        <v>185</v>
      </c>
      <c r="L125" s="206">
        <v>2.8</v>
      </c>
    </row>
    <row r="126" spans="1:15" x14ac:dyDescent="0.2">
      <c r="A126" s="205" t="s">
        <v>495</v>
      </c>
      <c r="B126" s="613" t="s">
        <v>177</v>
      </c>
      <c r="C126" s="614"/>
      <c r="D126" s="614"/>
      <c r="E126" s="614"/>
      <c r="F126" s="614"/>
      <c r="G126" s="615"/>
      <c r="H126" s="621">
        <v>2.8</v>
      </c>
      <c r="I126" s="622"/>
      <c r="J126" s="283"/>
      <c r="L126" s="204"/>
    </row>
    <row r="127" spans="1:15" x14ac:dyDescent="0.2">
      <c r="B127" s="263" t="s">
        <v>54</v>
      </c>
      <c r="C127" s="264"/>
      <c r="D127" s="265" t="s">
        <v>116</v>
      </c>
      <c r="E127" s="265"/>
      <c r="F127" s="265"/>
      <c r="G127" s="265"/>
      <c r="H127" s="265"/>
      <c r="I127" s="265"/>
      <c r="J127" s="266"/>
      <c r="L127" s="204"/>
    </row>
    <row r="128" spans="1:15" x14ac:dyDescent="0.2">
      <c r="B128" s="267" t="s">
        <v>55</v>
      </c>
      <c r="C128" s="268"/>
      <c r="D128" s="269" t="s">
        <v>116</v>
      </c>
      <c r="E128" s="269"/>
      <c r="F128" s="269"/>
      <c r="G128" s="269"/>
      <c r="H128" s="269"/>
      <c r="I128" s="269"/>
      <c r="J128" s="270"/>
      <c r="L128" s="204"/>
    </row>
    <row r="129" spans="1:12" ht="36.75" customHeight="1" x14ac:dyDescent="0.2">
      <c r="A129" s="205"/>
      <c r="B129" s="272" t="s">
        <v>490</v>
      </c>
      <c r="C129" s="271">
        <v>92580</v>
      </c>
      <c r="D129" s="612" t="s">
        <v>787</v>
      </c>
      <c r="E129" s="612"/>
      <c r="F129" s="612"/>
      <c r="G129" s="612"/>
      <c r="H129" s="612"/>
      <c r="I129" s="612"/>
      <c r="J129" s="271" t="s">
        <v>40</v>
      </c>
      <c r="L129" s="204"/>
    </row>
    <row r="130" spans="1:12" x14ac:dyDescent="0.2">
      <c r="A130" s="205"/>
      <c r="B130" s="618" t="s">
        <v>172</v>
      </c>
      <c r="C130" s="619"/>
      <c r="D130" s="619"/>
      <c r="E130" s="619"/>
      <c r="F130" s="619"/>
      <c r="G130" s="620"/>
      <c r="H130" s="630" t="s">
        <v>175</v>
      </c>
      <c r="I130" s="630"/>
      <c r="J130" s="248" t="s">
        <v>176</v>
      </c>
      <c r="L130" s="204"/>
    </row>
    <row r="131" spans="1:12" x14ac:dyDescent="0.2">
      <c r="A131" s="205"/>
      <c r="B131" s="601"/>
      <c r="C131" s="602"/>
      <c r="D131" s="602"/>
      <c r="E131" s="602"/>
      <c r="F131" s="602"/>
      <c r="G131" s="603"/>
      <c r="H131" s="616">
        <v>7.07</v>
      </c>
      <c r="I131" s="617"/>
      <c r="J131" s="297" t="s">
        <v>175</v>
      </c>
      <c r="L131" s="206">
        <v>7.07</v>
      </c>
    </row>
    <row r="132" spans="1:12" x14ac:dyDescent="0.2">
      <c r="A132" s="205" t="s">
        <v>490</v>
      </c>
      <c r="B132" s="613" t="s">
        <v>177</v>
      </c>
      <c r="C132" s="614"/>
      <c r="D132" s="614"/>
      <c r="E132" s="614"/>
      <c r="F132" s="614"/>
      <c r="G132" s="615"/>
      <c r="H132" s="621">
        <v>7.07</v>
      </c>
      <c r="I132" s="622"/>
      <c r="J132" s="283"/>
      <c r="L132" s="204"/>
    </row>
    <row r="133" spans="1:12" ht="36.75" customHeight="1" x14ac:dyDescent="0.2">
      <c r="A133" s="205"/>
      <c r="B133" s="272" t="s">
        <v>491</v>
      </c>
      <c r="C133" s="271">
        <v>94216</v>
      </c>
      <c r="D133" s="612" t="s">
        <v>768</v>
      </c>
      <c r="E133" s="612"/>
      <c r="F133" s="612"/>
      <c r="G133" s="612"/>
      <c r="H133" s="612"/>
      <c r="I133" s="612"/>
      <c r="J133" s="271" t="s">
        <v>40</v>
      </c>
      <c r="L133" s="204"/>
    </row>
    <row r="134" spans="1:12" x14ac:dyDescent="0.2">
      <c r="A134" s="205"/>
      <c r="B134" s="618" t="s">
        <v>172</v>
      </c>
      <c r="C134" s="619"/>
      <c r="D134" s="619"/>
      <c r="E134" s="619"/>
      <c r="F134" s="619"/>
      <c r="G134" s="620"/>
      <c r="H134" s="630" t="s">
        <v>175</v>
      </c>
      <c r="I134" s="630"/>
      <c r="J134" s="248" t="s">
        <v>176</v>
      </c>
      <c r="L134" s="204"/>
    </row>
    <row r="135" spans="1:12" x14ac:dyDescent="0.2">
      <c r="A135" s="205"/>
      <c r="B135" s="601"/>
      <c r="C135" s="602"/>
      <c r="D135" s="602"/>
      <c r="E135" s="602"/>
      <c r="F135" s="602"/>
      <c r="G135" s="603"/>
      <c r="H135" s="616">
        <v>7.07</v>
      </c>
      <c r="I135" s="617"/>
      <c r="J135" s="297" t="s">
        <v>175</v>
      </c>
      <c r="L135" s="206">
        <v>7.07</v>
      </c>
    </row>
    <row r="136" spans="1:12" x14ac:dyDescent="0.2">
      <c r="A136" s="205" t="s">
        <v>491</v>
      </c>
      <c r="B136" s="613" t="s">
        <v>177</v>
      </c>
      <c r="C136" s="614"/>
      <c r="D136" s="614"/>
      <c r="E136" s="614"/>
      <c r="F136" s="614"/>
      <c r="G136" s="615"/>
      <c r="H136" s="621">
        <v>7.07</v>
      </c>
      <c r="I136" s="622"/>
      <c r="J136" s="283"/>
      <c r="L136" s="204"/>
    </row>
    <row r="137" spans="1:12" ht="36.75" customHeight="1" x14ac:dyDescent="0.2">
      <c r="A137" s="205"/>
      <c r="B137" s="272" t="s">
        <v>650</v>
      </c>
      <c r="C137" s="271">
        <v>94229</v>
      </c>
      <c r="D137" s="612" t="s">
        <v>788</v>
      </c>
      <c r="E137" s="612"/>
      <c r="F137" s="612"/>
      <c r="G137" s="612"/>
      <c r="H137" s="612"/>
      <c r="I137" s="612"/>
      <c r="J137" s="271" t="s">
        <v>131</v>
      </c>
      <c r="L137" s="204"/>
    </row>
    <row r="138" spans="1:12" x14ac:dyDescent="0.2">
      <c r="A138" s="205"/>
      <c r="B138" s="618" t="s">
        <v>172</v>
      </c>
      <c r="C138" s="619"/>
      <c r="D138" s="619"/>
      <c r="E138" s="619"/>
      <c r="F138" s="619"/>
      <c r="G138" s="620"/>
      <c r="H138" s="630" t="s">
        <v>35</v>
      </c>
      <c r="I138" s="630"/>
      <c r="J138" s="248" t="s">
        <v>176</v>
      </c>
      <c r="L138" s="204"/>
    </row>
    <row r="139" spans="1:12" x14ac:dyDescent="0.2">
      <c r="A139" s="205"/>
      <c r="B139" s="601"/>
      <c r="C139" s="602"/>
      <c r="D139" s="602"/>
      <c r="E139" s="602"/>
      <c r="F139" s="602"/>
      <c r="G139" s="603"/>
      <c r="H139" s="616">
        <v>3.8</v>
      </c>
      <c r="I139" s="617"/>
      <c r="J139" s="297" t="s">
        <v>35</v>
      </c>
      <c r="L139" s="206">
        <v>3.8</v>
      </c>
    </row>
    <row r="140" spans="1:12" x14ac:dyDescent="0.2">
      <c r="A140" s="205" t="s">
        <v>650</v>
      </c>
      <c r="B140" s="613" t="s">
        <v>177</v>
      </c>
      <c r="C140" s="614"/>
      <c r="D140" s="614"/>
      <c r="E140" s="614"/>
      <c r="F140" s="614"/>
      <c r="G140" s="615"/>
      <c r="H140" s="621">
        <v>3.8</v>
      </c>
      <c r="I140" s="622"/>
      <c r="J140" s="283"/>
      <c r="L140" s="204"/>
    </row>
    <row r="141" spans="1:12" ht="36.75" customHeight="1" x14ac:dyDescent="0.2">
      <c r="A141" s="205"/>
      <c r="B141" s="272" t="s">
        <v>651</v>
      </c>
      <c r="C141" s="271">
        <v>94231</v>
      </c>
      <c r="D141" s="612" t="s">
        <v>789</v>
      </c>
      <c r="E141" s="612"/>
      <c r="F141" s="612"/>
      <c r="G141" s="612"/>
      <c r="H141" s="612"/>
      <c r="I141" s="612"/>
      <c r="J141" s="271" t="s">
        <v>131</v>
      </c>
      <c r="L141" s="204"/>
    </row>
    <row r="142" spans="1:12" x14ac:dyDescent="0.2">
      <c r="A142" s="205"/>
      <c r="B142" s="618" t="s">
        <v>172</v>
      </c>
      <c r="C142" s="619"/>
      <c r="D142" s="619"/>
      <c r="E142" s="619"/>
      <c r="F142" s="619"/>
      <c r="G142" s="620"/>
      <c r="H142" s="630" t="s">
        <v>181</v>
      </c>
      <c r="I142" s="630"/>
      <c r="J142" s="248" t="s">
        <v>176</v>
      </c>
      <c r="L142" s="204"/>
    </row>
    <row r="143" spans="1:12" x14ac:dyDescent="0.2">
      <c r="A143" s="205"/>
      <c r="B143" s="601"/>
      <c r="C143" s="602"/>
      <c r="D143" s="602"/>
      <c r="E143" s="602"/>
      <c r="F143" s="602"/>
      <c r="G143" s="603"/>
      <c r="H143" s="616">
        <v>7.52</v>
      </c>
      <c r="I143" s="617"/>
      <c r="J143" s="297" t="s">
        <v>181</v>
      </c>
      <c r="L143" s="206">
        <v>7.52</v>
      </c>
    </row>
    <row r="144" spans="1:12" x14ac:dyDescent="0.2">
      <c r="A144" s="205" t="s">
        <v>651</v>
      </c>
      <c r="B144" s="613" t="s">
        <v>177</v>
      </c>
      <c r="C144" s="614"/>
      <c r="D144" s="614"/>
      <c r="E144" s="614"/>
      <c r="F144" s="614"/>
      <c r="G144" s="615"/>
      <c r="H144" s="621">
        <v>7.52</v>
      </c>
      <c r="I144" s="622"/>
      <c r="J144" s="283"/>
      <c r="L144" s="204"/>
    </row>
    <row r="145" spans="1:13" x14ac:dyDescent="0.2">
      <c r="B145" s="284" t="s">
        <v>118</v>
      </c>
      <c r="C145" s="264"/>
      <c r="D145" s="265" t="s">
        <v>119</v>
      </c>
      <c r="E145" s="265"/>
      <c r="F145" s="265"/>
      <c r="G145" s="265"/>
      <c r="H145" s="265"/>
      <c r="I145" s="265"/>
      <c r="J145" s="266"/>
      <c r="L145" s="204"/>
    </row>
    <row r="146" spans="1:13" x14ac:dyDescent="0.2">
      <c r="B146" s="267" t="s">
        <v>120</v>
      </c>
      <c r="C146" s="268"/>
      <c r="D146" s="269" t="s">
        <v>122</v>
      </c>
      <c r="E146" s="269"/>
      <c r="F146" s="269"/>
      <c r="G146" s="269"/>
      <c r="H146" s="269"/>
      <c r="I146" s="269"/>
      <c r="J146" s="270"/>
      <c r="L146" s="204"/>
    </row>
    <row r="147" spans="1:13" ht="39" customHeight="1" x14ac:dyDescent="0.2">
      <c r="A147" s="205"/>
      <c r="B147" s="272" t="s">
        <v>410</v>
      </c>
      <c r="C147" s="271">
        <v>96116</v>
      </c>
      <c r="D147" s="612" t="s">
        <v>790</v>
      </c>
      <c r="E147" s="612"/>
      <c r="F147" s="612"/>
      <c r="G147" s="612"/>
      <c r="H147" s="612"/>
      <c r="I147" s="612"/>
      <c r="J147" s="271" t="s">
        <v>40</v>
      </c>
      <c r="L147" s="208"/>
    </row>
    <row r="148" spans="1:13" x14ac:dyDescent="0.2">
      <c r="A148" s="205"/>
      <c r="B148" s="618" t="s">
        <v>172</v>
      </c>
      <c r="C148" s="619"/>
      <c r="D148" s="619"/>
      <c r="E148" s="619"/>
      <c r="F148" s="619"/>
      <c r="G148" s="620"/>
      <c r="H148" s="599" t="s">
        <v>175</v>
      </c>
      <c r="I148" s="600"/>
      <c r="J148" s="273" t="s">
        <v>209</v>
      </c>
      <c r="L148" s="208"/>
    </row>
    <row r="149" spans="1:13" ht="12.75" customHeight="1" x14ac:dyDescent="0.2">
      <c r="A149" s="205"/>
      <c r="B149" s="673" t="s">
        <v>666</v>
      </c>
      <c r="C149" s="674"/>
      <c r="D149" s="674"/>
      <c r="E149" s="674"/>
      <c r="F149" s="674"/>
      <c r="G149" s="675"/>
      <c r="H149" s="646">
        <v>7.6</v>
      </c>
      <c r="I149" s="647"/>
      <c r="J149" s="277" t="s">
        <v>183</v>
      </c>
      <c r="L149" s="208"/>
    </row>
    <row r="150" spans="1:13" x14ac:dyDescent="0.2">
      <c r="A150" s="205" t="s">
        <v>410</v>
      </c>
      <c r="B150" s="661" t="s">
        <v>177</v>
      </c>
      <c r="C150" s="662"/>
      <c r="D150" s="662"/>
      <c r="E150" s="662"/>
      <c r="F150" s="662"/>
      <c r="G150" s="662"/>
      <c r="H150" s="643">
        <v>7.6</v>
      </c>
      <c r="I150" s="643"/>
      <c r="J150" s="234"/>
      <c r="L150" s="206">
        <v>7.6</v>
      </c>
    </row>
    <row r="151" spans="1:13" ht="39" customHeight="1" x14ac:dyDescent="0.2">
      <c r="A151" s="205"/>
      <c r="B151" s="272" t="s">
        <v>411</v>
      </c>
      <c r="C151" s="271">
        <v>96121</v>
      </c>
      <c r="D151" s="612" t="s">
        <v>791</v>
      </c>
      <c r="E151" s="612"/>
      <c r="F151" s="612"/>
      <c r="G151" s="612"/>
      <c r="H151" s="612"/>
      <c r="I151" s="612"/>
      <c r="J151" s="271" t="s">
        <v>131</v>
      </c>
      <c r="L151" s="208"/>
    </row>
    <row r="152" spans="1:13" x14ac:dyDescent="0.2">
      <c r="A152" s="205"/>
      <c r="B152" s="618" t="s">
        <v>172</v>
      </c>
      <c r="C152" s="619"/>
      <c r="D152" s="619"/>
      <c r="E152" s="619"/>
      <c r="F152" s="619"/>
      <c r="G152" s="620"/>
      <c r="H152" s="599" t="s">
        <v>190</v>
      </c>
      <c r="I152" s="600"/>
      <c r="J152" s="273" t="s">
        <v>209</v>
      </c>
      <c r="L152" s="208"/>
    </row>
    <row r="153" spans="1:13" ht="12.75" customHeight="1" x14ac:dyDescent="0.2">
      <c r="A153" s="205"/>
      <c r="B153" s="673" t="s">
        <v>666</v>
      </c>
      <c r="C153" s="674"/>
      <c r="D153" s="674"/>
      <c r="E153" s="674"/>
      <c r="F153" s="674"/>
      <c r="G153" s="675"/>
      <c r="H153" s="646">
        <v>11.6</v>
      </c>
      <c r="I153" s="647"/>
      <c r="J153" s="278"/>
      <c r="L153" s="208"/>
    </row>
    <row r="154" spans="1:13" x14ac:dyDescent="0.2">
      <c r="A154" s="205" t="s">
        <v>411</v>
      </c>
      <c r="B154" s="661" t="s">
        <v>177</v>
      </c>
      <c r="C154" s="662"/>
      <c r="D154" s="662"/>
      <c r="E154" s="662"/>
      <c r="F154" s="662"/>
      <c r="G154" s="662"/>
      <c r="H154" s="643">
        <v>11.6</v>
      </c>
      <c r="I154" s="643"/>
      <c r="J154" s="234"/>
      <c r="L154" s="206">
        <v>11.6</v>
      </c>
    </row>
    <row r="155" spans="1:13" x14ac:dyDescent="0.2">
      <c r="B155" s="263" t="s">
        <v>56</v>
      </c>
      <c r="C155" s="264"/>
      <c r="D155" s="265" t="s">
        <v>212</v>
      </c>
      <c r="E155" s="265"/>
      <c r="F155" s="265"/>
      <c r="G155" s="265"/>
      <c r="H155" s="265"/>
      <c r="I155" s="265"/>
      <c r="J155" s="266"/>
      <c r="L155" s="204"/>
    </row>
    <row r="156" spans="1:13" x14ac:dyDescent="0.2">
      <c r="B156" s="267" t="s">
        <v>57</v>
      </c>
      <c r="C156" s="268"/>
      <c r="D156" s="269" t="s">
        <v>123</v>
      </c>
      <c r="E156" s="269"/>
      <c r="F156" s="269"/>
      <c r="G156" s="269"/>
      <c r="H156" s="269"/>
      <c r="I156" s="269"/>
      <c r="J156" s="270"/>
      <c r="L156" s="204"/>
    </row>
    <row r="157" spans="1:13" x14ac:dyDescent="0.2">
      <c r="B157" s="256" t="s">
        <v>193</v>
      </c>
      <c r="C157" s="256" t="s">
        <v>173</v>
      </c>
      <c r="D157" s="256" t="s">
        <v>174</v>
      </c>
      <c r="E157" s="256" t="s">
        <v>175</v>
      </c>
      <c r="F157" s="256" t="s">
        <v>194</v>
      </c>
      <c r="G157" s="644" t="s">
        <v>449</v>
      </c>
      <c r="H157" s="644"/>
      <c r="I157" s="644"/>
      <c r="J157" s="644"/>
      <c r="L157" s="201"/>
    </row>
    <row r="158" spans="1:13" ht="12.75" customHeight="1" x14ac:dyDescent="0.2">
      <c r="B158" s="257" t="s">
        <v>307</v>
      </c>
      <c r="C158" s="257">
        <v>2</v>
      </c>
      <c r="D158" s="257">
        <v>0.9</v>
      </c>
      <c r="E158" s="257">
        <v>1.8</v>
      </c>
      <c r="F158" s="257">
        <v>1</v>
      </c>
      <c r="G158" s="672" t="s">
        <v>669</v>
      </c>
      <c r="H158" s="672"/>
      <c r="I158" s="672"/>
      <c r="J158" s="672"/>
      <c r="M158" s="202"/>
    </row>
    <row r="159" spans="1:13" ht="32.25" customHeight="1" x14ac:dyDescent="0.2">
      <c r="B159" s="272" t="s">
        <v>124</v>
      </c>
      <c r="C159" s="271" t="s">
        <v>384</v>
      </c>
      <c r="D159" s="612" t="s">
        <v>652</v>
      </c>
      <c r="E159" s="612"/>
      <c r="F159" s="612"/>
      <c r="G159" s="612"/>
      <c r="H159" s="612"/>
      <c r="I159" s="612"/>
      <c r="J159" s="271" t="s">
        <v>109</v>
      </c>
      <c r="L159" s="204"/>
    </row>
    <row r="160" spans="1:13" x14ac:dyDescent="0.2">
      <c r="B160" s="618" t="s">
        <v>172</v>
      </c>
      <c r="C160" s="619"/>
      <c r="D160" s="619"/>
      <c r="E160" s="619"/>
      <c r="F160" s="619"/>
      <c r="G160" s="620"/>
      <c r="H160" s="599" t="s">
        <v>35</v>
      </c>
      <c r="I160" s="600"/>
      <c r="J160" s="248" t="s">
        <v>176</v>
      </c>
      <c r="L160" s="204"/>
    </row>
    <row r="161" spans="1:12" x14ac:dyDescent="0.2">
      <c r="A161" s="205" t="s">
        <v>124</v>
      </c>
      <c r="B161" s="623" t="s">
        <v>307</v>
      </c>
      <c r="C161" s="624"/>
      <c r="D161" s="624"/>
      <c r="E161" s="624"/>
      <c r="F161" s="624"/>
      <c r="G161" s="625"/>
      <c r="H161" s="616">
        <v>1</v>
      </c>
      <c r="I161" s="617"/>
      <c r="J161" s="297" t="s">
        <v>35</v>
      </c>
      <c r="L161" s="204"/>
    </row>
    <row r="162" spans="1:12" x14ac:dyDescent="0.2">
      <c r="B162" s="613" t="s">
        <v>177</v>
      </c>
      <c r="C162" s="614"/>
      <c r="D162" s="614"/>
      <c r="E162" s="614"/>
      <c r="F162" s="614"/>
      <c r="G162" s="615"/>
      <c r="H162" s="621">
        <v>1</v>
      </c>
      <c r="I162" s="622"/>
      <c r="J162" s="283"/>
      <c r="L162" s="206">
        <v>1</v>
      </c>
    </row>
    <row r="163" spans="1:12" x14ac:dyDescent="0.2">
      <c r="B163" s="267" t="s">
        <v>493</v>
      </c>
      <c r="C163" s="268"/>
      <c r="D163" s="269" t="s">
        <v>125</v>
      </c>
      <c r="E163" s="269"/>
      <c r="F163" s="269"/>
      <c r="G163" s="269"/>
      <c r="H163" s="269"/>
      <c r="I163" s="269"/>
      <c r="J163" s="270"/>
      <c r="L163" s="204"/>
    </row>
    <row r="164" spans="1:12" ht="13.5" customHeight="1" x14ac:dyDescent="0.2">
      <c r="B164" s="256" t="s">
        <v>193</v>
      </c>
      <c r="C164" s="256" t="s">
        <v>173</v>
      </c>
      <c r="D164" s="256" t="s">
        <v>174</v>
      </c>
      <c r="E164" s="256" t="s">
        <v>175</v>
      </c>
      <c r="F164" s="256" t="s">
        <v>194</v>
      </c>
      <c r="G164" s="644" t="s">
        <v>46</v>
      </c>
      <c r="H164" s="644"/>
      <c r="I164" s="644"/>
      <c r="J164" s="644"/>
    </row>
    <row r="165" spans="1:12" x14ac:dyDescent="0.2">
      <c r="B165" s="257" t="s">
        <v>296</v>
      </c>
      <c r="C165" s="257">
        <v>0.8</v>
      </c>
      <c r="D165" s="257">
        <v>2.1</v>
      </c>
      <c r="E165" s="257">
        <v>1.68</v>
      </c>
      <c r="F165" s="257">
        <v>1</v>
      </c>
      <c r="G165" s="672" t="s">
        <v>668</v>
      </c>
      <c r="H165" s="672"/>
      <c r="I165" s="672"/>
      <c r="J165" s="672"/>
      <c r="L165" s="201"/>
    </row>
    <row r="166" spans="1:12" ht="48" customHeight="1" x14ac:dyDescent="0.2">
      <c r="B166" s="272" t="s">
        <v>494</v>
      </c>
      <c r="C166" s="271">
        <v>1101002010</v>
      </c>
      <c r="D166" s="612" t="s">
        <v>767</v>
      </c>
      <c r="E166" s="612"/>
      <c r="F166" s="612"/>
      <c r="G166" s="612"/>
      <c r="H166" s="612"/>
      <c r="I166" s="612"/>
      <c r="J166" s="271" t="s">
        <v>40</v>
      </c>
      <c r="L166" s="204"/>
    </row>
    <row r="167" spans="1:12" x14ac:dyDescent="0.2">
      <c r="B167" s="618" t="s">
        <v>172</v>
      </c>
      <c r="C167" s="619"/>
      <c r="D167" s="619"/>
      <c r="E167" s="619"/>
      <c r="F167" s="619"/>
      <c r="G167" s="620"/>
      <c r="H167" s="630" t="s">
        <v>175</v>
      </c>
      <c r="I167" s="630"/>
      <c r="J167" s="248" t="s">
        <v>176</v>
      </c>
      <c r="L167" s="204"/>
    </row>
    <row r="168" spans="1:12" x14ac:dyDescent="0.2">
      <c r="B168" s="623" t="s">
        <v>296</v>
      </c>
      <c r="C168" s="624"/>
      <c r="D168" s="624"/>
      <c r="E168" s="624"/>
      <c r="F168" s="624"/>
      <c r="G168" s="625"/>
      <c r="H168" s="616">
        <v>1.68</v>
      </c>
      <c r="I168" s="617"/>
      <c r="J168" s="297" t="s">
        <v>175</v>
      </c>
      <c r="L168" s="204"/>
    </row>
    <row r="169" spans="1:12" x14ac:dyDescent="0.2">
      <c r="A169" s="205" t="s">
        <v>494</v>
      </c>
      <c r="B169" s="613" t="s">
        <v>177</v>
      </c>
      <c r="C169" s="614"/>
      <c r="D169" s="614"/>
      <c r="E169" s="614"/>
      <c r="F169" s="614"/>
      <c r="G169" s="615"/>
      <c r="H169" s="621">
        <v>1.68</v>
      </c>
      <c r="I169" s="622"/>
      <c r="J169" s="283"/>
      <c r="L169" s="204"/>
    </row>
    <row r="170" spans="1:12" x14ac:dyDescent="0.2">
      <c r="B170" s="263" t="s">
        <v>58</v>
      </c>
      <c r="C170" s="264"/>
      <c r="D170" s="265" t="s">
        <v>117</v>
      </c>
      <c r="E170" s="265"/>
      <c r="F170" s="265"/>
      <c r="G170" s="265"/>
      <c r="H170" s="265"/>
      <c r="I170" s="265"/>
      <c r="J170" s="266"/>
      <c r="L170" s="204"/>
    </row>
    <row r="171" spans="1:12" x14ac:dyDescent="0.2">
      <c r="B171" s="652" t="s">
        <v>211</v>
      </c>
      <c r="C171" s="653"/>
      <c r="D171" s="653"/>
      <c r="E171" s="653"/>
      <c r="F171" s="653"/>
      <c r="G171" s="653"/>
      <c r="H171" s="653"/>
      <c r="I171" s="653"/>
      <c r="J171" s="654"/>
      <c r="L171" s="204"/>
    </row>
    <row r="172" spans="1:12" x14ac:dyDescent="0.2">
      <c r="B172" s="655" t="s">
        <v>676</v>
      </c>
      <c r="C172" s="656"/>
      <c r="D172" s="656"/>
      <c r="E172" s="656"/>
      <c r="F172" s="656"/>
      <c r="G172" s="656"/>
      <c r="H172" s="656"/>
      <c r="I172" s="656"/>
      <c r="J172" s="657"/>
      <c r="L172" s="204"/>
    </row>
    <row r="173" spans="1:12" x14ac:dyDescent="0.2">
      <c r="B173" s="648" t="s">
        <v>172</v>
      </c>
      <c r="C173" s="648"/>
      <c r="D173" s="648"/>
      <c r="E173" s="676" t="s">
        <v>159</v>
      </c>
      <c r="F173" s="676"/>
      <c r="G173" s="676"/>
      <c r="H173" s="630" t="s">
        <v>175</v>
      </c>
      <c r="I173" s="630"/>
      <c r="J173" s="300"/>
      <c r="L173" s="204"/>
    </row>
    <row r="174" spans="1:12" x14ac:dyDescent="0.2">
      <c r="B174" s="301"/>
      <c r="C174" s="302"/>
      <c r="D174" s="303"/>
      <c r="E174" s="649" t="s">
        <v>666</v>
      </c>
      <c r="F174" s="650"/>
      <c r="G174" s="651"/>
      <c r="H174" s="645">
        <v>7.6</v>
      </c>
      <c r="I174" s="645"/>
      <c r="J174" s="277"/>
      <c r="L174" s="204"/>
    </row>
    <row r="175" spans="1:12" x14ac:dyDescent="0.2">
      <c r="B175" s="301"/>
      <c r="C175" s="302"/>
      <c r="D175" s="303"/>
      <c r="E175" s="649" t="s">
        <v>698</v>
      </c>
      <c r="F175" s="650"/>
      <c r="G175" s="651"/>
      <c r="H175" s="645">
        <v>11.43</v>
      </c>
      <c r="I175" s="645"/>
      <c r="J175" s="277"/>
      <c r="L175" s="204"/>
    </row>
    <row r="176" spans="1:12" x14ac:dyDescent="0.2">
      <c r="B176" s="671" t="s">
        <v>177</v>
      </c>
      <c r="C176" s="671"/>
      <c r="D176" s="671"/>
      <c r="E176" s="671"/>
      <c r="F176" s="671"/>
      <c r="G176" s="671"/>
      <c r="H176" s="643">
        <v>19.03</v>
      </c>
      <c r="I176" s="643"/>
      <c r="J176" s="235"/>
      <c r="L176" s="204"/>
    </row>
    <row r="177" spans="1:15" x14ac:dyDescent="0.2">
      <c r="B177" s="267" t="s">
        <v>59</v>
      </c>
      <c r="C177" s="268"/>
      <c r="D177" s="269" t="s">
        <v>138</v>
      </c>
      <c r="E177" s="269"/>
      <c r="F177" s="269"/>
      <c r="G177" s="269"/>
      <c r="H177" s="269"/>
      <c r="I177" s="269"/>
      <c r="J177" s="270"/>
      <c r="L177" s="204"/>
    </row>
    <row r="178" spans="1:15" ht="12.75" customHeight="1" x14ac:dyDescent="0.2">
      <c r="B178" s="272" t="s">
        <v>146</v>
      </c>
      <c r="C178" s="271">
        <v>95241</v>
      </c>
      <c r="D178" s="612" t="s">
        <v>792</v>
      </c>
      <c r="E178" s="612"/>
      <c r="F178" s="612"/>
      <c r="G178" s="612"/>
      <c r="H178" s="612"/>
      <c r="I178" s="612"/>
      <c r="J178" s="271" t="s">
        <v>40</v>
      </c>
      <c r="L178" s="204"/>
    </row>
    <row r="179" spans="1:15" x14ac:dyDescent="0.2">
      <c r="B179" s="669" t="s">
        <v>172</v>
      </c>
      <c r="C179" s="670"/>
      <c r="D179" s="670"/>
      <c r="E179" s="670"/>
      <c r="F179" s="670"/>
      <c r="G179" s="670"/>
      <c r="H179" s="606" t="s">
        <v>175</v>
      </c>
      <c r="I179" s="600"/>
      <c r="J179" s="273" t="s">
        <v>176</v>
      </c>
      <c r="L179" s="204"/>
    </row>
    <row r="180" spans="1:15" x14ac:dyDescent="0.2">
      <c r="B180" s="601"/>
      <c r="C180" s="602"/>
      <c r="D180" s="602"/>
      <c r="E180" s="602"/>
      <c r="F180" s="602"/>
      <c r="G180" s="602"/>
      <c r="H180" s="616">
        <v>19.03</v>
      </c>
      <c r="I180" s="617"/>
      <c r="J180" s="298" t="s">
        <v>175</v>
      </c>
      <c r="L180" s="204"/>
    </row>
    <row r="181" spans="1:15" x14ac:dyDescent="0.2">
      <c r="A181" s="205" t="s">
        <v>146</v>
      </c>
      <c r="B181" s="677" t="s">
        <v>177</v>
      </c>
      <c r="C181" s="678"/>
      <c r="D181" s="678"/>
      <c r="E181" s="678"/>
      <c r="F181" s="678"/>
      <c r="G181" s="678"/>
      <c r="H181" s="621">
        <v>19.03</v>
      </c>
      <c r="I181" s="622"/>
      <c r="J181" s="273"/>
      <c r="L181" s="204"/>
    </row>
    <row r="182" spans="1:15" ht="37.5" customHeight="1" x14ac:dyDescent="0.2">
      <c r="B182" s="272" t="s">
        <v>147</v>
      </c>
      <c r="C182" s="271">
        <v>1701000116</v>
      </c>
      <c r="D182" s="612" t="s">
        <v>793</v>
      </c>
      <c r="E182" s="612"/>
      <c r="F182" s="612"/>
      <c r="G182" s="612"/>
      <c r="H182" s="612"/>
      <c r="I182" s="612"/>
      <c r="J182" s="271" t="s">
        <v>40</v>
      </c>
      <c r="L182" s="204"/>
    </row>
    <row r="183" spans="1:15" x14ac:dyDescent="0.2">
      <c r="B183" s="669" t="s">
        <v>172</v>
      </c>
      <c r="C183" s="670"/>
      <c r="D183" s="670"/>
      <c r="E183" s="670"/>
      <c r="F183" s="670"/>
      <c r="G183" s="670"/>
      <c r="H183" s="606" t="s">
        <v>175</v>
      </c>
      <c r="I183" s="600"/>
      <c r="J183" s="273" t="s">
        <v>176</v>
      </c>
      <c r="L183" s="204"/>
    </row>
    <row r="184" spans="1:15" ht="12.75" customHeight="1" x14ac:dyDescent="0.2">
      <c r="B184" s="601"/>
      <c r="C184" s="602"/>
      <c r="D184" s="602"/>
      <c r="E184" s="602"/>
      <c r="F184" s="602"/>
      <c r="G184" s="602"/>
      <c r="H184" s="616">
        <v>19.03</v>
      </c>
      <c r="I184" s="617"/>
      <c r="J184" s="298" t="s">
        <v>175</v>
      </c>
      <c r="L184" s="204"/>
    </row>
    <row r="185" spans="1:15" ht="12.75" customHeight="1" x14ac:dyDescent="0.2">
      <c r="A185" s="205" t="s">
        <v>147</v>
      </c>
      <c r="B185" s="677" t="s">
        <v>177</v>
      </c>
      <c r="C185" s="678"/>
      <c r="D185" s="678"/>
      <c r="E185" s="678"/>
      <c r="F185" s="678"/>
      <c r="G185" s="678"/>
      <c r="H185" s="621">
        <v>19.03</v>
      </c>
      <c r="I185" s="622"/>
      <c r="J185" s="273"/>
      <c r="L185" s="204"/>
    </row>
    <row r="186" spans="1:15" x14ac:dyDescent="0.2">
      <c r="B186" s="267" t="s">
        <v>60</v>
      </c>
      <c r="C186" s="268"/>
      <c r="D186" s="269" t="s">
        <v>217</v>
      </c>
      <c r="E186" s="269"/>
      <c r="F186" s="269"/>
      <c r="G186" s="269"/>
      <c r="H186" s="269"/>
      <c r="I186" s="269"/>
      <c r="J186" s="270"/>
      <c r="L186" s="204"/>
    </row>
    <row r="187" spans="1:15" ht="36.75" customHeight="1" x14ac:dyDescent="0.2">
      <c r="A187" s="205"/>
      <c r="B187" s="272" t="s">
        <v>139</v>
      </c>
      <c r="C187" s="271">
        <v>87259</v>
      </c>
      <c r="D187" s="612" t="s">
        <v>765</v>
      </c>
      <c r="E187" s="612"/>
      <c r="F187" s="612"/>
      <c r="G187" s="612"/>
      <c r="H187" s="612"/>
      <c r="I187" s="612"/>
      <c r="J187" s="271" t="s">
        <v>40</v>
      </c>
      <c r="L187" s="204"/>
    </row>
    <row r="188" spans="1:15" x14ac:dyDescent="0.2">
      <c r="A188" s="205"/>
      <c r="B188" s="618" t="s">
        <v>172</v>
      </c>
      <c r="C188" s="619"/>
      <c r="D188" s="619"/>
      <c r="E188" s="619"/>
      <c r="F188" s="619"/>
      <c r="G188" s="620"/>
      <c r="H188" s="630" t="s">
        <v>175</v>
      </c>
      <c r="I188" s="630"/>
      <c r="J188" s="248" t="s">
        <v>176</v>
      </c>
      <c r="L188" s="204"/>
    </row>
    <row r="189" spans="1:15" x14ac:dyDescent="0.2">
      <c r="A189" s="205"/>
      <c r="B189" s="626"/>
      <c r="C189" s="624"/>
      <c r="D189" s="624"/>
      <c r="E189" s="624"/>
      <c r="F189" s="624"/>
      <c r="G189" s="625"/>
      <c r="H189" s="616">
        <v>19.03</v>
      </c>
      <c r="I189" s="617"/>
      <c r="J189" s="297" t="s">
        <v>175</v>
      </c>
      <c r="L189" s="204"/>
    </row>
    <row r="190" spans="1:15" x14ac:dyDescent="0.2">
      <c r="A190" s="205" t="s">
        <v>139</v>
      </c>
      <c r="B190" s="613" t="s">
        <v>177</v>
      </c>
      <c r="C190" s="614"/>
      <c r="D190" s="614"/>
      <c r="E190" s="614"/>
      <c r="F190" s="614"/>
      <c r="G190" s="615"/>
      <c r="H190" s="621">
        <v>19.03</v>
      </c>
      <c r="I190" s="622"/>
      <c r="J190" s="283"/>
      <c r="L190" s="204"/>
    </row>
    <row r="191" spans="1:15" ht="12.75" customHeight="1" x14ac:dyDescent="0.2">
      <c r="B191" s="271" t="s">
        <v>140</v>
      </c>
      <c r="C191" s="271">
        <v>88649</v>
      </c>
      <c r="D191" s="612" t="s">
        <v>794</v>
      </c>
      <c r="E191" s="612"/>
      <c r="F191" s="612"/>
      <c r="G191" s="612"/>
      <c r="H191" s="612"/>
      <c r="I191" s="612"/>
      <c r="J191" s="271" t="s">
        <v>131</v>
      </c>
      <c r="L191" s="204"/>
      <c r="O191" s="202"/>
    </row>
    <row r="192" spans="1:15" ht="12.75" customHeight="1" x14ac:dyDescent="0.2">
      <c r="B192" s="648" t="s">
        <v>172</v>
      </c>
      <c r="C192" s="648"/>
      <c r="D192" s="648"/>
      <c r="E192" s="630" t="s">
        <v>159</v>
      </c>
      <c r="F192" s="630"/>
      <c r="G192" s="273" t="s">
        <v>190</v>
      </c>
      <c r="H192" s="273" t="s">
        <v>191</v>
      </c>
      <c r="I192" s="273" t="s">
        <v>315</v>
      </c>
      <c r="J192" s="248" t="s">
        <v>176</v>
      </c>
      <c r="L192" s="204"/>
    </row>
    <row r="193" spans="1:15" ht="149.25" customHeight="1" x14ac:dyDescent="0.2">
      <c r="B193" s="694"/>
      <c r="C193" s="694"/>
      <c r="D193" s="694"/>
      <c r="E193" s="747" t="s">
        <v>666</v>
      </c>
      <c r="F193" s="747"/>
      <c r="G193" s="257">
        <v>11.6</v>
      </c>
      <c r="H193" s="257">
        <v>0.8</v>
      </c>
      <c r="I193" s="280">
        <v>10.799999999999999</v>
      </c>
      <c r="J193" s="298" t="s">
        <v>210</v>
      </c>
      <c r="L193" s="204"/>
    </row>
    <row r="194" spans="1:15" ht="149.25" customHeight="1" x14ac:dyDescent="0.2">
      <c r="B194" s="694"/>
      <c r="C194" s="694"/>
      <c r="D194" s="694"/>
      <c r="E194" s="747" t="s">
        <v>698</v>
      </c>
      <c r="F194" s="747"/>
      <c r="G194" s="257">
        <v>13.98</v>
      </c>
      <c r="H194" s="257">
        <v>0.8</v>
      </c>
      <c r="I194" s="280">
        <v>13.18</v>
      </c>
      <c r="J194" s="298" t="s">
        <v>210</v>
      </c>
      <c r="L194" s="204"/>
    </row>
    <row r="195" spans="1:15" x14ac:dyDescent="0.2">
      <c r="A195" s="205" t="s">
        <v>140</v>
      </c>
      <c r="B195" s="697" t="s">
        <v>177</v>
      </c>
      <c r="C195" s="697"/>
      <c r="D195" s="697"/>
      <c r="E195" s="697"/>
      <c r="F195" s="697"/>
      <c r="G195" s="697"/>
      <c r="H195" s="697"/>
      <c r="I195" s="299">
        <v>23.979999999999997</v>
      </c>
      <c r="J195" s="298"/>
      <c r="L195" s="204"/>
    </row>
    <row r="196" spans="1:15" x14ac:dyDescent="0.2">
      <c r="B196" s="263" t="s">
        <v>126</v>
      </c>
      <c r="C196" s="264"/>
      <c r="D196" s="265" t="s">
        <v>733</v>
      </c>
      <c r="E196" s="265"/>
      <c r="F196" s="265"/>
      <c r="G196" s="265"/>
      <c r="H196" s="265"/>
      <c r="I196" s="265"/>
      <c r="J196" s="266"/>
      <c r="L196" s="204"/>
    </row>
    <row r="197" spans="1:15" x14ac:dyDescent="0.2">
      <c r="B197" s="304"/>
      <c r="C197" s="305"/>
      <c r="D197" s="650" t="s">
        <v>472</v>
      </c>
      <c r="E197" s="650"/>
      <c r="F197" s="650"/>
      <c r="G197" s="650"/>
      <c r="H197" s="650"/>
      <c r="I197" s="650"/>
      <c r="J197" s="306"/>
      <c r="L197" s="204"/>
    </row>
    <row r="198" spans="1:15" x14ac:dyDescent="0.2">
      <c r="B198" s="263" t="s">
        <v>128</v>
      </c>
      <c r="C198" s="264"/>
      <c r="D198" s="265" t="s">
        <v>130</v>
      </c>
      <c r="E198" s="265"/>
      <c r="F198" s="265"/>
      <c r="G198" s="265"/>
      <c r="H198" s="265"/>
      <c r="I198" s="265"/>
      <c r="J198" s="266"/>
      <c r="L198" s="204"/>
    </row>
    <row r="199" spans="1:15" ht="12.75" customHeight="1" x14ac:dyDescent="0.2">
      <c r="B199" s="304"/>
      <c r="C199" s="305"/>
      <c r="D199" s="650" t="s">
        <v>265</v>
      </c>
      <c r="E199" s="650"/>
      <c r="F199" s="650"/>
      <c r="G199" s="650"/>
      <c r="H199" s="650"/>
      <c r="I199" s="650"/>
      <c r="J199" s="306"/>
      <c r="L199" s="204"/>
    </row>
    <row r="200" spans="1:15" x14ac:dyDescent="0.2">
      <c r="B200" s="263" t="s">
        <v>129</v>
      </c>
      <c r="C200" s="264"/>
      <c r="D200" s="265" t="s">
        <v>133</v>
      </c>
      <c r="E200" s="265"/>
      <c r="F200" s="265"/>
      <c r="G200" s="265"/>
      <c r="H200" s="265"/>
      <c r="I200" s="265"/>
      <c r="J200" s="266"/>
      <c r="L200" s="204"/>
    </row>
    <row r="201" spans="1:15" ht="12.75" customHeight="1" x14ac:dyDescent="0.2">
      <c r="B201" s="304"/>
      <c r="C201" s="305"/>
      <c r="D201" s="650" t="s">
        <v>265</v>
      </c>
      <c r="E201" s="650"/>
      <c r="F201" s="650"/>
      <c r="G201" s="650"/>
      <c r="H201" s="650"/>
      <c r="I201" s="650"/>
      <c r="J201" s="306"/>
      <c r="L201" s="204"/>
    </row>
    <row r="202" spans="1:15" x14ac:dyDescent="0.2">
      <c r="B202" s="263" t="s">
        <v>132</v>
      </c>
      <c r="C202" s="264"/>
      <c r="D202" s="265" t="s">
        <v>134</v>
      </c>
      <c r="E202" s="265"/>
      <c r="F202" s="265"/>
      <c r="G202" s="265"/>
      <c r="H202" s="265"/>
      <c r="I202" s="265"/>
      <c r="J202" s="266"/>
      <c r="L202" s="204"/>
    </row>
    <row r="203" spans="1:15" ht="12.75" customHeight="1" x14ac:dyDescent="0.2">
      <c r="B203" s="304"/>
      <c r="C203" s="305"/>
      <c r="D203" s="650" t="s">
        <v>473</v>
      </c>
      <c r="E203" s="650"/>
      <c r="F203" s="650"/>
      <c r="G203" s="650"/>
      <c r="H203" s="650"/>
      <c r="I203" s="650"/>
      <c r="J203" s="306"/>
      <c r="L203" s="204"/>
    </row>
    <row r="204" spans="1:15" x14ac:dyDescent="0.2">
      <c r="B204" s="263" t="s">
        <v>135</v>
      </c>
      <c r="C204" s="264"/>
      <c r="D204" s="265" t="s">
        <v>137</v>
      </c>
      <c r="E204" s="265"/>
      <c r="F204" s="265"/>
      <c r="G204" s="265"/>
      <c r="H204" s="265"/>
      <c r="I204" s="265"/>
      <c r="J204" s="266"/>
      <c r="L204" s="204"/>
      <c r="O204" s="209"/>
    </row>
    <row r="205" spans="1:15" x14ac:dyDescent="0.2">
      <c r="B205" s="267" t="s">
        <v>677</v>
      </c>
      <c r="C205" s="268"/>
      <c r="D205" s="269" t="s">
        <v>141</v>
      </c>
      <c r="E205" s="269"/>
      <c r="F205" s="269"/>
      <c r="G205" s="269"/>
      <c r="H205" s="269"/>
      <c r="I205" s="269"/>
      <c r="J205" s="270"/>
      <c r="L205" s="204"/>
    </row>
    <row r="206" spans="1:15" ht="30" customHeight="1" x14ac:dyDescent="0.2">
      <c r="B206" s="272" t="s">
        <v>678</v>
      </c>
      <c r="C206" s="271">
        <v>100760</v>
      </c>
      <c r="D206" s="612" t="s">
        <v>823</v>
      </c>
      <c r="E206" s="612"/>
      <c r="F206" s="612"/>
      <c r="G206" s="612"/>
      <c r="H206" s="612"/>
      <c r="I206" s="612"/>
      <c r="J206" s="271" t="s">
        <v>40</v>
      </c>
      <c r="L206" s="204"/>
    </row>
    <row r="207" spans="1:15" x14ac:dyDescent="0.2">
      <c r="B207" s="255" t="s">
        <v>125</v>
      </c>
      <c r="C207" s="307"/>
      <c r="D207" s="308"/>
      <c r="E207" s="308"/>
      <c r="F207" s="308"/>
      <c r="G207" s="308"/>
      <c r="H207" s="308"/>
      <c r="I207" s="308"/>
      <c r="J207" s="244"/>
      <c r="L207" s="204"/>
    </row>
    <row r="208" spans="1:15" x14ac:dyDescent="0.2">
      <c r="B208" s="309" t="s">
        <v>193</v>
      </c>
      <c r="C208" s="309" t="s">
        <v>173</v>
      </c>
      <c r="D208" s="309" t="s">
        <v>174</v>
      </c>
      <c r="E208" s="309" t="s">
        <v>194</v>
      </c>
      <c r="F208" s="666" t="s">
        <v>175</v>
      </c>
      <c r="G208" s="666"/>
      <c r="H208" s="736" t="s">
        <v>192</v>
      </c>
      <c r="I208" s="666"/>
      <c r="J208" s="262" t="s">
        <v>176</v>
      </c>
      <c r="L208" s="204"/>
    </row>
    <row r="209" spans="1:12" ht="25.5" x14ac:dyDescent="0.2">
      <c r="B209" s="276" t="s">
        <v>296</v>
      </c>
      <c r="C209" s="276">
        <v>0.8</v>
      </c>
      <c r="D209" s="276">
        <v>2.1</v>
      </c>
      <c r="E209" s="276">
        <v>1</v>
      </c>
      <c r="F209" s="667">
        <v>1.6800000000000002</v>
      </c>
      <c r="G209" s="667"/>
      <c r="H209" s="616">
        <v>3.3600000000000003</v>
      </c>
      <c r="I209" s="616"/>
      <c r="J209" s="277" t="s">
        <v>195</v>
      </c>
      <c r="L209" s="204"/>
    </row>
    <row r="210" spans="1:12" x14ac:dyDescent="0.2">
      <c r="A210" s="205" t="s">
        <v>678</v>
      </c>
      <c r="B210" s="613" t="s">
        <v>177</v>
      </c>
      <c r="C210" s="614"/>
      <c r="D210" s="614"/>
      <c r="E210" s="614"/>
      <c r="F210" s="614"/>
      <c r="G210" s="615"/>
      <c r="H210" s="621">
        <v>3.3600000000000003</v>
      </c>
      <c r="I210" s="622"/>
      <c r="J210" s="283"/>
      <c r="L210" s="204"/>
    </row>
    <row r="211" spans="1:12" x14ac:dyDescent="0.2">
      <c r="B211" s="267" t="s">
        <v>679</v>
      </c>
      <c r="C211" s="268"/>
      <c r="D211" s="269" t="s">
        <v>685</v>
      </c>
      <c r="E211" s="269"/>
      <c r="F211" s="269"/>
      <c r="G211" s="269"/>
      <c r="H211" s="269"/>
      <c r="I211" s="269"/>
      <c r="J211" s="270"/>
      <c r="L211" s="204"/>
    </row>
    <row r="212" spans="1:12" ht="12.75" customHeight="1" x14ac:dyDescent="0.2">
      <c r="B212" s="272" t="s">
        <v>680</v>
      </c>
      <c r="C212" s="271">
        <v>88485</v>
      </c>
      <c r="D212" s="612" t="s">
        <v>824</v>
      </c>
      <c r="E212" s="612"/>
      <c r="F212" s="612"/>
      <c r="G212" s="612"/>
      <c r="H212" s="612"/>
      <c r="I212" s="612"/>
      <c r="J212" s="271" t="s">
        <v>40</v>
      </c>
      <c r="L212" s="204"/>
    </row>
    <row r="213" spans="1:12" x14ac:dyDescent="0.2">
      <c r="B213" s="618" t="s">
        <v>172</v>
      </c>
      <c r="C213" s="619"/>
      <c r="D213" s="619"/>
      <c r="E213" s="619"/>
      <c r="F213" s="619"/>
      <c r="G213" s="620"/>
      <c r="H213" s="630" t="s">
        <v>175</v>
      </c>
      <c r="I213" s="630"/>
      <c r="J213" s="248" t="s">
        <v>176</v>
      </c>
      <c r="L213" s="204"/>
    </row>
    <row r="214" spans="1:12" x14ac:dyDescent="0.2">
      <c r="B214" s="626"/>
      <c r="C214" s="624"/>
      <c r="D214" s="624"/>
      <c r="E214" s="624"/>
      <c r="F214" s="624"/>
      <c r="G214" s="625"/>
      <c r="H214" s="616">
        <v>65.89</v>
      </c>
      <c r="I214" s="617"/>
      <c r="J214" s="297" t="s">
        <v>175</v>
      </c>
      <c r="L214" s="204"/>
    </row>
    <row r="215" spans="1:12" x14ac:dyDescent="0.2">
      <c r="A215" s="205" t="s">
        <v>680</v>
      </c>
      <c r="B215" s="613" t="s">
        <v>177</v>
      </c>
      <c r="C215" s="614"/>
      <c r="D215" s="614"/>
      <c r="E215" s="614"/>
      <c r="F215" s="614"/>
      <c r="G215" s="615"/>
      <c r="H215" s="621">
        <v>65.89</v>
      </c>
      <c r="I215" s="622"/>
      <c r="J215" s="283"/>
      <c r="L215" s="204"/>
    </row>
    <row r="216" spans="1:12" ht="12.75" customHeight="1" x14ac:dyDescent="0.2">
      <c r="B216" s="272" t="s">
        <v>681</v>
      </c>
      <c r="C216" s="271">
        <v>1901003033</v>
      </c>
      <c r="D216" s="612" t="s">
        <v>766</v>
      </c>
      <c r="E216" s="612"/>
      <c r="F216" s="612"/>
      <c r="G216" s="612"/>
      <c r="H216" s="612"/>
      <c r="I216" s="612"/>
      <c r="J216" s="271" t="s">
        <v>40</v>
      </c>
      <c r="L216" s="204"/>
    </row>
    <row r="217" spans="1:12" x14ac:dyDescent="0.2">
      <c r="B217" s="618" t="s">
        <v>172</v>
      </c>
      <c r="C217" s="619"/>
      <c r="D217" s="619"/>
      <c r="E217" s="619"/>
      <c r="F217" s="619"/>
      <c r="G217" s="620"/>
      <c r="H217" s="630" t="s">
        <v>175</v>
      </c>
      <c r="I217" s="630"/>
      <c r="J217" s="248" t="s">
        <v>176</v>
      </c>
      <c r="L217" s="204"/>
    </row>
    <row r="218" spans="1:12" x14ac:dyDescent="0.2">
      <c r="B218" s="626"/>
      <c r="C218" s="624"/>
      <c r="D218" s="624"/>
      <c r="E218" s="624"/>
      <c r="F218" s="624"/>
      <c r="G218" s="625"/>
      <c r="H218" s="616">
        <v>65.89</v>
      </c>
      <c r="I218" s="617"/>
      <c r="J218" s="297" t="s">
        <v>175</v>
      </c>
      <c r="L218" s="204"/>
    </row>
    <row r="219" spans="1:12" x14ac:dyDescent="0.2">
      <c r="A219" s="205" t="s">
        <v>681</v>
      </c>
      <c r="B219" s="613" t="s">
        <v>177</v>
      </c>
      <c r="C219" s="614"/>
      <c r="D219" s="614"/>
      <c r="E219" s="614"/>
      <c r="F219" s="614"/>
      <c r="G219" s="615"/>
      <c r="H219" s="621">
        <v>65.89</v>
      </c>
      <c r="I219" s="622"/>
      <c r="J219" s="283"/>
      <c r="L219" s="204"/>
    </row>
    <row r="220" spans="1:12" ht="12.75" customHeight="1" x14ac:dyDescent="0.2">
      <c r="B220" s="272" t="s">
        <v>682</v>
      </c>
      <c r="C220" s="271">
        <v>88489</v>
      </c>
      <c r="D220" s="612" t="s">
        <v>825</v>
      </c>
      <c r="E220" s="612"/>
      <c r="F220" s="612"/>
      <c r="G220" s="612"/>
      <c r="H220" s="612"/>
      <c r="I220" s="612"/>
      <c r="J220" s="271" t="s">
        <v>40</v>
      </c>
      <c r="L220" s="204"/>
    </row>
    <row r="221" spans="1:12" ht="30" customHeight="1" x14ac:dyDescent="0.2">
      <c r="B221" s="648" t="s">
        <v>159</v>
      </c>
      <c r="C221" s="648"/>
      <c r="D221" s="648"/>
      <c r="E221" s="248" t="s">
        <v>319</v>
      </c>
      <c r="F221" s="248" t="s">
        <v>174</v>
      </c>
      <c r="G221" s="248" t="s">
        <v>320</v>
      </c>
      <c r="H221" s="273" t="s">
        <v>321</v>
      </c>
      <c r="I221" s="248" t="s">
        <v>322</v>
      </c>
      <c r="J221" s="248" t="s">
        <v>176</v>
      </c>
      <c r="L221" s="204"/>
    </row>
    <row r="222" spans="1:12" ht="25.5" customHeight="1" x14ac:dyDescent="0.2">
      <c r="B222" s="668" t="s">
        <v>686</v>
      </c>
      <c r="C222" s="668"/>
      <c r="D222" s="668"/>
      <c r="E222" s="280">
        <v>11.6</v>
      </c>
      <c r="F222" s="276" t="s">
        <v>549</v>
      </c>
      <c r="G222" s="280">
        <v>32.479999999999997</v>
      </c>
      <c r="H222" s="279">
        <v>3.22</v>
      </c>
      <c r="I222" s="274">
        <v>29.259999999999998</v>
      </c>
      <c r="J222" s="702" t="s">
        <v>218</v>
      </c>
      <c r="L222" s="204"/>
    </row>
    <row r="223" spans="1:12" ht="25.5" customHeight="1" x14ac:dyDescent="0.2">
      <c r="B223" s="668" t="s">
        <v>693</v>
      </c>
      <c r="C223" s="668"/>
      <c r="D223" s="668"/>
      <c r="E223" s="280"/>
      <c r="F223" s="276"/>
      <c r="G223" s="280"/>
      <c r="H223" s="279"/>
      <c r="I223" s="274">
        <v>1.9000000000000001</v>
      </c>
      <c r="J223" s="748"/>
      <c r="L223" s="204"/>
    </row>
    <row r="224" spans="1:12" ht="25.5" customHeight="1" x14ac:dyDescent="0.2">
      <c r="B224" s="668" t="s">
        <v>687</v>
      </c>
      <c r="C224" s="668"/>
      <c r="D224" s="668"/>
      <c r="E224" s="280">
        <v>12.65</v>
      </c>
      <c r="F224" s="276">
        <v>3</v>
      </c>
      <c r="G224" s="280">
        <v>37.950000000000003</v>
      </c>
      <c r="H224" s="279">
        <v>3.22</v>
      </c>
      <c r="I224" s="274">
        <v>34.730000000000004</v>
      </c>
      <c r="J224" s="703"/>
      <c r="L224" s="204"/>
    </row>
    <row r="225" spans="1:14" x14ac:dyDescent="0.2">
      <c r="A225" s="205" t="s">
        <v>682</v>
      </c>
      <c r="B225" s="613" t="s">
        <v>177</v>
      </c>
      <c r="C225" s="614"/>
      <c r="D225" s="614"/>
      <c r="E225" s="614"/>
      <c r="F225" s="614"/>
      <c r="G225" s="614"/>
      <c r="H225" s="615"/>
      <c r="I225" s="282">
        <v>65.89</v>
      </c>
      <c r="J225" s="283"/>
      <c r="L225" s="204"/>
    </row>
    <row r="226" spans="1:14" x14ac:dyDescent="0.2">
      <c r="B226" s="263" t="s">
        <v>136</v>
      </c>
      <c r="C226" s="264"/>
      <c r="D226" s="265" t="s">
        <v>216</v>
      </c>
      <c r="E226" s="265"/>
      <c r="F226" s="265"/>
      <c r="G226" s="265"/>
      <c r="H226" s="265"/>
      <c r="I226" s="265"/>
      <c r="J226" s="266"/>
      <c r="L226" s="204"/>
    </row>
    <row r="227" spans="1:14" x14ac:dyDescent="0.2">
      <c r="B227" s="267" t="s">
        <v>683</v>
      </c>
      <c r="C227" s="268"/>
      <c r="D227" s="269" t="s">
        <v>121</v>
      </c>
      <c r="E227" s="269"/>
      <c r="F227" s="269"/>
      <c r="G227" s="269"/>
      <c r="H227" s="269"/>
      <c r="I227" s="269"/>
      <c r="J227" s="270"/>
      <c r="L227" s="204"/>
    </row>
    <row r="228" spans="1:14" ht="12.75" customHeight="1" x14ac:dyDescent="0.2">
      <c r="B228" s="272" t="s">
        <v>684</v>
      </c>
      <c r="C228" s="271">
        <v>98689</v>
      </c>
      <c r="D228" s="612" t="s">
        <v>826</v>
      </c>
      <c r="E228" s="612"/>
      <c r="F228" s="612"/>
      <c r="G228" s="612"/>
      <c r="H228" s="612"/>
      <c r="I228" s="612"/>
      <c r="J228" s="271" t="s">
        <v>131</v>
      </c>
      <c r="L228" s="204"/>
    </row>
    <row r="229" spans="1:14" s="210" customFormat="1" x14ac:dyDescent="0.2">
      <c r="B229" s="618" t="s">
        <v>172</v>
      </c>
      <c r="C229" s="619"/>
      <c r="D229" s="620"/>
      <c r="E229" s="247" t="s">
        <v>435</v>
      </c>
      <c r="F229" s="273" t="s">
        <v>173</v>
      </c>
      <c r="G229" s="273" t="s">
        <v>194</v>
      </c>
      <c r="H229" s="630" t="s">
        <v>181</v>
      </c>
      <c r="I229" s="630"/>
      <c r="J229" s="248" t="s">
        <v>176</v>
      </c>
      <c r="L229" s="211"/>
      <c r="N229" s="197"/>
    </row>
    <row r="230" spans="1:14" x14ac:dyDescent="0.2">
      <c r="B230" s="663"/>
      <c r="C230" s="664"/>
      <c r="D230" s="665"/>
      <c r="E230" s="257" t="s">
        <v>296</v>
      </c>
      <c r="F230" s="257">
        <v>0.8</v>
      </c>
      <c r="G230" s="257">
        <v>1</v>
      </c>
      <c r="H230" s="744">
        <v>0.8</v>
      </c>
      <c r="I230" s="745"/>
      <c r="J230" s="298" t="s">
        <v>188</v>
      </c>
      <c r="L230" s="204"/>
    </row>
    <row r="231" spans="1:14" x14ac:dyDescent="0.2">
      <c r="A231" s="205" t="s">
        <v>684</v>
      </c>
      <c r="B231" s="638" t="s">
        <v>177</v>
      </c>
      <c r="C231" s="639"/>
      <c r="D231" s="639"/>
      <c r="E231" s="639"/>
      <c r="F231" s="639"/>
      <c r="G231" s="640"/>
      <c r="H231" s="641">
        <v>0.8</v>
      </c>
      <c r="I231" s="746"/>
      <c r="J231" s="278"/>
      <c r="L231" s="204"/>
    </row>
    <row r="232" spans="1:14" x14ac:dyDescent="0.2">
      <c r="B232" s="263" t="s">
        <v>153</v>
      </c>
      <c r="C232" s="264"/>
      <c r="D232" s="265" t="s">
        <v>144</v>
      </c>
      <c r="E232" s="265"/>
      <c r="F232" s="265"/>
      <c r="G232" s="265"/>
      <c r="H232" s="265"/>
      <c r="I232" s="265"/>
      <c r="J232" s="266"/>
      <c r="L232" s="204"/>
    </row>
    <row r="233" spans="1:14" x14ac:dyDescent="0.2">
      <c r="B233" s="267" t="s">
        <v>688</v>
      </c>
      <c r="C233" s="268"/>
      <c r="D233" s="269" t="s">
        <v>144</v>
      </c>
      <c r="E233" s="269"/>
      <c r="F233" s="269"/>
      <c r="G233" s="269"/>
      <c r="H233" s="269"/>
      <c r="I233" s="269"/>
      <c r="J233" s="270"/>
      <c r="L233" s="204"/>
    </row>
    <row r="234" spans="1:14" ht="12.75" customHeight="1" x14ac:dyDescent="0.2">
      <c r="B234" s="272" t="s">
        <v>689</v>
      </c>
      <c r="C234" s="271">
        <v>90777</v>
      </c>
      <c r="D234" s="612" t="s">
        <v>827</v>
      </c>
      <c r="E234" s="612"/>
      <c r="F234" s="612"/>
      <c r="G234" s="612"/>
      <c r="H234" s="612"/>
      <c r="I234" s="612"/>
      <c r="J234" s="271" t="s">
        <v>752</v>
      </c>
      <c r="L234" s="204"/>
    </row>
    <row r="235" spans="1:14" x14ac:dyDescent="0.2">
      <c r="B235" s="311" t="s">
        <v>172</v>
      </c>
      <c r="C235" s="317"/>
      <c r="D235" s="318" t="s">
        <v>196</v>
      </c>
      <c r="E235" s="319" t="s">
        <v>197</v>
      </c>
      <c r="F235" s="320" t="s">
        <v>198</v>
      </c>
      <c r="G235" s="311" t="s">
        <v>199</v>
      </c>
      <c r="H235" s="737" t="s">
        <v>475</v>
      </c>
      <c r="I235" s="738"/>
      <c r="J235" s="311" t="s">
        <v>176</v>
      </c>
      <c r="L235" s="204"/>
    </row>
    <row r="236" spans="1:14" ht="25.5" x14ac:dyDescent="0.2">
      <c r="B236" s="732" t="s">
        <v>177</v>
      </c>
      <c r="C236" s="733"/>
      <c r="D236" s="312">
        <v>3</v>
      </c>
      <c r="E236" s="312">
        <v>0.6</v>
      </c>
      <c r="F236" s="312">
        <v>1</v>
      </c>
      <c r="G236" s="312">
        <v>4</v>
      </c>
      <c r="H236" s="734">
        <v>7.1999999999999993</v>
      </c>
      <c r="I236" s="735"/>
      <c r="J236" s="321" t="s">
        <v>200</v>
      </c>
      <c r="L236" s="204"/>
    </row>
    <row r="237" spans="1:14" x14ac:dyDescent="0.2">
      <c r="A237" s="205" t="s">
        <v>689</v>
      </c>
      <c r="B237" s="739" t="s">
        <v>177</v>
      </c>
      <c r="C237" s="740"/>
      <c r="D237" s="740"/>
      <c r="E237" s="740"/>
      <c r="F237" s="740"/>
      <c r="G237" s="741"/>
      <c r="H237" s="742">
        <v>7.1999999999999993</v>
      </c>
      <c r="I237" s="743"/>
      <c r="J237" s="322"/>
      <c r="L237" s="204"/>
    </row>
    <row r="238" spans="1:14" ht="12.75" customHeight="1" x14ac:dyDescent="0.2">
      <c r="B238" s="272" t="s">
        <v>692</v>
      </c>
      <c r="C238" s="271">
        <v>90780</v>
      </c>
      <c r="D238" s="612" t="s">
        <v>828</v>
      </c>
      <c r="E238" s="612"/>
      <c r="F238" s="612"/>
      <c r="G238" s="612"/>
      <c r="H238" s="612"/>
      <c r="I238" s="612"/>
      <c r="J238" s="271" t="s">
        <v>752</v>
      </c>
      <c r="L238" s="212">
        <v>4.2827488692308464E-2</v>
      </c>
    </row>
    <row r="239" spans="1:14" x14ac:dyDescent="0.2">
      <c r="B239" s="311" t="s">
        <v>172</v>
      </c>
      <c r="C239" s="317"/>
      <c r="D239" s="318" t="s">
        <v>196</v>
      </c>
      <c r="E239" s="319" t="s">
        <v>197</v>
      </c>
      <c r="F239" s="320" t="s">
        <v>198</v>
      </c>
      <c r="G239" s="311" t="s">
        <v>199</v>
      </c>
      <c r="H239" s="737" t="s">
        <v>475</v>
      </c>
      <c r="I239" s="738"/>
      <c r="J239" s="311" t="s">
        <v>176</v>
      </c>
      <c r="L239" s="204"/>
    </row>
    <row r="240" spans="1:14" ht="25.5" x14ac:dyDescent="0.2">
      <c r="B240" s="732" t="s">
        <v>177</v>
      </c>
      <c r="C240" s="733"/>
      <c r="D240" s="312">
        <v>3</v>
      </c>
      <c r="E240" s="312">
        <v>1</v>
      </c>
      <c r="F240" s="312">
        <v>1</v>
      </c>
      <c r="G240" s="312">
        <v>4</v>
      </c>
      <c r="H240" s="734">
        <v>12</v>
      </c>
      <c r="I240" s="735"/>
      <c r="J240" s="321" t="s">
        <v>200</v>
      </c>
      <c r="L240" s="204"/>
    </row>
    <row r="241" spans="1:12" x14ac:dyDescent="0.2">
      <c r="A241" s="205" t="s">
        <v>692</v>
      </c>
      <c r="B241" s="739" t="s">
        <v>177</v>
      </c>
      <c r="C241" s="740"/>
      <c r="D241" s="740"/>
      <c r="E241" s="740"/>
      <c r="F241" s="740"/>
      <c r="G241" s="741"/>
      <c r="H241" s="742">
        <v>12</v>
      </c>
      <c r="I241" s="743"/>
      <c r="J241" s="322"/>
      <c r="L241" s="204"/>
    </row>
    <row r="242" spans="1:12" x14ac:dyDescent="0.2">
      <c r="B242" s="284" t="s">
        <v>154</v>
      </c>
      <c r="C242" s="264"/>
      <c r="D242" s="265" t="s">
        <v>143</v>
      </c>
      <c r="E242" s="265"/>
      <c r="F242" s="265"/>
      <c r="G242" s="265"/>
      <c r="H242" s="265"/>
      <c r="I242" s="265"/>
      <c r="J242" s="266"/>
      <c r="L242" s="204"/>
    </row>
    <row r="243" spans="1:12" x14ac:dyDescent="0.2">
      <c r="B243" s="267" t="s">
        <v>690</v>
      </c>
      <c r="C243" s="268"/>
      <c r="D243" s="269" t="s">
        <v>143</v>
      </c>
      <c r="E243" s="269"/>
      <c r="F243" s="269"/>
      <c r="G243" s="269"/>
      <c r="H243" s="269"/>
      <c r="I243" s="269"/>
      <c r="J243" s="270"/>
      <c r="L243" s="204"/>
    </row>
    <row r="244" spans="1:12" x14ac:dyDescent="0.2">
      <c r="B244" s="272" t="s">
        <v>691</v>
      </c>
      <c r="C244" s="271">
        <v>201002161</v>
      </c>
      <c r="D244" s="612" t="s">
        <v>829</v>
      </c>
      <c r="E244" s="612"/>
      <c r="F244" s="612"/>
      <c r="G244" s="612"/>
      <c r="H244" s="612"/>
      <c r="I244" s="612"/>
      <c r="J244" s="271" t="s">
        <v>109</v>
      </c>
      <c r="L244" s="204"/>
    </row>
    <row r="245" spans="1:12" x14ac:dyDescent="0.2">
      <c r="B245" s="311" t="s">
        <v>172</v>
      </c>
      <c r="C245" s="317"/>
      <c r="D245" s="318" t="s">
        <v>196</v>
      </c>
      <c r="E245" s="319" t="s">
        <v>197</v>
      </c>
      <c r="F245" s="320" t="s">
        <v>198</v>
      </c>
      <c r="G245" s="311" t="s">
        <v>199</v>
      </c>
      <c r="H245" s="737" t="s">
        <v>109</v>
      </c>
      <c r="I245" s="738"/>
      <c r="J245" s="311" t="s">
        <v>176</v>
      </c>
      <c r="L245" s="204"/>
    </row>
    <row r="246" spans="1:12" x14ac:dyDescent="0.2">
      <c r="B246" s="732" t="s">
        <v>177</v>
      </c>
      <c r="C246" s="733"/>
      <c r="D246" s="312">
        <v>0</v>
      </c>
      <c r="E246" s="312">
        <v>0</v>
      </c>
      <c r="F246" s="312">
        <v>2</v>
      </c>
      <c r="G246" s="312">
        <v>8</v>
      </c>
      <c r="H246" s="734">
        <v>16</v>
      </c>
      <c r="I246" s="735"/>
      <c r="J246" s="321" t="s">
        <v>745</v>
      </c>
      <c r="L246" s="204"/>
    </row>
    <row r="247" spans="1:12" x14ac:dyDescent="0.2">
      <c r="A247" s="205" t="s">
        <v>691</v>
      </c>
      <c r="B247" s="739" t="s">
        <v>177</v>
      </c>
      <c r="C247" s="740"/>
      <c r="D247" s="740"/>
      <c r="E247" s="740"/>
      <c r="F247" s="740"/>
      <c r="G247" s="741"/>
      <c r="H247" s="742">
        <v>16</v>
      </c>
      <c r="I247" s="743"/>
      <c r="J247" s="322"/>
      <c r="L247" s="204"/>
    </row>
    <row r="248" spans="1:12" x14ac:dyDescent="0.2">
      <c r="B248" s="267"/>
      <c r="C248" s="268"/>
      <c r="D248" s="269"/>
      <c r="E248" s="269"/>
      <c r="F248" s="269"/>
      <c r="G248" s="269"/>
      <c r="H248" s="269"/>
      <c r="I248" s="269"/>
      <c r="J248" s="270"/>
      <c r="L248" s="204"/>
    </row>
    <row r="249" spans="1:12" x14ac:dyDescent="0.2">
      <c r="B249" s="267"/>
      <c r="C249" s="268"/>
      <c r="D249" s="269"/>
      <c r="E249" s="269"/>
      <c r="F249" s="269"/>
      <c r="G249" s="269"/>
      <c r="H249" s="269"/>
      <c r="I249" s="269"/>
      <c r="J249" s="270"/>
      <c r="L249" s="204"/>
    </row>
    <row r="250" spans="1:12" ht="14.25" customHeight="1" x14ac:dyDescent="0.2">
      <c r="B250" s="267"/>
      <c r="C250" s="268"/>
      <c r="D250" s="269"/>
      <c r="E250" s="269"/>
      <c r="F250" s="269"/>
      <c r="G250" s="269"/>
      <c r="H250" s="269"/>
      <c r="I250" s="269"/>
      <c r="J250" s="270"/>
      <c r="L250" s="204"/>
    </row>
    <row r="251" spans="1:12" x14ac:dyDescent="0.2">
      <c r="B251" s="267"/>
      <c r="C251" s="268"/>
      <c r="D251" s="269"/>
      <c r="E251" s="269"/>
      <c r="F251" s="269"/>
      <c r="G251" s="269"/>
      <c r="H251" s="269"/>
      <c r="I251" s="269"/>
      <c r="J251" s="270"/>
      <c r="L251" s="204"/>
    </row>
    <row r="252" spans="1:12" ht="24.75" customHeight="1" x14ac:dyDescent="0.2">
      <c r="A252" s="205"/>
      <c r="B252" s="271" t="s">
        <v>744</v>
      </c>
      <c r="C252" s="271">
        <v>99814</v>
      </c>
      <c r="D252" s="627" t="s">
        <v>830</v>
      </c>
      <c r="E252" s="628"/>
      <c r="F252" s="628"/>
      <c r="G252" s="628"/>
      <c r="H252" s="628"/>
      <c r="I252" s="629"/>
      <c r="J252" s="271" t="s">
        <v>40</v>
      </c>
      <c r="L252" s="204"/>
    </row>
    <row r="253" spans="1:12" x14ac:dyDescent="0.2">
      <c r="A253" s="205"/>
      <c r="B253" s="618" t="s">
        <v>172</v>
      </c>
      <c r="C253" s="619"/>
      <c r="D253" s="619"/>
      <c r="E253" s="619"/>
      <c r="F253" s="619"/>
      <c r="G253" s="620"/>
      <c r="H253" s="599" t="s">
        <v>175</v>
      </c>
      <c r="I253" s="600"/>
      <c r="J253" s="248" t="s">
        <v>176</v>
      </c>
      <c r="L253" s="204"/>
    </row>
    <row r="254" spans="1:12" x14ac:dyDescent="0.2">
      <c r="A254" s="205"/>
      <c r="B254" s="626" t="s">
        <v>474</v>
      </c>
      <c r="C254" s="624"/>
      <c r="D254" s="624"/>
      <c r="E254" s="624"/>
      <c r="F254" s="624"/>
      <c r="G254" s="625"/>
      <c r="H254" s="636">
        <v>7.6</v>
      </c>
      <c r="I254" s="637"/>
      <c r="J254" s="297" t="s">
        <v>175</v>
      </c>
      <c r="L254" s="204"/>
    </row>
    <row r="255" spans="1:12" x14ac:dyDescent="0.2">
      <c r="A255" s="205"/>
      <c r="B255" s="626" t="s">
        <v>673</v>
      </c>
      <c r="C255" s="624"/>
      <c r="D255" s="624"/>
      <c r="E255" s="624"/>
      <c r="F255" s="624"/>
      <c r="G255" s="625"/>
      <c r="H255" s="636">
        <v>9.43</v>
      </c>
      <c r="I255" s="637"/>
      <c r="J255" s="297" t="s">
        <v>175</v>
      </c>
      <c r="L255" s="204"/>
    </row>
    <row r="256" spans="1:12" x14ac:dyDescent="0.2">
      <c r="A256" s="205" t="s">
        <v>744</v>
      </c>
      <c r="B256" s="613" t="s">
        <v>177</v>
      </c>
      <c r="C256" s="614"/>
      <c r="D256" s="614"/>
      <c r="E256" s="614"/>
      <c r="F256" s="614"/>
      <c r="G256" s="615"/>
      <c r="H256" s="621">
        <v>17.03</v>
      </c>
      <c r="I256" s="622"/>
      <c r="J256" s="283"/>
      <c r="L256" s="204"/>
    </row>
    <row r="257" spans="2:12" x14ac:dyDescent="0.2">
      <c r="B257" s="323"/>
      <c r="C257" s="323"/>
      <c r="D257" s="323"/>
      <c r="E257" s="323"/>
      <c r="F257" s="323"/>
      <c r="G257" s="323"/>
      <c r="H257" s="323"/>
      <c r="I257" s="323"/>
      <c r="J257" s="323"/>
      <c r="L257" s="204"/>
    </row>
    <row r="258" spans="2:12" x14ac:dyDescent="0.2">
      <c r="B258" s="323"/>
      <c r="C258" s="323"/>
      <c r="D258" s="323"/>
      <c r="E258" s="323"/>
      <c r="F258" s="323"/>
      <c r="G258" s="323"/>
      <c r="H258" s="323"/>
      <c r="I258" s="323"/>
      <c r="J258" s="323"/>
      <c r="L258" s="204"/>
    </row>
  </sheetData>
  <mergeCells count="348">
    <mergeCell ref="B120:G120"/>
    <mergeCell ref="H117:I117"/>
    <mergeCell ref="B118:G118"/>
    <mergeCell ref="B105:J105"/>
    <mergeCell ref="B107:D107"/>
    <mergeCell ref="H107:I107"/>
    <mergeCell ref="H112:I112"/>
    <mergeCell ref="B109:G109"/>
    <mergeCell ref="H108:I108"/>
    <mergeCell ref="J222:J224"/>
    <mergeCell ref="B223:D223"/>
    <mergeCell ref="B68:H68"/>
    <mergeCell ref="D76:I76"/>
    <mergeCell ref="B77:D77"/>
    <mergeCell ref="E77:F77"/>
    <mergeCell ref="G77:H77"/>
    <mergeCell ref="B78:D78"/>
    <mergeCell ref="E78:F78"/>
    <mergeCell ref="G78:H78"/>
    <mergeCell ref="B79:H79"/>
    <mergeCell ref="D80:I80"/>
    <mergeCell ref="B144:G144"/>
    <mergeCell ref="H144:I144"/>
    <mergeCell ref="B126:G126"/>
    <mergeCell ref="H126:I126"/>
    <mergeCell ref="H124:I124"/>
    <mergeCell ref="B95:D95"/>
    <mergeCell ref="H121:I121"/>
    <mergeCell ref="B83:H83"/>
    <mergeCell ref="B81:H81"/>
    <mergeCell ref="B82:H82"/>
    <mergeCell ref="D84:I84"/>
    <mergeCell ref="B85:H85"/>
    <mergeCell ref="H190:I190"/>
    <mergeCell ref="D191:I191"/>
    <mergeCell ref="B179:G179"/>
    <mergeCell ref="B195:H195"/>
    <mergeCell ref="H179:I179"/>
    <mergeCell ref="H184:I184"/>
    <mergeCell ref="D178:I178"/>
    <mergeCell ref="H183:I183"/>
    <mergeCell ref="H188:I188"/>
    <mergeCell ref="H189:I189"/>
    <mergeCell ref="B190:G190"/>
    <mergeCell ref="B188:G188"/>
    <mergeCell ref="B185:G185"/>
    <mergeCell ref="B192:D192"/>
    <mergeCell ref="E192:F192"/>
    <mergeCell ref="E193:F193"/>
    <mergeCell ref="B180:G180"/>
    <mergeCell ref="H180:I180"/>
    <mergeCell ref="B193:D193"/>
    <mergeCell ref="B194:D194"/>
    <mergeCell ref="E194:F194"/>
    <mergeCell ref="D187:I187"/>
    <mergeCell ref="B189:G189"/>
    <mergeCell ref="H185:I185"/>
    <mergeCell ref="D252:I252"/>
    <mergeCell ref="B253:G253"/>
    <mergeCell ref="H253:I253"/>
    <mergeCell ref="B254:G254"/>
    <mergeCell ref="H254:I254"/>
    <mergeCell ref="H237:I237"/>
    <mergeCell ref="H239:I239"/>
    <mergeCell ref="H235:I235"/>
    <mergeCell ref="B237:G237"/>
    <mergeCell ref="D234:I234"/>
    <mergeCell ref="B236:C236"/>
    <mergeCell ref="H236:I236"/>
    <mergeCell ref="D238:I238"/>
    <mergeCell ref="H208:I208"/>
    <mergeCell ref="B225:H225"/>
    <mergeCell ref="B256:G256"/>
    <mergeCell ref="H256:I256"/>
    <mergeCell ref="B240:C240"/>
    <mergeCell ref="H240:I240"/>
    <mergeCell ref="D244:I244"/>
    <mergeCell ref="H245:I245"/>
    <mergeCell ref="B246:C246"/>
    <mergeCell ref="H246:I246"/>
    <mergeCell ref="B247:G247"/>
    <mergeCell ref="H247:I247"/>
    <mergeCell ref="B255:G255"/>
    <mergeCell ref="H255:I255"/>
    <mergeCell ref="B241:G241"/>
    <mergeCell ref="H241:I241"/>
    <mergeCell ref="B230:D230"/>
    <mergeCell ref="H230:I230"/>
    <mergeCell ref="B231:G231"/>
    <mergeCell ref="H231:I231"/>
    <mergeCell ref="L115:L117"/>
    <mergeCell ref="B117:G117"/>
    <mergeCell ref="H99:I99"/>
    <mergeCell ref="H113:I113"/>
    <mergeCell ref="B99:G99"/>
    <mergeCell ref="D94:I94"/>
    <mergeCell ref="B116:G116"/>
    <mergeCell ref="F96:G96"/>
    <mergeCell ref="F95:G95"/>
    <mergeCell ref="B96:D96"/>
    <mergeCell ref="B97:D97"/>
    <mergeCell ref="B98:D98"/>
    <mergeCell ref="H95:I95"/>
    <mergeCell ref="H96:I96"/>
    <mergeCell ref="H97:I97"/>
    <mergeCell ref="H98:I98"/>
    <mergeCell ref="F97:G97"/>
    <mergeCell ref="F98:G98"/>
    <mergeCell ref="B108:D108"/>
    <mergeCell ref="D115:I115"/>
    <mergeCell ref="D100:I100"/>
    <mergeCell ref="J96:J98"/>
    <mergeCell ref="H101:I101"/>
    <mergeCell ref="B102:D102"/>
    <mergeCell ref="I7:J7"/>
    <mergeCell ref="I8:J10"/>
    <mergeCell ref="B3:C5"/>
    <mergeCell ref="H40:I40"/>
    <mergeCell ref="D3:J3"/>
    <mergeCell ref="D4:J4"/>
    <mergeCell ref="D5:J5"/>
    <mergeCell ref="B6:J6"/>
    <mergeCell ref="C7:H7"/>
    <mergeCell ref="C8:H8"/>
    <mergeCell ref="C9:H9"/>
    <mergeCell ref="F21:H21"/>
    <mergeCell ref="B15:J15"/>
    <mergeCell ref="B28:J28"/>
    <mergeCell ref="C10:H10"/>
    <mergeCell ref="D36:I36"/>
    <mergeCell ref="D39:I39"/>
    <mergeCell ref="I24:J24"/>
    <mergeCell ref="C25:E25"/>
    <mergeCell ref="F25:H25"/>
    <mergeCell ref="B18:G18"/>
    <mergeCell ref="C21:E21"/>
    <mergeCell ref="B58:D58"/>
    <mergeCell ref="B13:J13"/>
    <mergeCell ref="H16:I16"/>
    <mergeCell ref="E16:G16"/>
    <mergeCell ref="E17:G17"/>
    <mergeCell ref="H17:I17"/>
    <mergeCell ref="F23:H23"/>
    <mergeCell ref="C23:E23"/>
    <mergeCell ref="H43:I43"/>
    <mergeCell ref="B44:E44"/>
    <mergeCell ref="H44:I44"/>
    <mergeCell ref="H18:I18"/>
    <mergeCell ref="D42:I42"/>
    <mergeCell ref="C43:E43"/>
    <mergeCell ref="I25:J25"/>
    <mergeCell ref="C24:E24"/>
    <mergeCell ref="G31:J31"/>
    <mergeCell ref="G30:J30"/>
    <mergeCell ref="G34:J34"/>
    <mergeCell ref="H41:I41"/>
    <mergeCell ref="J58:J59"/>
    <mergeCell ref="C26:E26"/>
    <mergeCell ref="F26:H26"/>
    <mergeCell ref="I26:J26"/>
    <mergeCell ref="E63:F63"/>
    <mergeCell ref="I21:J21"/>
    <mergeCell ref="I23:J23"/>
    <mergeCell ref="C22:J22"/>
    <mergeCell ref="B20:J20"/>
    <mergeCell ref="B21:B22"/>
    <mergeCell ref="F24:H24"/>
    <mergeCell ref="G33:J33"/>
    <mergeCell ref="E58:F58"/>
    <mergeCell ref="B59:D59"/>
    <mergeCell ref="E59:F59"/>
    <mergeCell ref="B60:H60"/>
    <mergeCell ref="D61:I61"/>
    <mergeCell ref="B62:D62"/>
    <mergeCell ref="E62:F62"/>
    <mergeCell ref="B63:D63"/>
    <mergeCell ref="D47:I47"/>
    <mergeCell ref="D56:I56"/>
    <mergeCell ref="B57:D57"/>
    <mergeCell ref="E57:F57"/>
    <mergeCell ref="C40:G40"/>
    <mergeCell ref="B41:G41"/>
    <mergeCell ref="B54:H54"/>
    <mergeCell ref="B49:D49"/>
    <mergeCell ref="B183:G183"/>
    <mergeCell ref="D197:I197"/>
    <mergeCell ref="D182:I182"/>
    <mergeCell ref="B176:G176"/>
    <mergeCell ref="H176:I176"/>
    <mergeCell ref="H148:I148"/>
    <mergeCell ref="G165:J165"/>
    <mergeCell ref="B153:G153"/>
    <mergeCell ref="B149:G149"/>
    <mergeCell ref="D151:I151"/>
    <mergeCell ref="B184:G184"/>
    <mergeCell ref="E173:G173"/>
    <mergeCell ref="H173:I173"/>
    <mergeCell ref="H167:I167"/>
    <mergeCell ref="B152:G152"/>
    <mergeCell ref="B148:G148"/>
    <mergeCell ref="B150:G150"/>
    <mergeCell ref="H150:I150"/>
    <mergeCell ref="E175:G175"/>
    <mergeCell ref="H175:I175"/>
    <mergeCell ref="B181:G181"/>
    <mergeCell ref="H181:I181"/>
    <mergeCell ref="G158:J158"/>
    <mergeCell ref="B169:G169"/>
    <mergeCell ref="B229:D229"/>
    <mergeCell ref="H229:I229"/>
    <mergeCell ref="B214:G214"/>
    <mergeCell ref="H214:I214"/>
    <mergeCell ref="D228:I228"/>
    <mergeCell ref="B217:G217"/>
    <mergeCell ref="H217:I217"/>
    <mergeCell ref="H215:I215"/>
    <mergeCell ref="B215:G215"/>
    <mergeCell ref="B221:D221"/>
    <mergeCell ref="H218:I218"/>
    <mergeCell ref="B222:D222"/>
    <mergeCell ref="B224:D224"/>
    <mergeCell ref="D216:I216"/>
    <mergeCell ref="D220:I220"/>
    <mergeCell ref="B218:G218"/>
    <mergeCell ref="B219:G219"/>
    <mergeCell ref="H219:I219"/>
    <mergeCell ref="D199:I199"/>
    <mergeCell ref="D212:I212"/>
    <mergeCell ref="F208:G208"/>
    <mergeCell ref="B210:G210"/>
    <mergeCell ref="H210:I210"/>
    <mergeCell ref="D201:I201"/>
    <mergeCell ref="F209:G209"/>
    <mergeCell ref="D203:I203"/>
    <mergeCell ref="H209:I209"/>
    <mergeCell ref="B213:G213"/>
    <mergeCell ref="H213:I213"/>
    <mergeCell ref="D206:I206"/>
    <mergeCell ref="H120:I120"/>
    <mergeCell ref="B114:G114"/>
    <mergeCell ref="H114:I114"/>
    <mergeCell ref="B110:J110"/>
    <mergeCell ref="H130:I130"/>
    <mergeCell ref="H162:I162"/>
    <mergeCell ref="H161:I161"/>
    <mergeCell ref="H132:I132"/>
    <mergeCell ref="B154:G154"/>
    <mergeCell ref="B130:G130"/>
    <mergeCell ref="B113:D113"/>
    <mergeCell ref="H131:I131"/>
    <mergeCell ref="H152:I152"/>
    <mergeCell ref="D147:I147"/>
    <mergeCell ref="B161:G161"/>
    <mergeCell ref="H160:I160"/>
    <mergeCell ref="B131:G131"/>
    <mergeCell ref="B160:G160"/>
    <mergeCell ref="B162:G162"/>
    <mergeCell ref="H149:I149"/>
    <mergeCell ref="D119:I119"/>
    <mergeCell ref="H154:I154"/>
    <mergeCell ref="G157:J157"/>
    <mergeCell ref="H118:I118"/>
    <mergeCell ref="H174:I174"/>
    <mergeCell ref="B125:G125"/>
    <mergeCell ref="D137:I137"/>
    <mergeCell ref="B138:G138"/>
    <mergeCell ref="H138:I138"/>
    <mergeCell ref="B139:G139"/>
    <mergeCell ref="H139:I139"/>
    <mergeCell ref="B140:G140"/>
    <mergeCell ref="H140:I140"/>
    <mergeCell ref="H153:I153"/>
    <mergeCell ref="B173:D173"/>
    <mergeCell ref="E174:G174"/>
    <mergeCell ref="B171:J171"/>
    <mergeCell ref="B172:J172"/>
    <mergeCell ref="B168:G168"/>
    <mergeCell ref="H169:I169"/>
    <mergeCell ref="H168:I168"/>
    <mergeCell ref="B167:G167"/>
    <mergeCell ref="G164:J164"/>
    <mergeCell ref="D166:I166"/>
    <mergeCell ref="D159:I159"/>
    <mergeCell ref="B89:H89"/>
    <mergeCell ref="H109:I109"/>
    <mergeCell ref="B112:D112"/>
    <mergeCell ref="H116:I116"/>
    <mergeCell ref="B101:D101"/>
    <mergeCell ref="F101:G101"/>
    <mergeCell ref="F102:G102"/>
    <mergeCell ref="H102:I102"/>
    <mergeCell ref="B103:G103"/>
    <mergeCell ref="H103:I103"/>
    <mergeCell ref="B134:G134"/>
    <mergeCell ref="H134:I134"/>
    <mergeCell ref="B135:G135"/>
    <mergeCell ref="H135:I135"/>
    <mergeCell ref="B136:G136"/>
    <mergeCell ref="H136:I136"/>
    <mergeCell ref="B143:G143"/>
    <mergeCell ref="H143:I143"/>
    <mergeCell ref="D141:I141"/>
    <mergeCell ref="B142:G142"/>
    <mergeCell ref="H142:I142"/>
    <mergeCell ref="B90:H90"/>
    <mergeCell ref="B91:H91"/>
    <mergeCell ref="B86:H86"/>
    <mergeCell ref="B87:H87"/>
    <mergeCell ref="B64:H64"/>
    <mergeCell ref="D65:I65"/>
    <mergeCell ref="B66:D66"/>
    <mergeCell ref="D51:I51"/>
    <mergeCell ref="B52:D52"/>
    <mergeCell ref="E52:F52"/>
    <mergeCell ref="E66:F66"/>
    <mergeCell ref="G66:H66"/>
    <mergeCell ref="B67:D67"/>
    <mergeCell ref="E67:F67"/>
    <mergeCell ref="G67:H67"/>
    <mergeCell ref="D69:I69"/>
    <mergeCell ref="B70:D70"/>
    <mergeCell ref="E70:F70"/>
    <mergeCell ref="G70:H70"/>
    <mergeCell ref="B71:D71"/>
    <mergeCell ref="E71:F71"/>
    <mergeCell ref="G71:H71"/>
    <mergeCell ref="B72:H72"/>
    <mergeCell ref="D88:I88"/>
    <mergeCell ref="L121:L122"/>
    <mergeCell ref="D133:I133"/>
    <mergeCell ref="B122:G122"/>
    <mergeCell ref="H125:I125"/>
    <mergeCell ref="D123:I123"/>
    <mergeCell ref="D129:I129"/>
    <mergeCell ref="B132:G132"/>
    <mergeCell ref="B124:G124"/>
    <mergeCell ref="H122:I122"/>
    <mergeCell ref="B121:G121"/>
    <mergeCell ref="G52:H52"/>
    <mergeCell ref="B53:D53"/>
    <mergeCell ref="E53:F53"/>
    <mergeCell ref="G53:H53"/>
    <mergeCell ref="E49:F49"/>
    <mergeCell ref="G49:H49"/>
    <mergeCell ref="B48:D48"/>
    <mergeCell ref="E48:F48"/>
    <mergeCell ref="G48:H48"/>
    <mergeCell ref="B50:H50"/>
  </mergeCells>
  <phoneticPr fontId="2" type="noConversion"/>
  <conditionalFormatting sqref="F23:F27 G30:G31 G34:G35 G158">
    <cfRule type="cellIs" dxfId="271" priority="11" operator="equal">
      <formula>0</formula>
    </cfRule>
  </conditionalFormatting>
  <conditionalFormatting sqref="F11:H12 H16:H19">
    <cfRule type="cellIs" dxfId="270" priority="29" operator="equal">
      <formula>0</formula>
    </cfRule>
  </conditionalFormatting>
  <conditionalFormatting sqref="G164:G165">
    <cfRule type="cellIs" dxfId="269" priority="1" operator="equal">
      <formula>0</formula>
    </cfRule>
  </conditionalFormatting>
  <printOptions horizontalCentered="1"/>
  <pageMargins left="0.23622047244094491" right="0.23622047244094491" top="0.39370078740157483" bottom="0.39370078740157483" header="0" footer="0.19685039370078741"/>
  <pageSetup paperSize="9" scale="54" fitToHeight="0" orientation="portrait" r:id="rId1"/>
  <headerFooter>
    <oddFooter>Página &amp;P de &amp;N</oddFooter>
  </headerFooter>
  <rowBreaks count="1" manualBreakCount="1">
    <brk id="174" min="1" max="9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TW29"/>
  <sheetViews>
    <sheetView workbookViewId="0"/>
  </sheetViews>
  <sheetFormatPr defaultColWidth="8.85546875" defaultRowHeight="12.75" x14ac:dyDescent="0.2"/>
  <cols>
    <col min="1" max="1" width="8.85546875" style="42"/>
    <col min="2" max="2" width="11.42578125" style="42" customWidth="1"/>
    <col min="3" max="3" width="12.42578125" style="42" customWidth="1"/>
    <col min="4" max="4" width="12.140625" style="42" customWidth="1"/>
    <col min="5" max="5" width="67.5703125" style="42" customWidth="1"/>
    <col min="6" max="6" width="12.140625" style="42" customWidth="1"/>
    <col min="7" max="7" width="12.42578125" style="42" customWidth="1"/>
    <col min="8" max="8" width="13.28515625" style="42" customWidth="1"/>
    <col min="9" max="9" width="15.85546875" style="42" customWidth="1"/>
    <col min="10" max="10" width="13.85546875" style="143" customWidth="1"/>
    <col min="11" max="11" width="13.85546875" style="42" customWidth="1"/>
    <col min="12" max="12" width="59.5703125" style="42" customWidth="1"/>
    <col min="13" max="13" width="13.85546875" style="42" customWidth="1"/>
    <col min="14" max="16384" width="8.85546875" style="42"/>
  </cols>
  <sheetData>
    <row r="1" spans="2:543" x14ac:dyDescent="0.2">
      <c r="B1" s="324"/>
      <c r="C1" s="324"/>
      <c r="D1" s="324"/>
      <c r="E1" s="324"/>
      <c r="F1" s="324"/>
      <c r="G1" s="324"/>
      <c r="H1" s="324"/>
      <c r="I1" s="324"/>
    </row>
    <row r="2" spans="2:543" x14ac:dyDescent="0.2">
      <c r="B2" s="325"/>
      <c r="C2" s="326"/>
      <c r="D2" s="327"/>
      <c r="E2" s="753" t="s">
        <v>1</v>
      </c>
      <c r="F2" s="754"/>
      <c r="G2" s="754"/>
      <c r="H2" s="754"/>
      <c r="I2" s="755"/>
    </row>
    <row r="3" spans="2:543" x14ac:dyDescent="0.2">
      <c r="B3" s="328"/>
      <c r="C3" s="310"/>
      <c r="D3" s="329"/>
      <c r="E3" s="756" t="s">
        <v>273</v>
      </c>
      <c r="F3" s="757"/>
      <c r="G3" s="757"/>
      <c r="H3" s="757"/>
      <c r="I3" s="758"/>
    </row>
    <row r="4" spans="2:543" x14ac:dyDescent="0.2">
      <c r="B4" s="330"/>
      <c r="C4" s="331"/>
      <c r="D4" s="332"/>
      <c r="E4" s="759" t="s">
        <v>27</v>
      </c>
      <c r="F4" s="760"/>
      <c r="G4" s="760"/>
      <c r="H4" s="760"/>
      <c r="I4" s="761"/>
    </row>
    <row r="5" spans="2:543" ht="15.75" x14ac:dyDescent="0.2">
      <c r="B5" s="762" t="s">
        <v>32</v>
      </c>
      <c r="C5" s="763"/>
      <c r="D5" s="763"/>
      <c r="E5" s="763"/>
      <c r="F5" s="763"/>
      <c r="G5" s="763"/>
      <c r="H5" s="763"/>
      <c r="I5" s="764"/>
    </row>
    <row r="6" spans="2:543" ht="15" customHeight="1" x14ac:dyDescent="0.2">
      <c r="B6" s="333" t="s">
        <v>171</v>
      </c>
      <c r="C6" s="334" t="s">
        <v>635</v>
      </c>
      <c r="D6" s="335"/>
      <c r="E6" s="335"/>
      <c r="F6" s="335"/>
      <c r="G6" s="335"/>
      <c r="H6" s="505" t="s">
        <v>406</v>
      </c>
      <c r="I6" s="336"/>
    </row>
    <row r="7" spans="2:543" ht="15" customHeight="1" x14ac:dyDescent="0.2">
      <c r="B7" s="333" t="s">
        <v>2</v>
      </c>
      <c r="C7" s="334" t="s">
        <v>284</v>
      </c>
      <c r="D7" s="335"/>
      <c r="E7" s="335"/>
      <c r="F7" s="335"/>
      <c r="G7" s="335"/>
      <c r="H7" s="765" t="s">
        <v>484</v>
      </c>
      <c r="I7" s="766"/>
    </row>
    <row r="8" spans="2:543" ht="15" customHeight="1" x14ac:dyDescent="0.2">
      <c r="B8" s="333" t="s">
        <v>3</v>
      </c>
      <c r="C8" s="334" t="s">
        <v>634</v>
      </c>
      <c r="D8" s="335"/>
      <c r="E8" s="335"/>
      <c r="F8" s="335"/>
      <c r="G8" s="335"/>
      <c r="H8" s="765"/>
      <c r="I8" s="766"/>
      <c r="TO8" s="143"/>
      <c r="TP8" s="143"/>
      <c r="TQ8" s="143"/>
      <c r="TR8" s="143"/>
      <c r="TS8" s="143"/>
      <c r="TT8" s="143"/>
      <c r="TU8" s="143"/>
      <c r="TV8" s="143"/>
      <c r="TW8" s="143"/>
    </row>
    <row r="9" spans="2:543" x14ac:dyDescent="0.2">
      <c r="B9" s="337" t="s">
        <v>64</v>
      </c>
      <c r="C9" s="334" t="s">
        <v>763</v>
      </c>
      <c r="D9" s="335"/>
      <c r="E9" s="335"/>
      <c r="F9" s="335"/>
      <c r="G9" s="335"/>
      <c r="H9" s="767"/>
      <c r="I9" s="768"/>
      <c r="TO9" s="143"/>
      <c r="TP9" s="143"/>
      <c r="TQ9" s="143"/>
      <c r="TR9" s="143"/>
      <c r="TS9" s="143"/>
      <c r="TT9" s="143"/>
      <c r="TU9" s="143"/>
      <c r="TV9" s="143"/>
      <c r="TW9" s="143"/>
    </row>
    <row r="10" spans="2:543" x14ac:dyDescent="0.2">
      <c r="B10" s="217" t="s">
        <v>384</v>
      </c>
      <c r="C10" s="749" t="s">
        <v>387</v>
      </c>
      <c r="D10" s="749" t="s">
        <v>33</v>
      </c>
      <c r="E10" s="750" t="s">
        <v>652</v>
      </c>
      <c r="F10" s="218" t="s">
        <v>386</v>
      </c>
      <c r="G10" s="217" t="s">
        <v>109</v>
      </c>
      <c r="H10" s="219" t="s">
        <v>385</v>
      </c>
      <c r="I10" s="220">
        <v>2163.81</v>
      </c>
    </row>
    <row r="11" spans="2:543" x14ac:dyDescent="0.2">
      <c r="B11" s="749" t="s">
        <v>5</v>
      </c>
      <c r="C11" s="749"/>
      <c r="D11" s="749"/>
      <c r="E11" s="750"/>
      <c r="F11" s="752" t="s">
        <v>34</v>
      </c>
      <c r="G11" s="752" t="s">
        <v>35</v>
      </c>
      <c r="H11" s="751" t="s">
        <v>39</v>
      </c>
      <c r="I11" s="751"/>
    </row>
    <row r="12" spans="2:543" ht="25.5" x14ac:dyDescent="0.2">
      <c r="B12" s="749"/>
      <c r="C12" s="749"/>
      <c r="D12" s="749"/>
      <c r="E12" s="750"/>
      <c r="F12" s="752"/>
      <c r="G12" s="752"/>
      <c r="H12" s="221" t="s">
        <v>36</v>
      </c>
      <c r="I12" s="221" t="s">
        <v>37</v>
      </c>
    </row>
    <row r="13" spans="2:543" ht="38.25" x14ac:dyDescent="0.2">
      <c r="B13" s="222">
        <v>1</v>
      </c>
      <c r="C13" s="222" t="s">
        <v>51</v>
      </c>
      <c r="D13" s="222">
        <v>34381</v>
      </c>
      <c r="E13" s="102" t="s">
        <v>831</v>
      </c>
      <c r="F13" s="230" t="s">
        <v>832</v>
      </c>
      <c r="G13" s="223">
        <v>3.12</v>
      </c>
      <c r="H13" s="231">
        <v>390.22</v>
      </c>
      <c r="I13" s="224">
        <v>1217.48</v>
      </c>
    </row>
    <row r="14" spans="2:543" ht="25.5" x14ac:dyDescent="0.2">
      <c r="B14" s="222">
        <v>2</v>
      </c>
      <c r="C14" s="222" t="s">
        <v>51</v>
      </c>
      <c r="D14" s="222">
        <v>88629</v>
      </c>
      <c r="E14" s="102" t="s">
        <v>833</v>
      </c>
      <c r="F14" s="230" t="s">
        <v>773</v>
      </c>
      <c r="G14" s="223">
        <v>0.11</v>
      </c>
      <c r="H14" s="231">
        <v>641.35</v>
      </c>
      <c r="I14" s="224">
        <v>70.540000000000006</v>
      </c>
    </row>
    <row r="15" spans="2:543" x14ac:dyDescent="0.2">
      <c r="B15" s="222">
        <v>3</v>
      </c>
      <c r="C15" s="222" t="s">
        <v>51</v>
      </c>
      <c r="D15" s="222">
        <v>88325</v>
      </c>
      <c r="E15" s="102" t="s">
        <v>834</v>
      </c>
      <c r="F15" s="230" t="s">
        <v>752</v>
      </c>
      <c r="G15" s="223">
        <v>1.36</v>
      </c>
      <c r="H15" s="231">
        <v>23.22</v>
      </c>
      <c r="I15" s="224">
        <v>31.57</v>
      </c>
    </row>
    <row r="16" spans="2:543" x14ac:dyDescent="0.2">
      <c r="B16" s="222">
        <v>4</v>
      </c>
      <c r="C16" s="222" t="s">
        <v>51</v>
      </c>
      <c r="D16" s="222">
        <v>88309</v>
      </c>
      <c r="E16" s="102" t="s">
        <v>835</v>
      </c>
      <c r="F16" s="230" t="s">
        <v>752</v>
      </c>
      <c r="G16" s="223">
        <v>1.23</v>
      </c>
      <c r="H16" s="231">
        <v>26.04</v>
      </c>
      <c r="I16" s="224">
        <v>32.020000000000003</v>
      </c>
    </row>
    <row r="17" spans="2:9" x14ac:dyDescent="0.2">
      <c r="B17" s="222">
        <v>5</v>
      </c>
      <c r="C17" s="222" t="s">
        <v>51</v>
      </c>
      <c r="D17" s="222">
        <v>88316</v>
      </c>
      <c r="E17" s="102" t="s">
        <v>836</v>
      </c>
      <c r="F17" s="230" t="s">
        <v>752</v>
      </c>
      <c r="G17" s="223">
        <v>0.62</v>
      </c>
      <c r="H17" s="231">
        <v>20.96</v>
      </c>
      <c r="I17" s="224">
        <v>12.99</v>
      </c>
    </row>
    <row r="18" spans="2:9" ht="38.25" x14ac:dyDescent="0.2">
      <c r="B18" s="222">
        <v>6</v>
      </c>
      <c r="C18" s="222" t="s">
        <v>52</v>
      </c>
      <c r="D18" s="222">
        <v>2001003023</v>
      </c>
      <c r="E18" s="102" t="s">
        <v>837</v>
      </c>
      <c r="F18" s="230" t="s">
        <v>40</v>
      </c>
      <c r="G18" s="223">
        <v>1</v>
      </c>
      <c r="H18" s="231">
        <v>799.21</v>
      </c>
      <c r="I18" s="224">
        <v>799.21</v>
      </c>
    </row>
    <row r="19" spans="2:9" x14ac:dyDescent="0.2">
      <c r="B19" s="217" t="s">
        <v>757</v>
      </c>
      <c r="C19" s="749" t="s">
        <v>387</v>
      </c>
      <c r="D19" s="749" t="s">
        <v>33</v>
      </c>
      <c r="E19" s="750" t="s">
        <v>754</v>
      </c>
      <c r="F19" s="218" t="s">
        <v>386</v>
      </c>
      <c r="G19" s="217" t="s">
        <v>109</v>
      </c>
      <c r="H19" s="219" t="s">
        <v>385</v>
      </c>
      <c r="I19" s="220">
        <v>69.39</v>
      </c>
    </row>
    <row r="20" spans="2:9" x14ac:dyDescent="0.2">
      <c r="B20" s="749" t="s">
        <v>5</v>
      </c>
      <c r="C20" s="749"/>
      <c r="D20" s="749"/>
      <c r="E20" s="750"/>
      <c r="F20" s="752" t="s">
        <v>34</v>
      </c>
      <c r="G20" s="752" t="s">
        <v>35</v>
      </c>
      <c r="H20" s="751" t="s">
        <v>39</v>
      </c>
      <c r="I20" s="751"/>
    </row>
    <row r="21" spans="2:9" ht="25.5" x14ac:dyDescent="0.2">
      <c r="B21" s="749"/>
      <c r="C21" s="749"/>
      <c r="D21" s="749"/>
      <c r="E21" s="750"/>
      <c r="F21" s="752"/>
      <c r="G21" s="752"/>
      <c r="H21" s="221" t="s">
        <v>36</v>
      </c>
      <c r="I21" s="221" t="s">
        <v>37</v>
      </c>
    </row>
    <row r="22" spans="2:9" x14ac:dyDescent="0.2">
      <c r="B22" s="222">
        <v>1</v>
      </c>
      <c r="C22" s="222" t="s">
        <v>95</v>
      </c>
      <c r="D22" s="222">
        <v>99250</v>
      </c>
      <c r="E22" s="500" t="s">
        <v>750</v>
      </c>
      <c r="F22" s="230" t="s">
        <v>752</v>
      </c>
      <c r="G22" s="223">
        <v>1.607</v>
      </c>
      <c r="H22" s="231">
        <v>18.72</v>
      </c>
      <c r="I22" s="224">
        <v>30.08</v>
      </c>
    </row>
    <row r="23" spans="2:9" ht="25.5" customHeight="1" x14ac:dyDescent="0.2">
      <c r="B23" s="222">
        <v>2</v>
      </c>
      <c r="C23" s="222" t="s">
        <v>95</v>
      </c>
      <c r="D23" s="222">
        <v>99900</v>
      </c>
      <c r="E23" s="500" t="s">
        <v>751</v>
      </c>
      <c r="F23" s="230" t="s">
        <v>752</v>
      </c>
      <c r="G23" s="223">
        <v>2.8119999999999998</v>
      </c>
      <c r="H23" s="231">
        <v>13.98</v>
      </c>
      <c r="I23" s="224">
        <v>39.31</v>
      </c>
    </row>
    <row r="24" spans="2:9" x14ac:dyDescent="0.2">
      <c r="B24" s="217" t="s">
        <v>749</v>
      </c>
      <c r="C24" s="749" t="s">
        <v>387</v>
      </c>
      <c r="D24" s="749" t="s">
        <v>33</v>
      </c>
      <c r="E24" s="750" t="s">
        <v>755</v>
      </c>
      <c r="F24" s="218" t="s">
        <v>386</v>
      </c>
      <c r="G24" s="217" t="s">
        <v>109</v>
      </c>
      <c r="H24" s="219" t="s">
        <v>385</v>
      </c>
      <c r="I24" s="220">
        <v>140.85</v>
      </c>
    </row>
    <row r="25" spans="2:9" x14ac:dyDescent="0.2">
      <c r="B25" s="749" t="s">
        <v>5</v>
      </c>
      <c r="C25" s="749"/>
      <c r="D25" s="749"/>
      <c r="E25" s="750"/>
      <c r="F25" s="752" t="s">
        <v>34</v>
      </c>
      <c r="G25" s="752" t="s">
        <v>35</v>
      </c>
      <c r="H25" s="751" t="s">
        <v>39</v>
      </c>
      <c r="I25" s="751"/>
    </row>
    <row r="26" spans="2:9" ht="25.5" x14ac:dyDescent="0.2">
      <c r="B26" s="749"/>
      <c r="C26" s="749"/>
      <c r="D26" s="749"/>
      <c r="E26" s="750"/>
      <c r="F26" s="752"/>
      <c r="G26" s="752"/>
      <c r="H26" s="221" t="s">
        <v>36</v>
      </c>
      <c r="I26" s="221" t="s">
        <v>37</v>
      </c>
    </row>
    <row r="27" spans="2:9" x14ac:dyDescent="0.2">
      <c r="B27" s="222">
        <v>1</v>
      </c>
      <c r="C27" s="222" t="s">
        <v>95</v>
      </c>
      <c r="D27" s="222">
        <v>99250</v>
      </c>
      <c r="E27" s="500" t="s">
        <v>750</v>
      </c>
      <c r="F27" s="230" t="s">
        <v>752</v>
      </c>
      <c r="G27" s="223">
        <v>1.948</v>
      </c>
      <c r="H27" s="231">
        <v>15.15</v>
      </c>
      <c r="I27" s="224">
        <v>29.51</v>
      </c>
    </row>
    <row r="28" spans="2:9" x14ac:dyDescent="0.2">
      <c r="B28" s="222">
        <v>2</v>
      </c>
      <c r="C28" s="222" t="s">
        <v>95</v>
      </c>
      <c r="D28" s="222">
        <v>99900</v>
      </c>
      <c r="E28" s="500" t="s">
        <v>751</v>
      </c>
      <c r="F28" s="230" t="s">
        <v>752</v>
      </c>
      <c r="G28" s="223">
        <v>1.948</v>
      </c>
      <c r="H28" s="231">
        <v>18.72</v>
      </c>
      <c r="I28" s="224">
        <v>36.46</v>
      </c>
    </row>
    <row r="29" spans="2:9" ht="45.75" customHeight="1" x14ac:dyDescent="0.2">
      <c r="B29" s="222">
        <v>2</v>
      </c>
      <c r="C29" s="222" t="s">
        <v>51</v>
      </c>
      <c r="D29" s="222">
        <v>103290</v>
      </c>
      <c r="E29" s="102" t="s">
        <v>838</v>
      </c>
      <c r="F29" s="230" t="s">
        <v>131</v>
      </c>
      <c r="G29" s="223">
        <v>4</v>
      </c>
      <c r="H29" s="231">
        <v>18.72</v>
      </c>
      <c r="I29" s="224">
        <v>74.88</v>
      </c>
    </row>
  </sheetData>
  <autoFilter ref="C1:C9"/>
  <mergeCells count="26">
    <mergeCell ref="B11:B12"/>
    <mergeCell ref="F11:F12"/>
    <mergeCell ref="E2:I2"/>
    <mergeCell ref="E3:I3"/>
    <mergeCell ref="E4:I4"/>
    <mergeCell ref="B5:I5"/>
    <mergeCell ref="H7:I9"/>
    <mergeCell ref="G11:G12"/>
    <mergeCell ref="H11:I11"/>
    <mergeCell ref="C10:C12"/>
    <mergeCell ref="D10:D12"/>
    <mergeCell ref="E10:E12"/>
    <mergeCell ref="C19:C21"/>
    <mergeCell ref="D19:D21"/>
    <mergeCell ref="E19:E21"/>
    <mergeCell ref="H20:I20"/>
    <mergeCell ref="B25:B26"/>
    <mergeCell ref="F25:F26"/>
    <mergeCell ref="B20:B21"/>
    <mergeCell ref="F20:F21"/>
    <mergeCell ref="G20:G21"/>
    <mergeCell ref="G25:G26"/>
    <mergeCell ref="H25:I25"/>
    <mergeCell ref="C24:C26"/>
    <mergeCell ref="D24:D26"/>
    <mergeCell ref="E24:E26"/>
  </mergeCells>
  <dataValidations disablePrompts="1" count="2">
    <dataValidation type="list" allowBlank="1" showInputMessage="1" showErrorMessage="1" sqref="G10 G19 G24">
      <formula1>" UN,M,M3,M2,MCJ,TXKM,T,M3XKM"</formula1>
    </dataValidation>
    <dataValidation type="list" allowBlank="1" showInputMessage="1" showErrorMessage="1" sqref="C10:C29">
      <formula1>"SINAPI,AGESUL,SBC,COTAÇÃO"</formula1>
    </dataValidation>
  </dataValidations>
  <printOptions horizontalCentered="1"/>
  <pageMargins left="0.25" right="0.25" top="0.75" bottom="0.75" header="0.3" footer="0.3"/>
  <pageSetup paperSize="9" scale="62" fitToHeight="0" orientation="portrait" horizontalDpi="4294967292" verticalDpi="300" r:id="rId1"/>
  <headerFooter>
    <oddFooter>Página &amp;P de 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7 d c f 4 f 0 - 6 c e 0 - 4 3 e b - 8 6 0 2 - 6 4 f 7 4 1 6 0 0 7 0 c "   x m l n s = " h t t p : / / s c h e m a s . m i c r o s o f t . c o m / D a t a M a s h u p " > A A A A A C o H A A B Q S w M E F A A C A A g A g W w v V x U N 7 q 6 j A A A A 9 g A A A B I A H A B D b 2 5 m a W c v U G F j a 2 F n Z S 5 4 b W w g o h g A K K A U A A A A A A A A A A A A A A A A A A A A A A A A A A A A h Y 9 N D o I w G E S v Q r r v D 3 V j y E d J d C u J 0 c S 4 b U q F R i i E F s v d X H g k r y B G U X c u 5 8 1 b z N y v N 8 j G p o 4 u u n e m t S m K C U O R t q o t j C 1 T N P g T X q J M w F a q s y x 1 N M n W J a M r U l R 5 3 y W U h h B I W J C 2 L y l n L K b H f L N X l W 4 k + s j m v 4 y N d V 5 a p Z G A w 2 u M 4 C T m j H D O C Q M 6 Q 8 i N / Q p 8 2 v t s f y C s h 9 o P v R a d x 6 s d 0 D k C f X 8 Q D 1 B L A w Q U A A I A C A C B b C 9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W w v V y + 3 e w Q l B A A A n k Q A A B M A H A B G b 3 J t d W x h c y 9 T Z W N 0 a W 9 u M S 5 t I K I Y A C i g F A A A A A A A A A A A A A A A A A A A A A A A A A A A A O 2 a T W / b N h j H z w u Q 7 0 C o l w T Q D P l F T r v B B 0 Z i P A 6 S q F G y U W w a C i / h W g G O F E h y k a L o Y d i h 6 K G n f Z N 9 h O m L j Z S T O F 7 9 E n s O a i r M Q U k o W / r z / 3 s e v u f s v I j T B A T T 3 8 3 v D w 8 O D / I 3 o 4 x d g G e a Y Z j g W + D j g A D k A o t 4 F k U h A T 5 x s E 0 0 0 A N j V h w e A P 5 z l i Y F 4 w V W / r Z h p + e T S 5 Y U R 2 f x m D U s c S c p 8 i O t / 1 3 k s g m w s / g t i w L i Q o o A 8 v r I + w F S D C P L w c g L U R C 1 j F Y r E j e c Q R 9 G l Q Q X Y h J B 1 3 c w L D + W f 3 I J 0 I M R o e V H 6 P I v k S h 8 G U Y r 1 T a K 6 0 I 7 1 n + x 2 T i + j A u W 9 b R v N B 1 Y 6 X h y m e S 9 t g 5 Q c p 5 e x M n r X t c 0 j K Y O f p q k B Q u K d 2 P W m / 3 Z 8 N K E / X q s T 2 v 9 T A v j q x T A M X / e 6 C I V j o S j 3 / i n w m y U 5 L + n 2 e X 0 + e G 7 K 5 Y f V R 7 p 7 9 9 r 0 8 I m f 3 3 B b 4 C C X R c f d H B b 3 l p S 3 p 4 r / 3 B 8 e B A n i 2 V s A B E c t Y 4 V y F q A b C u Q 9 Q D Z U S D r A d J U I O s B s q t A 1 g P k i Q J Z D 5 D P F c h 6 g H y h Q N Y D Z N N Q J K U h a X B b Q n i K H A h s B K B 7 O j U a 9 B G F z h 5 i X K n 3 B m R L 1 z Q d X R f Z a D g a T 1 j e w K + T N G M 6 f 2 u 3 O e M z 9 S Q D w q D H w D O P Y e 5 t 8 x Q I t X i t e G A t r t v G F K I o Q H T I A 5 v e e c y f b K V X 8 W h m u j W O + a d Z H v l p V q T A n W R F n L x J B Z p 2 Z M E A A g f S O f 8 r Z Q G g a I h D Q I e G G a 0 R v i a v u r L l 1 a y 8 s 6 T c X F L e 3 T I / 7 x s 8 R L R f + e s T G n I O r g e a r 0 w D b J m q X y V I V t d h T b x 0 6 h I v / 4 P / K 9 5 1 h R S C H 6 F X + X x r o G w x s L I e K g 6 W x U F L 4 C G n i I Y D C v c f 9 5 z c N V R P 6 k J 1 0 9 5 g V n 6 y i + g Y u A h h n l k u C m V o E b 7 U r L J / F V 8 b D 3 F Q / s V H 0 2 I i 0 6 f Q w + H m G 7 B f B f N C 6 W t o m 3 W h v a x V 2 C 4 K 3 A G V B L p Q q h h v y r j N r w D + D N r t l x 1 T D I 5 M 9 5 + / Z R n k r R C v x g C P P Q Y Q 5 p 8 R S g n w h 5 Y c s X I n 9 + m u w 9 3 a 0 e H X m y n R / r O 7 J 1 b l 9 W P n t T B 7 u m g i R 2 B M t a o V w F 2 t A N 5 t X 1 i g Y 4 p + V Z L B w G L d q q V f 7 M t W h z A V 0 z 1 n u s V 5 T M V 0 j 5 h S Y k O / / H R r j R w w / y N a r a o t I 9 z l V 2 i h o F q a I g F A g Y 8 s D L E E A 6 2 l 0 t f Q b u 0 r 7 e 3 o z b a e H T L g v k l C 7 g v Z T 5 y a H I O f J 0 7 u e T V O 8 M S G H m 9 6 a P n Z w R Y E v A B R r 1 r X 9 y F F t g y H V h 5 a E z W H 3 d U c 9 r 7 j K H C h E y L h c z D w E T 0 r P 1 s Y i R 3 A 8 o 8 K h D z L H V t V S 0 X V Y 0 Z V w P 8 v P 4 X Y q o 5 7 u t C u t p f l D q n V d V L x t K t 4 e i E 8 R T g k F D u i i 7 / Z q B b d A Z R n c f 4 h t V B z w l U x E B B H Z J g c q G / E q l Z g R 6 1 A U 5 w z 5 z l j 4 / 1 f Y 7 + n 9 e n M Q 9 a f J p Z j O q l O R T 8 o B v 4 F U E s B A i 0 A F A A C A A g A g W w v V x U N 7 q 6 j A A A A 9 g A A A B I A A A A A A A A A A A A A A A A A A A A A A E N v b m Z p Z y 9 Q Y W N r Y W d l L n h t b F B L A Q I t A B Q A A g A I A I F s L 1 c P y u m r p A A A A O k A A A A T A A A A A A A A A A A A A A A A A O 8 A A A B b Q 2 9 u d G V u d F 9 U e X B l c 1 0 u e G 1 s U E s B A i 0 A F A A C A A g A g W w v V y + 3 e w Q l B A A A n k Q A A B M A A A A A A A A A A A A A A A A A 4 A E A A E Z v c m 1 1 b G F z L 1 N l Y 3 R p b 2 4 x L m 1 Q S w U G A A A A A A M A A w D C A A A A U g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E o B A A A A A A B W S g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O F Q x N j o x M D o 1 M C 4 3 M D E 1 N j Y 0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D U g L S B Q S V N P I E V N I E N P T k N S R V R P I F B P T E l E T y 9 B d X R v U m V t b 3 Z l Z E N v b H V t b n M x L n t D b 2 x 1 b W 4 x L D B 9 J n F 1 b 3 Q 7 L C Z x d W 9 0 O 1 N l Y 3 R p b 2 4 x L z A w N S A t I F B J U 0 8 g R U 0 g Q 0 9 O Q 1 J F V E 8 g U E 9 M S U R P L 0 F 1 d G 9 S Z W 1 v d m V k Q 2 9 s d W 1 u c z E u e 0 N v b H V t b j I s M X 0 m c X V v d D s s J n F 1 b 3 Q 7 U 2 V j d G l v b j E v M D A 1 I C 0 g U E l T T y B F T S B D T 0 5 D U k V U T y B Q T 0 x J R E 8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8 w M D U g L S B Q S V N P I E V N I E N P T k N S R V R P I F B P T E l E T y 9 B d X R v U m V t b 3 Z l Z E N v b H V t b n M x L n t D b 2 x 1 b W 4 x L D B 9 J n F 1 b 3 Q 7 L C Z x d W 9 0 O 1 N l Y 3 R p b 2 4 x L z A w N S A t I F B J U 0 8 g R U 0 g Q 0 9 O Q 1 J F V E 8 g U E 9 M S U R P L 0 F 1 d G 9 S Z W 1 v d m V k Q 2 9 s d W 1 u c z E u e 0 N v b H V t b j I s M X 0 m c X V v d D s s J n F 1 b 3 Q 7 U 2 V j d G l v b j E v M D A 1 I C 0 g U E l T T y B F T S B D T 0 5 D U k V U T y B Q T 0 x J R E 8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4 V D E 2 O j E y O j I 4 L j E 5 N T M 2 N z F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A w N S A t I F B J U 0 8 g R U 0 g Q 0 9 O Q 1 J F V E 8 g U E 9 M S U R P I C g y K S 9 B d X R v U m V t b 3 Z l Z E N v b H V t b n M x L n t D b 2 x 1 b W 4 x L D B 9 J n F 1 b 3 Q 7 L C Z x d W 9 0 O 1 N l Y 3 R p b 2 4 x L z A w N S A t I F B J U 0 8 g R U 0 g Q 0 9 O Q 1 J F V E 8 g U E 9 M S U R P I C g y K S 9 B d X R v U m V t b 3 Z l Z E N v b H V t b n M x L n t D b 2 x 1 b W 4 y L D F 9 J n F 1 b 3 Q 7 L C Z x d W 9 0 O 1 N l Y 3 R p b 2 4 x L z A w N S A t I F B J U 0 8 g R U 0 g Q 0 9 O Q 1 J F V E 8 g U E 9 M S U R P I C g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z A w N S A t I F B J U 0 8 g R U 0 g Q 0 9 O Q 1 J F V E 8 g U E 9 M S U R P I C g y K S 9 B d X R v U m V t b 3 Z l Z E N v b H V t b n M x L n t D b 2 x 1 b W 4 x L D B 9 J n F 1 b 3 Q 7 L C Z x d W 9 0 O 1 N l Y 3 R p b 2 4 x L z A w N S A t I F B J U 0 8 g R U 0 g Q 0 9 O Q 1 J F V E 8 g U E 9 M S U R P I C g y K S 9 B d X R v U m V t b 3 Z l Z E N v b H V t b n M x L n t D b 2 x 1 b W 4 y L D F 9 J n F 1 b 3 Q 7 L C Z x d W 9 0 O 1 N l Y 3 R p b 2 4 x L z A w N S A t I F B J U 0 8 g R U 0 g Q 0 9 O Q 1 J F V E 8 g U E 9 M S U R P I C g y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j h U M T Y 6 M T M 6 N D c u O T M 4 N z c 3 M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A 1 I C 0 g U E l T T y B F T S B D T 0 5 D U k V U T y B Q T 0 x J R E 8 g K D M p L 0 F 1 d G 9 S Z W 1 v d m V k Q 2 9 s d W 1 u c z E u e 0 N v b H V t b j E s M H 0 m c X V v d D s s J n F 1 b 3 Q 7 U 2 V j d G l v b j E v M D A 1 I C 0 g U E l T T y B F T S B D T 0 5 D U k V U T y B Q T 0 x J R E 8 g K D M p L 0 F 1 d G 9 S Z W 1 v d m V k Q 2 9 s d W 1 u c z E u e 0 N v b H V t b j I s M X 0 m c X V v d D s s J n F 1 b 3 Q 7 U 2 V j d G l v b j E v M D A 1 I C 0 g U E l T T y B F T S B D T 0 5 D U k V U T y B Q T 0 x J R E 8 g K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M D A 1 I C 0 g U E l T T y B F T S B D T 0 5 D U k V U T y B Q T 0 x J R E 8 g K D M p L 0 F 1 d G 9 S Z W 1 v d m V k Q 2 9 s d W 1 u c z E u e 0 N v b H V t b j E s M H 0 m c X V v d D s s J n F 1 b 3 Q 7 U 2 V j d G l v b j E v M D A 1 I C 0 g U E l T T y B F T S B D T 0 5 D U k V U T y B Q T 0 x J R E 8 g K D M p L 0 F 1 d G 9 S Z W 1 v d m V k Q 2 9 s d W 1 u c z E u e 0 N v b H V t b j I s M X 0 m c X V v d D s s J n F 1 b 3 Q 7 U 2 V j d G l v b j E v M D A 1 I C 0 g U E l T T y B F T S B D T 0 5 D U k V U T y B Q T 0 x J R E 8 g K D M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O F Q x N j o x N T o w M C 4 3 M T M z N T k z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D U g L S B Q S V N P I E V N I E N P T k N S R V R P I F B P T E l E T y A o N C k v Q X V 0 b 1 J l b W 9 2 Z W R D b 2 x 1 b W 5 z M S 5 7 Q 2 9 s d W 1 u M S w w f S Z x d W 9 0 O y w m c X V v d D t T Z W N 0 a W 9 u M S 8 w M D U g L S B Q S V N P I E V N I E N P T k N S R V R P I F B P T E l E T y A o N C k v Q X V 0 b 1 J l b W 9 2 Z W R D b 2 x 1 b W 5 z M S 5 7 Q 2 9 s d W 1 u M i w x f S Z x d W 9 0 O y w m c X V v d D t T Z W N 0 a W 9 u M S 8 w M D U g L S B Q S V N P I E V N I E N P T k N S R V R P I F B P T E l E T y A o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8 w M D U g L S B Q S V N P I E V N I E N P T k N S R V R P I F B P T E l E T y A o N C k v Q X V 0 b 1 J l b W 9 2 Z W R D b 2 x 1 b W 5 z M S 5 7 Q 2 9 s d W 1 u M S w w f S Z x d W 9 0 O y w m c X V v d D t T Z W N 0 a W 9 u M S 8 w M D U g L S B Q S V N P I E V N I E N P T k N S R V R P I F B P T E l E T y A o N C k v Q X V 0 b 1 J l b W 9 2 Z W R D b 2 x 1 b W 5 z M S 5 7 Q 2 9 s d W 1 u M i w x f S Z x d W 9 0 O y w m c X V v d D t T Z W N 0 a W 9 u M S 8 w M D U g L S B Q S V N P I E V N I E N P T k N S R V R P I F B P T E l E T y A o N C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j h U M T Y 6 M T U 6 M z g u M D c x M D Q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U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j h U M T Y 6 M T Y 6 M T U u M j E w M j I 5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Y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Y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M 5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4 V D E 2 O j E 2 O j U 4 L j c 3 M z U 2 M D R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A w N S A t I F B J U 0 8 g R U 0 g Q 0 9 O Q 1 J F V E 8 g U E 9 M S U R P I C g 3 K S 9 B d X R v U m V t b 3 Z l Z E N v b H V t b n M x L n t D b 2 x 1 b W 4 x L D B 9 J n F 1 b 3 Q 7 L C Z x d W 9 0 O 1 N l Y 3 R p b 2 4 x L z A w N S A t I F B J U 0 8 g R U 0 g Q 0 9 O Q 1 J F V E 8 g U E 9 M S U R P I C g 3 K S 9 B d X R v U m V t b 3 Z l Z E N v b H V t b n M x L n t D b 2 x 1 b W 4 y L D F 9 J n F 1 b 3 Q 7 L C Z x d W 9 0 O 1 N l Y 3 R p b 2 4 x L z A w N S A t I F B J U 0 8 g R U 0 g Q 0 9 O Q 1 J F V E 8 g U E 9 M S U R P I C g 3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z A w N S A t I F B J U 0 8 g R U 0 g Q 0 9 O Q 1 J F V E 8 g U E 9 M S U R P I C g 3 K S 9 B d X R v U m V t b 3 Z l Z E N v b H V t b n M x L n t D b 2 x 1 b W 4 x L D B 9 J n F 1 b 3 Q 7 L C Z x d W 9 0 O 1 N l Y 3 R p b 2 4 x L z A w N S A t I F B J U 0 8 g R U 0 g Q 0 9 O Q 1 J F V E 8 g U E 9 M S U R P I C g 3 K S 9 B d X R v U m V t b 3 Z l Z E N v b H V t b n M x L n t D b 2 x 1 b W 4 y L D F 9 J n F 1 b 3 Q 7 L C Z x d W 9 0 O 1 N l Y 3 R p b 2 4 x L z A w N S A t I F B J U 0 8 g R U 0 g Q 0 9 O Q 1 J F V E 8 g U E 9 M S U R P I C g 3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N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N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y O F Q x N j o x O D o w N i 4 5 O T E 3 N j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O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O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z O T Q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O F Q x N j o y M z o z O S 4 4 N j I 5 M z k w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D U g L S B Q S V N P I E V N I E N P T k N S R V R P I F B P T E l E T y A o O S k v Q X V 0 b 1 J l b W 9 2 Z W R D b 2 x 1 b W 5 z M S 5 7 Q 2 9 s d W 1 u M S w w f S Z x d W 9 0 O y w m c X V v d D t T Z W N 0 a W 9 u M S 8 w M D U g L S B Q S V N P I E V N I E N P T k N S R V R P I F B P T E l E T y A o O S k v Q X V 0 b 1 J l b W 9 2 Z W R D b 2 x 1 b W 5 z M S 5 7 Q 2 9 s d W 1 u M i w x f S Z x d W 9 0 O y w m c X V v d D t T Z W N 0 a W 9 u M S 8 w M D U g L S B Q S V N P I E V N I E N P T k N S R V R P I F B P T E l E T y A o O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8 w M D U g L S B Q S V N P I E V N I E N P T k N S R V R P I F B P T E l E T y A o O S k v Q X V 0 b 1 J l b W 9 2 Z W R D b 2 x 1 b W 5 z M S 5 7 Q 2 9 s d W 1 u M S w w f S Z x d W 9 0 O y w m c X V v d D t T Z W N 0 a W 9 u M S 8 w M D U g L S B Q S V N P I E V N I E N P T k N S R V R P I F B P T E l E T y A o O S k v Q X V 0 b 1 J l b W 9 2 Z W R D b 2 x 1 b W 5 z M S 5 7 Q 2 9 s d W 1 u M i w x f S Z x d W 9 0 O y w m c X V v d D t T Z W N 0 a W 9 u M S 8 w M D U g L S B Q S V N P I E V N I E N P T k N S R V R P I F B P T E l E T y A o O S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k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1 J T I w L S U y M F B J U 0 8 l M j B F T S U y M E N P T k N S R V R P J T I w U E 9 M S U R P J T I w K D k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I 4 V D E 2 O j I 1 O j M 5 L j k 5 M z I 0 N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A w N S U y M C 0 l M j B Q S V N P J T I w R U 0 l M j B D T 0 5 D U k V U T y U y M F B P T E l E T y U y M C g x M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D U l M j A t J T I w U E l T T y U y M E V N J T I w Q 0 9 O Q 1 J F V E 8 l M j B Q T 0 x J R E 8 l M j A o M T A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M C U y M C 0 l M j B U Q U J F T E E l M j B E R S U y M E F N Q k l F T l R F U y U y M E d F U k F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4 V D E 2 O j I 3 O j M 2 L j A y N D Y 3 N z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D A g L S B U Q U J F T E E g R E U g Q U 1 C S U V O V E V T I E d F U k F M L 0 F 1 d G 9 S Z W 1 v d m V k Q 2 9 s d W 1 u c z E u e 0 N v b H V t b j E s M H 0 m c X V v d D s s J n F 1 b 3 Q 7 U 2 V j d G l v b j E v M D A w I C 0 g V E F C R U x B I E R F I E F N Q k l F T l R F U y B H R V J B T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z A w M C A t I F R B Q k V M Q S B E R S B B T U J J R U 5 U R V M g R 0 V S Q U w v Q X V 0 b 1 J l b W 9 2 Z W R D b 2 x 1 b W 5 z M S 5 7 Q 2 9 s d W 1 u M S w w f S Z x d W 9 0 O y w m c X V v d D t T Z W N 0 a W 9 u M S 8 w M D A g L S B U Q U J F T E E g R E U g Q U 1 C S U V O V E V T I E d F U k F M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w M C U y M C 0 l M j B U Q U J F T E E l M j B E R S U y M E F N Q k l F T l R F U y U y M E d F U k F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w J T I w L S U y M F R B Q k V M Q S U y M E R F J T I w Q U 1 C S U V O V E V T J T I w R 0 V S Q U w v Q W x 0 Z X J h c i U y M F R p c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x J T I w L S U y M F R B Q k V M Q S U y M E R F J T I w Q U 1 C S U V O V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5 I i A v P j x F b n R y e S B U e X B l P S J G a W x s V G F y Z 2 V 0 I i B W Y W x 1 Z T 0 i c 0 9 S Q 1 9 f X z A w M V 9 f X 1 R B Q k V M Q V 9 E R V 9 B T U J J R U 5 U R V M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x I C 0 g V E F C R U x B I E R F I E F N Q k l F T l R F U y 9 U a X B v I E F s d G V y Y W R v L n t D b 2 x 1 b W 4 x L D B 9 J n F 1 b 3 Q 7 L C Z x d W 9 0 O 1 N l Y 3 R p b 2 4 x L 0 9 S Q y A t I D A w M S A t I F R B Q k V M Q S B E R S B B T U J J R U 5 U R V M v V G l w b y B B b H R l c m F k b y 5 7 Q 2 9 s d W 1 u M i w x f S Z x d W 9 0 O y w m c X V v d D t T Z W N 0 a W 9 u M S 9 P U k M g L S A w M D E g L S B U Q U J F T E E g R E U g Q U 1 C S U V O V E V T L 1 R p c G 8 g Q W x 0 Z X J h Z G 8 u e 0 N v b H V t b j M s M n 0 m c X V v d D s s J n F 1 b 3 Q 7 U 2 V j d G l v b j E v T 1 J D I C 0 g M D A x I C 0 g V E F C R U x B I E R F I E F N Q k l F T l R F U y 9 U a X B v I E F s d G V y Y W R v L n t D b 2 x 1 b W 4 0 L D N 9 J n F 1 b 3 Q 7 L C Z x d W 9 0 O 1 N l Y 3 R p b 2 4 x L 0 9 S Q y A t I D A w M S A t I F R B Q k V M Q S B E R S B B T U J J R U 5 U R V M v V G l w b y B B b H R l c m F k b y 5 7 Q 2 9 s d W 1 u N S w 0 f S Z x d W 9 0 O y w m c X V v d D t T Z W N 0 a W 9 u M S 9 P U k M g L S A w M D E g L S B U Q U J F T E E g R E U g Q U 1 C S U V O V E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1 J D I C 0 g M D A x I C 0 g V E F C R U x B I E R F I E F N Q k l F T l R F U y 9 U a X B v I E F s d G V y Y W R v L n t D b 2 x 1 b W 4 x L D B 9 J n F 1 b 3 Q 7 L C Z x d W 9 0 O 1 N l Y 3 R p b 2 4 x L 0 9 S Q y A t I D A w M S A t I F R B Q k V M Q S B E R S B B T U J J R U 5 U R V M v V G l w b y B B b H R l c m F k b y 5 7 Q 2 9 s d W 1 u M i w x f S Z x d W 9 0 O y w m c X V v d D t T Z W N 0 a W 9 u M S 9 P U k M g L S A w M D E g L S B U Q U J F T E E g R E U g Q U 1 C S U V O V E V T L 1 R p c G 8 g Q W x 0 Z X J h Z G 8 u e 0 N v b H V t b j M s M n 0 m c X V v d D s s J n F 1 b 3 Q 7 U 2 V j d G l v b j E v T 1 J D I C 0 g M D A x I C 0 g V E F C R U x B I E R F I E F N Q k l F T l R F U y 9 U a X B v I E F s d G V y Y W R v L n t D b 2 x 1 b W 4 0 L D N 9 J n F 1 b 3 Q 7 L C Z x d W 9 0 O 1 N l Y 3 R p b 2 4 x L 0 9 S Q y A t I D A w M S A t I F R B Q k V M Q S B E R S B B T U J J R U 5 U R V M v V G l w b y B B b H R l c m F k b y 5 7 Q 2 9 s d W 1 u N S w 0 f S Z x d W 9 0 O y w m c X V v d D t T Z W N 0 a W 9 u M S 9 P U k M g L S A w M D E g L S B U Q U J F T E E g R E U g Q U 1 C S U V O V E V T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J n W U d C Z 1 l H I i A v P j x F b n R y e S B U e X B l P S J G a W x s T G F z d F V w Z G F 0 Z W Q i I F Z h b H V l P S J k M j A y M y 0 w O S 0 x N V Q x M z o y N j o 0 N i 4 x N D M 4 N z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Q i I C 8 + P E V u d H J 5 I F R 5 c G U 9 I k F k Z G V k V G 9 E Y X R h T W 9 k Z W w i I F Z h b H V l P S J s M C I g L z 4 8 R W 5 0 c n k g V H l w Z T 0 i U X V l c n l J R C I g V m F s d W U 9 I n M 5 Y 2 Q w N W E 2 Y i 1 h Z m N i L T R i Z W I t O G Y 4 Y y 1 k Z W Y 0 O T l m N D M 0 Y j U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M S U y M C 0 l M j B U Q U J F T E E l M j B E R S U y M E F N Q k l F T l R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E l M j A t J T I w V E F C R U x B J T I w R E U l M j B B T U J J R U 5 U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M S U y M C 0 l M j B W R V J H Q S U y M E R F J T I w U E 9 S V E F T J T I w T U 4 l M j A x X z U w J T I w J T I w R 0 V S Q U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Q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E 1 V D E z O j I 4 O j I x L j E y N D U 0 N D d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M S A t I F Z F U k d B I E R F I F B P U l R B U y B N T i A x X z U w I C B H R V J B T C 9 U a X B v I E F s d G V y Y W R v L n t D b 2 x 1 b W 4 x L D B 9 J n F 1 b 3 Q 7 L C Z x d W 9 0 O 1 N l Y 3 R p b 2 4 x L 0 9 S Q y A t I D A w M S A t I F Z F U k d B I E R F I F B P U l R B U y B N T i A x X z U w I C B H R V J B T C 9 U a X B v I E F s d G V y Y W R v L n t D b 2 x 1 b W 4 y L D F 9 J n F 1 b 3 Q 7 L C Z x d W 9 0 O 1 N l Y 3 R p b 2 4 x L 0 9 S Q y A t I D A w M S A t I F Z F U k d B I E R F I F B P U l R B U y B N T i A x X z U w I C B H R V J B T C 9 U a X B v I E F s d G V y Y W R v L n t D b 2 x 1 b W 4 z L D J 9 J n F 1 b 3 Q 7 L C Z x d W 9 0 O 1 N l Y 3 R p b 2 4 x L 0 9 S Q y A t I D A w M S A t I F Z F U k d B I E R F I F B P U l R B U y B N T i A x X z U w I C B H R V J B T C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9 S Q y A t I D A w M S A t I F Z F U k d B I E R F I F B P U l R B U y B N T i A x X z U w I C B H R V J B T C 9 U a X B v I E F s d G V y Y W R v L n t D b 2 x 1 b W 4 x L D B 9 J n F 1 b 3 Q 7 L C Z x d W 9 0 O 1 N l Y 3 R p b 2 4 x L 0 9 S Q y A t I D A w M S A t I F Z F U k d B I E R F I F B P U l R B U y B N T i A x X z U w I C B H R V J B T C 9 U a X B v I E F s d G V y Y W R v L n t D b 2 x 1 b W 4 y L D F 9 J n F 1 b 3 Q 7 L C Z x d W 9 0 O 1 N l Y 3 R p b 2 4 x L 0 9 S Q y A t I D A w M S A t I F Z F U k d B I E R F I F B P U l R B U y B N T i A x X z U w I C B H R V J B T C 9 U a X B v I E F s d G V y Y W R v L n t D b 2 x 1 b W 4 z L D J 9 J n F 1 b 3 Q 7 L C Z x d W 9 0 O 1 N l Y 3 R p b 2 4 x L 0 9 S Q y A t I D A w M S A t I F Z F U k d B I E R F I F B P U l R B U y B N T i A x X z U w I C B H R V J B T C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x J T I w L S U y M F Z F U k d B J T I w R E U l M j B Q T 1 J U Q V M l M j B N T i U y M D F f N T A l M j A l M j B H R V J B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E l M j A t J T I w V k V S R 0 E l M j B E R S U y M F B P U l R B U y U y M E 1 O J T I w M V 8 1 M C U y M C U y M E d F U k F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E l M j A t J T I w V k V S R 0 F f Q 0 9 O V F J B J T I w S k F O R U x B U y U y M E 1 O J T I w M V 8 1 M C U y M E d F U k F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2 O C I g L z 4 8 R W 5 0 c n k g V H l w Z T 0 i R m l s b F R h c m d l d C I g V m F s d W U 9 I n N P U k N f X 1 8 w M D F f X 1 9 W R V J H Q V 9 D T 0 5 U U k F f S k F O R U x B U 1 9 N T l 8 x X z U w X 0 d F U k F M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M j k 6 M z I u N T Y z N z U 1 M 1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x I C 0 g V k V S R 0 F f Q 0 9 O V F J B I E p B T k V M Q V M g T U 4 g M V 8 1 M C B H R V J B T C 9 U a X B v I E F s d G V y Y W R v L n t D b 2 x 1 b W 4 x L D B 9 J n F 1 b 3 Q 7 L C Z x d W 9 0 O 1 N l Y 3 R p b 2 4 x L 0 9 S Q y A t I D A w M S A t I F Z F U k d B X 0 N P T l R S Q S B K Q U 5 F T E F T I E 1 O I D F f N T A g R 0 V S Q U w v V G l w b y B B b H R l c m F k b y 5 7 Q 2 9 s d W 1 u M i w x f S Z x d W 9 0 O y w m c X V v d D t T Z W N 0 a W 9 u M S 9 P U k M g L S A w M D E g L S B W R V J H Q V 9 D T 0 5 U U k E g S k F O R U x B U y B N T i A x X z U w I E d F U k F M L 1 R p c G 8 g Q W x 0 Z X J h Z G 8 u e 0 N v b H V t b j M s M n 0 m c X V v d D s s J n F 1 b 3 Q 7 U 2 V j d G l v b j E v T 1 J D I C 0 g M D A x I C 0 g V k V S R 0 F f Q 0 9 O V F J B I E p B T k V M Q V M g T U 4 g M V 8 1 M C B H R V J B T C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9 S Q y A t I D A w M S A t I F Z F U k d B X 0 N P T l R S Q S B K Q U 5 F T E F T I E 1 O I D F f N T A g R 0 V S Q U w v V G l w b y B B b H R l c m F k b y 5 7 Q 2 9 s d W 1 u M S w w f S Z x d W 9 0 O y w m c X V v d D t T Z W N 0 a W 9 u M S 9 P U k M g L S A w M D E g L S B W R V J H Q V 9 D T 0 5 U U k E g S k F O R U x B U y B N T i A x X z U w I E d F U k F M L 1 R p c G 8 g Q W x 0 Z X J h Z G 8 u e 0 N v b H V t b j I s M X 0 m c X V v d D s s J n F 1 b 3 Q 7 U 2 V j d G l v b j E v T 1 J D I C 0 g M D A x I C 0 g V k V S R 0 F f Q 0 9 O V F J B I E p B T k V M Q V M g T U 4 g M V 8 1 M C B H R V J B T C 9 U a X B v I E F s d G V y Y W R v L n t D b 2 x 1 b W 4 z L D J 9 J n F 1 b 3 Q 7 L C Z x d W 9 0 O 1 N l Y 3 R p b 2 4 x L 0 9 S Q y A t I D A w M S A t I F Z F U k d B X 0 N P T l R S Q S B K Q U 5 F T E F T I E 1 O I D F f N T A g R 0 V S Q U w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M S U y M C 0 l M j B W R V J H Q V 9 D T 0 5 U U k E l M j B K Q U 5 F T E F T J T I w T U 4 l M j A x X z U w J T I w R 0 V S Q U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x J T I w L S U y M F Z F U k d B X 0 N P T l R S Q S U y M E p B T k V M Q V M l M j B N T i U y M D F f N T A l M j B H R V J B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y J T I w L S U y M E N P Q k V S V F V S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O T M i I C 8 + P E V u d H J 5 I F R 5 c G U 9 I k Z p b G x U Y X J n Z X Q i I F Z h b H V l P S J z T 1 J D X 1 9 f M D A y X 1 9 f Q 0 9 C R V J U V V J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M z E 6 N D Q u M j c 1 M T A w M F o i I C 8 + P E V u d H J 5 I F R 5 c G U 9 I k Z p b G x D b 2 x 1 b W 5 U e X B l c y I g V m F s d W U 9 I n N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M i A t I E N P Q k V S V F V S Q S 9 U a X B v I E F s d G V y Y W R v L n t D b 2 x 1 b W 4 x L D B 9 J n F 1 b 3 Q 7 L C Z x d W 9 0 O 1 N l Y 3 R p b 2 4 x L 0 9 S Q y A t I D A w M i A t I E N P Q k V S V F V S Q S 9 U a X B v I E F s d G V y Y W R v L n t D b 2 x 1 b W 4 y L D F 9 J n F 1 b 3 Q 7 L C Z x d W 9 0 O 1 N l Y 3 R p b 2 4 x L 0 9 S Q y A t I D A w M i A t I E N P Q k V S V F V S Q S 9 U a X B v I E F s d G V y Y W R v L n t D b 2 x 1 b W 4 z L D J 9 J n F 1 b 3 Q 7 L C Z x d W 9 0 O 1 N l Y 3 R p b 2 4 x L 0 9 S Q y A t I D A w M i A t I E N P Q k V S V F V S Q S 9 U a X B v I E F s d G V y Y W R v L n t D b 2 x 1 b W 4 0 L D N 9 J n F 1 b 3 Q 7 L C Z x d W 9 0 O 1 N l Y 3 R p b 2 4 x L 0 9 S Q y A t I D A w M i A t I E N P Q k V S V F V S Q S 9 U a X B v I E F s d G V y Y W R v L n t D b 2 x 1 b W 4 1 L D R 9 J n F 1 b 3 Q 7 L C Z x d W 9 0 O 1 N l Y 3 R p b 2 4 x L 0 9 S Q y A t I D A w M i A t I E N P Q k V S V F V S Q S 9 U a X B v I E F s d G V y Y W R v L n t D b 2 x 1 b W 4 2 L D V 9 J n F 1 b 3 Q 7 L C Z x d W 9 0 O 1 N l Y 3 R p b 2 4 x L 0 9 S Q y A t I D A w M i A t I E N P Q k V S V F V S Q S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9 S Q y A t I D A w M i A t I E N P Q k V S V F V S Q S 9 U a X B v I E F s d G V y Y W R v L n t D b 2 x 1 b W 4 x L D B 9 J n F 1 b 3 Q 7 L C Z x d W 9 0 O 1 N l Y 3 R p b 2 4 x L 0 9 S Q y A t I D A w M i A t I E N P Q k V S V F V S Q S 9 U a X B v I E F s d G V y Y W R v L n t D b 2 x 1 b W 4 y L D F 9 J n F 1 b 3 Q 7 L C Z x d W 9 0 O 1 N l Y 3 R p b 2 4 x L 0 9 S Q y A t I D A w M i A t I E N P Q k V S V F V S Q S 9 U a X B v I E F s d G V y Y W R v L n t D b 2 x 1 b W 4 z L D J 9 J n F 1 b 3 Q 7 L C Z x d W 9 0 O 1 N l Y 3 R p b 2 4 x L 0 9 S Q y A t I D A w M i A t I E N P Q k V S V F V S Q S 9 U a X B v I E F s d G V y Y W R v L n t D b 2 x 1 b W 4 0 L D N 9 J n F 1 b 3 Q 7 L C Z x d W 9 0 O 1 N l Y 3 R p b 2 4 x L 0 9 S Q y A t I D A w M i A t I E N P Q k V S V F V S Q S 9 U a X B v I E F s d G V y Y W R v L n t D b 2 x 1 b W 4 1 L D R 9 J n F 1 b 3 Q 7 L C Z x d W 9 0 O 1 N l Y 3 R p b 2 4 x L 0 9 S Q y A t I D A w M i A t I E N P Q k V S V F V S Q S 9 U a X B v I E F s d G V y Y W R v L n t D b 2 x 1 b W 4 2 L D V 9 J n F 1 b 3 Q 7 L C Z x d W 9 0 O 1 N l Y 3 R p b 2 4 x L 0 9 S Q y A t I D A w M i A t I E N P Q k V S V F V S Q S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y J T I w L S U y M E N P Q k V S V F V S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I l M j A t J T I w Q 0 9 C R V J U V V J B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I l M j A t J T I w Q 1 V N R U V J U k E l M j B N R V R B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T E w I i A v P j x F b n R y e S B U e X B l P S J G a W x s V G F y Z 2 V 0 I i B W Y W x 1 Z T 0 i c 0 9 S Q 1 9 f X z A w M l 9 f X 0 N V T U V F S V J B X 0 1 F V E F M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M z M 6 N D E u M D g x O T M x N 1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y I C 0 g Q 1 V N R U V J U k E g T U V U Q U w v V G l w b y B B b H R l c m F k b y 5 7 Q 2 9 s d W 1 u M S w w f S Z x d W 9 0 O y w m c X V v d D t T Z W N 0 a W 9 u M S 9 P U k M g L S A w M D I g L S B D V U 1 F R U l S Q S B N R V R B T C 9 U a X B v I E F s d G V y Y W R v L n t D b 2 x 1 b W 4 y L D F 9 J n F 1 b 3 Q 7 L C Z x d W 9 0 O 1 N l Y 3 R p b 2 4 x L 0 9 S Q y A t I D A w M i A t I E N V T U V F S V J B I E 1 F V E F M L 1 R p c G 8 g Q W x 0 Z X J h Z G 8 u e 0 N v b H V t b j M s M n 0 m c X V v d D s s J n F 1 b 3 Q 7 U 2 V j d G l v b j E v T 1 J D I C 0 g M D A y I C 0 g Q 1 V N R U V J U k E g T U V U Q U w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U k M g L S A w M D I g L S B D V U 1 F R U l S Q S B N R V R B T C 9 U a X B v I E F s d G V y Y W R v L n t D b 2 x 1 b W 4 x L D B 9 J n F 1 b 3 Q 7 L C Z x d W 9 0 O 1 N l Y 3 R p b 2 4 x L 0 9 S Q y A t I D A w M i A t I E N V T U V F S V J B I E 1 F V E F M L 1 R p c G 8 g Q W x 0 Z X J h Z G 8 u e 0 N v b H V t b j I s M X 0 m c X V v d D s s J n F 1 b 3 Q 7 U 2 V j d G l v b j E v T 1 J D I C 0 g M D A y I C 0 g Q 1 V N R U V J U k E g T U V U Q U w v V G l w b y B B b H R l c m F k b y 5 7 Q 2 9 s d W 1 u M y w y f S Z x d W 9 0 O y w m c X V v d D t T Z W N 0 a W 9 u M S 9 P U k M g L S A w M D I g L S B D V U 1 F R U l S Q S B N R V R B T C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y J T I w L S U y M E N V T U V F S V J B J T I w T U V U Q U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y J T I w L S U y M E N V T U V F S V J B J T I w T U V U Q U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M i U y M C 0 l M j B E S V Z J U y V D M y U 5 M 1 J J Q S U y M E V N J T I w R 1 J B T k l U T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T I w I i A v P j x F b n R y e S B U e X B l P S J G a W x s V G F y Z 2 V 0 I i B W Y W x 1 Z T 0 i c 0 9 S Q 1 9 f X z A w M l 9 f X 0 R J V k l T w 5 N S S U F f R U 1 f R 1 J B T k l U T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E 1 V D E z O j M 0 O j U y L j I 5 N D g y O T d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y I C 0 g R E l W S V P D k 1 J J Q S B F T S B H U k F O S V R P L 1 R p c G 8 g Q W x 0 Z X J h Z G 8 u e 0 N v b H V t b j E s M H 0 m c X V v d D s s J n F 1 b 3 Q 7 U 2 V j d G l v b j E v T 1 J D I C 0 g M D A y I C 0 g R E l W S V P D k 1 J J Q S B F T S B H U k F O S V R P L 1 R p c G 8 g Q W x 0 Z X J h Z G 8 u e 0 N v b H V t b j I s M X 0 m c X V v d D s s J n F 1 b 3 Q 7 U 2 V j d G l v b j E v T 1 J D I C 0 g M D A y I C 0 g R E l W S V P D k 1 J J Q S B F T S B H U k F O S V R P L 1 R p c G 8 g Q W x 0 Z X J h Z G 8 u e 0 N v b H V t b j M s M n 0 m c X V v d D s s J n F 1 b 3 Q 7 U 2 V j d G l v b j E v T 1 J D I C 0 g M D A y I C 0 g R E l W S V P D k 1 J J Q S B F T S B H U k F O S V R P L 1 R p c G 8 g Q W x 0 Z X J h Z G 8 u e 0 N v b H V t b j Q s M 3 0 m c X V v d D s s J n F 1 b 3 Q 7 U 2 V j d G l v b j E v T 1 J D I C 0 g M D A y I C 0 g R E l W S V P D k 1 J J Q S B F T S B H U k F O S V R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1 J D I C 0 g M D A y I C 0 g R E l W S V P D k 1 J J Q S B F T S B H U k F O S V R P L 1 R p c G 8 g Q W x 0 Z X J h Z G 8 u e 0 N v b H V t b j E s M H 0 m c X V v d D s s J n F 1 b 3 Q 7 U 2 V j d G l v b j E v T 1 J D I C 0 g M D A y I C 0 g R E l W S V P D k 1 J J Q S B F T S B H U k F O S V R P L 1 R p c G 8 g Q W x 0 Z X J h Z G 8 u e 0 N v b H V t b j I s M X 0 m c X V v d D s s J n F 1 b 3 Q 7 U 2 V j d G l v b j E v T 1 J D I C 0 g M D A y I C 0 g R E l W S V P D k 1 J J Q S B F T S B H U k F O S V R P L 1 R p c G 8 g Q W x 0 Z X J h Z G 8 u e 0 N v b H V t b j M s M n 0 m c X V v d D s s J n F 1 b 3 Q 7 U 2 V j d G l v b j E v T 1 J D I C 0 g M D A y I C 0 g R E l W S V P D k 1 J J Q S B F T S B H U k F O S V R P L 1 R p c G 8 g Q W x 0 Z X J h Z G 8 u e 0 N v b H V t b j Q s M 3 0 m c X V v d D s s J n F 1 b 3 Q 7 U 2 V j d G l v b j E v T 1 J D I C 0 g M D A y I C 0 g R E l W S V P D k 1 J J Q S B F T S B H U k F O S V R P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S Q y U y M C 0 l M j A w M D I l M j A t J T I w R E l W S V M l Q z M l O T N S S U E l M j B F T S U y M E d S Q U 5 J V E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y J T I w L S U y M E R J V k l T J U M z J T k z U k l B J T I w R U 0 l M j B H U k F O S V R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I l M j A t J T I w T V V S T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T M z I i A v P j x F b n R y e S B U e X B l P S J G a W x s V G F y Z 2 V 0 I i B W Y W x 1 Z T 0 i c 0 9 S Q 1 9 f X z A w M l 9 f X 0 1 V U k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z N T o 0 N S 4 w N j E 1 M z c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M i A t I E 1 V U k 8 v V G l w b y B B b H R l c m F k b y 5 7 Q 2 9 s d W 1 u M S w w f S Z x d W 9 0 O y w m c X V v d D t T Z W N 0 a W 9 u M S 9 P U k M g L S A w M D I g L S B N V V J P L 1 R p c G 8 g Q W x 0 Z X J h Z G 8 u e 0 N v b H V t b j I s M X 0 m c X V v d D s s J n F 1 b 3 Q 7 U 2 V j d G l v b j E v T 1 J D I C 0 g M D A y I C 0 g T V V S T y 9 U a X B v I E F s d G V y Y W R v L n t D b 2 x 1 b W 4 z L D J 9 J n F 1 b 3 Q 7 L C Z x d W 9 0 O 1 N l Y 3 R p b 2 4 x L 0 9 S Q y A t I D A w M i A t I E 1 V U k 8 v V G l w b y B B b H R l c m F k b y 5 7 Q 2 9 s d W 1 u N C w z f S Z x d W 9 0 O y w m c X V v d D t T Z W N 0 a W 9 u M S 9 P U k M g L S A w M D I g L S B N V V J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1 J D I C 0 g M D A y I C 0 g T V V S T y 9 U a X B v I E F s d G V y Y W R v L n t D b 2 x 1 b W 4 x L D B 9 J n F 1 b 3 Q 7 L C Z x d W 9 0 O 1 N l Y 3 R p b 2 4 x L 0 9 S Q y A t I D A w M i A t I E 1 V U k 8 v V G l w b y B B b H R l c m F k b y 5 7 Q 2 9 s d W 1 u M i w x f S Z x d W 9 0 O y w m c X V v d D t T Z W N 0 a W 9 u M S 9 P U k M g L S A w M D I g L S B N V V J P L 1 R p c G 8 g Q W x 0 Z X J h Z G 8 u e 0 N v b H V t b j M s M n 0 m c X V v d D s s J n F 1 b 3 Q 7 U 2 V j d G l v b j E v T 1 J D I C 0 g M D A y I C 0 g T V V S T y 9 U a X B v I E F s d G V y Y W R v L n t D b 2 x 1 b W 4 0 L D N 9 J n F 1 b 3 Q 7 L C Z x d W 9 0 O 1 N l Y 3 R p b 2 4 x L 0 9 S Q y A t I D A w M i A t I E 1 V U k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M i U y M C 0 l M j B N V V J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M i U y M C 0 l M j B N V V J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M l M j A t J T I w J T I w Q V o l M j A z M 1 g 0 N S U y M E 1 O J T I w N U 0 l Q z I l Q j I l M j B H R V J B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T Q 1 I i A v P j x F b n R y e S B U e X B l P S J G a W x s V G F y Z 2 V 0 I i B W Y W x 1 Z T 0 i c 0 9 S Q 1 9 f X z A w M 1 9 f X 1 9 B W l 8 z M 1 g 0 N V 9 N T l 8 1 T V 9 f R 0 V S Q U w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z O D o x M i 4 x M j g 5 M z A w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z I C 0 g I E F a I D M z W D Q 1 I E 1 O I D V N w r I g R 0 V S Q U w v V G l w b y B B b H R l c m F k b y 5 7 Q 2 9 s d W 1 u M S w w f S Z x d W 9 0 O y w m c X V v d D t T Z W N 0 a W 9 u M S 9 P U k M g L S A w M D M g L S A g Q V o g M z N Y N D U g T U 4 g N U 3 C s i B H R V J B T C 9 U a X B v I E F s d G V y Y W R v L n t D b 2 x 1 b W 4 y L D F 9 J n F 1 b 3 Q 7 L C Z x d W 9 0 O 1 N l Y 3 R p b 2 4 x L 0 9 S Q y A t I D A w M y A t I C B B W i A z M 1 g 0 N S B N T i A 1 T c K y I E d F U k F M L 1 R p c G 8 g Q W x 0 Z X J h Z G 8 u e 0 N v b H V t b j M s M n 0 m c X V v d D s s J n F 1 b 3 Q 7 U 2 V j d G l v b j E v T 1 J D I C 0 g M D A z I C 0 g I E F a I D M z W D Q 1 I E 1 O I D V N w r I g R 0 V S Q U w v V G l w b y B B b H R l c m F k b y 5 7 Q 2 9 s d W 1 u N C w z f S Z x d W 9 0 O y w m c X V v d D t T Z W N 0 a W 9 u M S 9 P U k M g L S A w M D M g L S A g Q V o g M z N Y N D U g T U 4 g N U 3 C s i B H R V J B T C 9 U a X B v I E F s d G V y Y W R v L n t D b 2 x 1 b W 4 1 L D R 9 J n F 1 b 3 Q 7 L C Z x d W 9 0 O 1 N l Y 3 R p b 2 4 x L 0 9 S Q y A t I D A w M y A t I C B B W i A z M 1 g 0 N S B N T i A 1 T c K y I E d F U k F M L 1 R p c G 8 g Q W x 0 Z X J h Z G 8 u e 0 N v b H V t b j Y s N X 0 m c X V v d D s s J n F 1 b 3 Q 7 U 2 V j d G l v b j E v T 1 J D I C 0 g M D A z I C 0 g I E F a I D M z W D Q 1 I E 1 O I D V N w r I g R 0 V S Q U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P U k M g L S A w M D M g L S A g Q V o g M z N Y N D U g T U 4 g N U 3 C s i B H R V J B T C 9 U a X B v I E F s d G V y Y W R v L n t D b 2 x 1 b W 4 x L D B 9 J n F 1 b 3 Q 7 L C Z x d W 9 0 O 1 N l Y 3 R p b 2 4 x L 0 9 S Q y A t I D A w M y A t I C B B W i A z M 1 g 0 N S B N T i A 1 T c K y I E d F U k F M L 1 R p c G 8 g Q W x 0 Z X J h Z G 8 u e 0 N v b H V t b j I s M X 0 m c X V v d D s s J n F 1 b 3 Q 7 U 2 V j d G l v b j E v T 1 J D I C 0 g M D A z I C 0 g I E F a I D M z W D Q 1 I E 1 O I D V N w r I g R 0 V S Q U w v V G l w b y B B b H R l c m F k b y 5 7 Q 2 9 s d W 1 u M y w y f S Z x d W 9 0 O y w m c X V v d D t T Z W N 0 a W 9 u M S 9 P U k M g L S A w M D M g L S A g Q V o g M z N Y N D U g T U 4 g N U 3 C s i B H R V J B T C 9 U a X B v I E F s d G V y Y W R v L n t D b 2 x 1 b W 4 0 L D N 9 J n F 1 b 3 Q 7 L C Z x d W 9 0 O 1 N l Y 3 R p b 2 4 x L 0 9 S Q y A t I D A w M y A t I C B B W i A z M 1 g 0 N S B N T i A 1 T c K y I E d F U k F M L 1 R p c G 8 g Q W x 0 Z X J h Z G 8 u e 0 N v b H V t b j U s N H 0 m c X V v d D s s J n F 1 b 3 Q 7 U 2 V j d G l v b j E v T 1 J D I C 0 g M D A z I C 0 g I E F a I D M z W D Q 1 I E 1 O I D V N w r I g R 0 V S Q U w v V G l w b y B B b H R l c m F k b y 5 7 Q 2 9 s d W 1 u N i w 1 f S Z x d W 9 0 O y w m c X V v d D t T Z W N 0 a W 9 u M S 9 P U k M g L S A w M D M g L S A g Q V o g M z N Y N D U g T U 4 g N U 3 C s i B H R V J B T C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z J T I w L S U y M C U y M E F a J T I w M z N Y N D U l M j B N T i U y M D V N J U M y J U I y J T I w R 0 V S Q U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z J T I w L S U y M C U y M E F a J T I w M z N Y N D U l M j B N T i U y M D V N J U M y J U I y J T I w R 0 V S Q U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M y U y M C 0 l M j B G T 1 J S T y U y M F B W Q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T Y 2 I i A v P j x F b n R y e S B U e X B l P S J G a W x s V G F y Z 2 V 0 I i B W Y W x 1 Z T 0 i c 0 9 S Q 1 9 f X z A w M 1 9 f X 0 Z P U l J P X 1 B W Q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z O T o x N S 4 z N z Y 0 N D g w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U k M g L S A w M D M g L S B G T 1 J S T y B Q V k M v V G l w b y B B b H R l c m F k b y 5 7 Q 2 9 s d W 1 u M S w w f S Z x d W 9 0 O y w m c X V v d D t T Z W N 0 a W 9 u M S 9 P U k M g L S A w M D M g L S B G T 1 J S T y B Q V k M v V G l w b y B B b H R l c m F k b y 5 7 Q 2 9 s d W 1 u M i w x f S Z x d W 9 0 O y w m c X V v d D t T Z W N 0 a W 9 u M S 9 P U k M g L S A w M D M g L S B G T 1 J S T y B Q V k M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U k M g L S A w M D M g L S B G T 1 J S T y B Q V k M v V G l w b y B B b H R l c m F k b y 5 7 Q 2 9 s d W 1 u M S w w f S Z x d W 9 0 O y w m c X V v d D t T Z W N 0 a W 9 u M S 9 P U k M g L S A w M D M g L S B G T 1 J S T y B Q V k M v V G l w b y B B b H R l c m F k b y 5 7 Q 2 9 s d W 1 u M i w x f S Z x d W 9 0 O y w m c X V v d D t T Z W N 0 a W 9 u M S 9 P U k M g L S A w M D M g L S B G T 1 J S T y B Q V k M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M y U y M C 0 l M j B G T 1 J S T y U y M F B W Q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M l M j A t J T I w R k 9 S U k 8 l M j B Q V k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C U y M C 0 l M j B K Q U 5 F T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y M D M i I C 8 + P E V u d H J 5 I F R 5 c G U 9 I k Z p b G x U Y X J n Z X Q i I F Z h b H V l P S J z T 1 J D X 1 9 f M D A 0 X 1 9 f S k F O R U x B U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E 1 V D E z O j Q z O j I z L j M w N T g 1 N D h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U k M g L S A w M D Q g L S B K Q U 5 F T E F T L 1 R p c G 8 g Q W x 0 Z X J h Z G 8 u e 0 N v b H V t b j E s M H 0 m c X V v d D s s J n F 1 b 3 Q 7 U 2 V j d G l v b j E v T 1 J D I C 0 g M D A 0 I C 0 g S k F O R U x B U y 9 U a X B v I E F s d G V y Y W R v L n t D b 2 x 1 b W 4 y L D F 9 J n F 1 b 3 Q 7 L C Z x d W 9 0 O 1 N l Y 3 R p b 2 4 x L 0 9 S Q y A t I D A w N C A t I E p B T k V M Q V M v V G l w b y B B b H R l c m F k b y 5 7 Q 2 9 s d W 1 u M y w y f S Z x d W 9 0 O y w m c X V v d D t T Z W N 0 a W 9 u M S 9 P U k M g L S A w M D Q g L S B K Q U 5 F T E F T L 1 R p c G 8 g Q W x 0 Z X J h Z G 8 u e 0 N v b H V t b j Q s M 3 0 m c X V v d D s s J n F 1 b 3 Q 7 U 2 V j d G l v b j E v T 1 J D I C 0 g M D A 0 I C 0 g S k F O R U x B U y 9 U a X B v I E F s d G V y Y W R v L n t D b 2 x 1 b W 4 1 L D R 9 J n F 1 b 3 Q 7 L C Z x d W 9 0 O 1 N l Y 3 R p b 2 4 x L 0 9 S Q y A t I D A w N C A t I E p B T k V M Q V M v V G l w b y B B b H R l c m F k b y 5 7 Q 2 9 s d W 1 u N i w 1 f S Z x d W 9 0 O y w m c X V v d D t T Z W N 0 a W 9 u M S 9 P U k M g L S A w M D Q g L S B K Q U 5 F T E F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T 1 J D I C 0 g M D A 0 I C 0 g S k F O R U x B U y 9 U a X B v I E F s d G V y Y W R v L n t D b 2 x 1 b W 4 x L D B 9 J n F 1 b 3 Q 7 L C Z x d W 9 0 O 1 N l Y 3 R p b 2 4 x L 0 9 S Q y A t I D A w N C A t I E p B T k V M Q V M v V G l w b y B B b H R l c m F k b y 5 7 Q 2 9 s d W 1 u M i w x f S Z x d W 9 0 O y w m c X V v d D t T Z W N 0 a W 9 u M S 9 P U k M g L S A w M D Q g L S B K Q U 5 F T E F T L 1 R p c G 8 g Q W x 0 Z X J h Z G 8 u e 0 N v b H V t b j M s M n 0 m c X V v d D s s J n F 1 b 3 Q 7 U 2 V j d G l v b j E v T 1 J D I C 0 g M D A 0 I C 0 g S k F O R U x B U y 9 U a X B v I E F s d G V y Y W R v L n t D b 2 x 1 b W 4 0 L D N 9 J n F 1 b 3 Q 7 L C Z x d W 9 0 O 1 N l Y 3 R p b 2 4 x L 0 9 S Q y A t I D A w N C A t I E p B T k V M Q V M v V G l w b y B B b H R l c m F k b y 5 7 Q 2 9 s d W 1 u N S w 0 f S Z x d W 9 0 O y w m c X V v d D t T Z W N 0 a W 9 u M S 9 P U k M g L S A w M D Q g L S B K Q U 5 F T E F T L 1 R p c G 8 g Q W x 0 Z X J h Z G 8 u e 0 N v b H V t b j Y s N X 0 m c X V v d D s s J n F 1 b 3 Q 7 U 2 V j d G l v b j E v T 1 J D I C 0 g M D A 0 I C 0 g S k F O R U x B U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0 J T I w L S U y M E p B T k V M Q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0 J T I w L S U y M E p B T k V M Q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C U y M C 0 l M j B Q T 1 J U Q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I y M C I g L z 4 8 R W 5 0 c n k g V H l w Z T 0 i R m l s b F R h c m d l d C I g V m F s d W U 9 I n N P U k N f X 1 8 w M D R f X 1 9 Q T 1 J U Q V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N D Q 6 M z Q u M j U x M j Q y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N C A t I F B P U l R B U y 9 U a X B v I E F s d G V y Y W R v L n t D b 2 x 1 b W 4 x L D B 9 J n F 1 b 3 Q 7 L C Z x d W 9 0 O 1 N l Y 3 R p b 2 4 x L 0 9 S Q y A t I D A w N C A t I F B P U l R B U y 9 U a X B v I E F s d G V y Y W R v L n t D b 2 x 1 b W 4 y L D F 9 J n F 1 b 3 Q 7 L C Z x d W 9 0 O 1 N l Y 3 R p b 2 4 x L 0 9 S Q y A t I D A w N C A t I F B P U l R B U y 9 U a X B v I E F s d G V y Y W R v L n t D b 2 x 1 b W 4 z L D J 9 J n F 1 b 3 Q 7 L C Z x d W 9 0 O 1 N l Y 3 R p b 2 4 x L 0 9 S Q y A t I D A w N C A t I F B P U l R B U y 9 U a X B v I E F s d G V y Y W R v L n t D b 2 x 1 b W 4 0 L D N 9 J n F 1 b 3 Q 7 L C Z x d W 9 0 O 1 N l Y 3 R p b 2 4 x L 0 9 S Q y A t I D A w N C A t I F B P U l R B U y 9 U a X B v I E F s d G V y Y W R v L n t D b 2 x 1 b W 4 1 L D R 9 J n F 1 b 3 Q 7 L C Z x d W 9 0 O 1 N l Y 3 R p b 2 4 x L 0 9 S Q y A t I D A w N C A t I F B P U l R B U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S Q y A t I D A w N C A t I F B P U l R B U y 9 U a X B v I E F s d G V y Y W R v L n t D b 2 x 1 b W 4 x L D B 9 J n F 1 b 3 Q 7 L C Z x d W 9 0 O 1 N l Y 3 R p b 2 4 x L 0 9 S Q y A t I D A w N C A t I F B P U l R B U y 9 U a X B v I E F s d G V y Y W R v L n t D b 2 x 1 b W 4 y L D F 9 J n F 1 b 3 Q 7 L C Z x d W 9 0 O 1 N l Y 3 R p b 2 4 x L 0 9 S Q y A t I D A w N C A t I F B P U l R B U y 9 U a X B v I E F s d G V y Y W R v L n t D b 2 x 1 b W 4 z L D J 9 J n F 1 b 3 Q 7 L C Z x d W 9 0 O 1 N l Y 3 R p b 2 4 x L 0 9 S Q y A t I D A w N C A t I F B P U l R B U y 9 U a X B v I E F s d G V y Y W R v L n t D b 2 x 1 b W 4 0 L D N 9 J n F 1 b 3 Q 7 L C Z x d W 9 0 O 1 N l Y 3 R p b 2 4 x L 0 9 S Q y A t I D A w N C A t I F B P U l R B U y 9 U a X B v I E F s d G V y Y W R v L n t D b 2 x 1 b W 4 1 L D R 9 J n F 1 b 3 Q 7 L C Z x d W 9 0 O 1 N l Y 3 R p b 2 4 x L 0 9 S Q y A t I D A w N C A t I F B P U l R B U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0 J T I w L S U y M F B P U l R B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Q l M j A t J T I w U E 9 S V E F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U l M j A t J T I w U E l T T y U y M E M l M j A 0 N V g 0 N S U y M E d F U k F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y M z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N D c 6 M D U u N D U 0 M j I 1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1 I C 0 g U E l T T y B D I D Q 1 W D Q 1 I E d F U k F M L 1 R p c G 8 g Q W x 0 Z X J h Z G 8 u e 0 N v b H V t b j E s M H 0 m c X V v d D s s J n F 1 b 3 Q 7 U 2 V j d G l v b j E v T 1 J D I C 0 g M D A 1 I C 0 g U E l T T y B D I D Q 1 W D Q 1 I E d F U k F M L 1 R p c G 8 g Q W x 0 Z X J h Z G 8 u e 0 N v b H V t b j I s M X 0 m c X V v d D s s J n F 1 b 3 Q 7 U 2 V j d G l v b j E v T 1 J D I C 0 g M D A 1 I C 0 g U E l T T y B D I D Q 1 W D Q 1 I E d F U k F M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1 J D I C 0 g M D A 1 I C 0 g U E l T T y B D I D Q 1 W D Q 1 I E d F U k F M L 1 R p c G 8 g Q W x 0 Z X J h Z G 8 u e 0 N v b H V t b j E s M H 0 m c X V v d D s s J n F 1 b 3 Q 7 U 2 V j d G l v b j E v T 1 J D I C 0 g M D A 1 I C 0 g U E l T T y B D I D Q 1 W D Q 1 I E d F U k F M L 1 R p c G 8 g Q W x 0 Z X J h Z G 8 u e 0 N v b H V t b j I s M X 0 m c X V v d D s s J n F 1 b 3 Q 7 U 2 V j d G l v b j E v T 1 J D I C 0 g M D A 1 I C 0 g U E l T T y B D I D Q 1 W D Q 1 I E d F U k F M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S Q y U y M C 0 l M j A w M D U l M j A t J T I w U E l T T y U y M E M l M j A 0 N V g 0 N S U y M E d F U k F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S U y M C 0 l M j B Q S V N P J T I w Q y U y M D Q 1 W D Q 1 J T I w R 0 V S Q U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S U y M C 0 l M j B Q S V N P J T I w Q y U y M D Q 1 W D Q 1 J T I w R 0 V S Q U w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I 0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0 N z o y N y 4 3 M T c x N j c w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U k M g L S A w M D U g L S B Q S V N P I E M g N D V Y N D U g R 0 V S Q U w g K D I p L 1 R p c G 8 g Q W x 0 Z X J h Z G 8 u e 0 N v b H V t b j E s M H 0 m c X V v d D s s J n F 1 b 3 Q 7 U 2 V j d G l v b j E v T 1 J D I C 0 g M D A 1 I C 0 g U E l T T y B D I D Q 1 W D Q 1 I E d F U k F M I C g y K S 9 U a X B v I E F s d G V y Y W R v L n t D b 2 x 1 b W 4 y L D F 9 J n F 1 b 3 Q 7 L C Z x d W 9 0 O 1 N l Y 3 R p b 2 4 x L 0 9 S Q y A t I D A w N S A t I F B J U 0 8 g Q y A 0 N V g 0 N S B H R V J B T C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U k M g L S A w M D U g L S B Q S V N P I E M g N D V Y N D U g R 0 V S Q U w g K D I p L 1 R p c G 8 g Q W x 0 Z X J h Z G 8 u e 0 N v b H V t b j E s M H 0 m c X V v d D s s J n F 1 b 3 Q 7 U 2 V j d G l v b j E v T 1 J D I C 0 g M D A 1 I C 0 g U E l T T y B D I D Q 1 W D Q 1 I E d F U k F M I C g y K S 9 U a X B v I E F s d G V y Y W R v L n t D b 2 x 1 b W 4 y L D F 9 J n F 1 b 3 Q 7 L C Z x d W 9 0 O 1 N l Y 3 R p b 2 4 x L 0 9 S Q y A t I D A w N S A t I F B J U 0 8 g Q y A 0 N V g 0 N S B H R V J B T C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N S U y M C 0 l M j B Q S V N P J T I w Q y U y M D Q 1 W D Q 1 J T I w R 0 V S Q U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1 J T I w L S U y M F B J U 0 8 l M j B D J T I w N D V Y N D U l M j B H R V J B T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1 J T I w L S U y M F B J U 0 8 l M j B D J T I w N D V Y N D U l M j B H R V J B T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j M 0 I i A v P j x F b n R y e S B U e X B l P S J G a W x s V G F y Z 2 V 0 I i B W Y W x 1 Z T 0 i c 0 9 S Q 1 9 f X z A w N V 9 f X 1 B J U 0 9 f Q 1 8 0 N V g 0 N V 9 H R V J B T F 9 f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0 N z o 1 M y 4 3 N z k 0 O T I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U k M g L S A w M D U g L S B Q S V N P I E M g N D V Y N D U g R 0 V S Q U w g K D M p L 1 R p c G 8 g Q W x 0 Z X J h Z G 8 u e 0 N v b H V t b j E s M H 0 m c X V v d D s s J n F 1 b 3 Q 7 U 2 V j d G l v b j E v T 1 J D I C 0 g M D A 1 I C 0 g U E l T T y B D I D Q 1 W D Q 1 I E d F U k F M I C g z K S 9 U a X B v I E F s d G V y Y W R v L n t D b 2 x 1 b W 4 y L D F 9 J n F 1 b 3 Q 7 L C Z x d W 9 0 O 1 N l Y 3 R p b 2 4 x L 0 9 S Q y A t I D A w N S A t I F B J U 0 8 g Q y A 0 N V g 0 N S B H R V J B T C A o M y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U k M g L S A w M D U g L S B Q S V N P I E M g N D V Y N D U g R 0 V S Q U w g K D M p L 1 R p c G 8 g Q W x 0 Z X J h Z G 8 u e 0 N v b H V t b j E s M H 0 m c X V v d D s s J n F 1 b 3 Q 7 U 2 V j d G l v b j E v T 1 J D I C 0 g M D A 1 I C 0 g U E l T T y B D I D Q 1 W D Q 1 I E d F U k F M I C g z K S 9 U a X B v I E F s d G V y Y W R v L n t D b 2 x 1 b W 4 y L D F 9 J n F 1 b 3 Q 7 L C Z x d W 9 0 O 1 N l Y 3 R p b 2 4 x L 0 9 S Q y A t I D A w N S A t I F B J U 0 8 g Q y A 0 N V g 0 N S B H R V J B T C A o M y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N S U y M C 0 l M j B Q S V N P J T I w Q y U y M D Q 1 W D Q 1 J T I w R 0 V S Q U w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1 J T I w L S U y M F B J U 0 8 l M j B D J T I w N D V Y N D U l M j B H R V J B T C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1 J T I w L S U y M F J P R E F Q J U M z J T g 5 J T I w Q y U y M D Q 1 W D Q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y N j c i I C 8 + P E V u d H J 5 I F R 5 c G U 9 I k Z p b G x U Y X J n Z X Q i I F Z h b H V l P S J z T 1 J D X 1 9 f M D A 1 X 1 9 f U k 9 E Q V D D i V 9 D X z Q 1 W D Q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E 1 V D E z O j U 1 O j I 4 L j E 2 M j U 3 M T V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N S A t I F J P R E F Q w 4 k g Q y A 0 N V g 0 N S 9 U a X B v I E F s d G V y Y W R v L n t D b 2 x 1 b W 4 x L D B 9 J n F 1 b 3 Q 7 L C Z x d W 9 0 O 1 N l Y 3 R p b 2 4 x L 0 9 S Q y A t I D A w N S A t I F J P R E F Q w 4 k g Q y A 0 N V g 0 N S 9 U a X B v I E F s d G V y Y W R v L n t D b 2 x 1 b W 4 y L D F 9 J n F 1 b 3 Q 7 L C Z x d W 9 0 O 1 N l Y 3 R p b 2 4 x L 0 9 S Q y A t I D A w N S A t I F J P R E F Q w 4 k g Q y A 0 N V g 0 N S 9 U a X B v I E F s d G V y Y W R v L n t D b 2 x 1 b W 4 z L D J 9 J n F 1 b 3 Q 7 L C Z x d W 9 0 O 1 N l Y 3 R p b 2 4 x L 0 9 S Q y A t I D A w N S A t I F J P R E F Q w 4 k g Q y A 0 N V g 0 N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9 S Q y A t I D A w N S A t I F J P R E F Q w 4 k g Q y A 0 N V g 0 N S 9 U a X B v I E F s d G V y Y W R v L n t D b 2 x 1 b W 4 x L D B 9 J n F 1 b 3 Q 7 L C Z x d W 9 0 O 1 N l Y 3 R p b 2 4 x L 0 9 S Q y A t I D A w N S A t I F J P R E F Q w 4 k g Q y A 0 N V g 0 N S 9 U a X B v I E F s d G V y Y W R v L n t D b 2 x 1 b W 4 y L D F 9 J n F 1 b 3 Q 7 L C Z x d W 9 0 O 1 N l Y 3 R p b 2 4 x L 0 9 S Q y A t I D A w N S A t I F J P R E F Q w 4 k g Q y A 0 N V g 0 N S 9 U a X B v I E F s d G V y Y W R v L n t D b 2 x 1 b W 4 z L D J 9 J n F 1 b 3 Q 7 L C Z x d W 9 0 O 1 N l Y 3 R p b 2 4 x L 0 9 S Q y A t I D A w N S A t I F J P R E F Q w 4 k g Q y A 0 N V g 0 N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1 J T I w L S U y M F J P R E F Q J U M z J T g 5 J T I w Q y U y M D Q 1 W D Q 1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S U y M C 0 l M j B S T 0 R B U C V D M y U 4 O S U y M E M l M j A 0 N V g 0 N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2 J T I w L S U y M E F D R V N T J U M z J T k z U k l P U y U y M E V T U E V D S U F J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z A 1 I i A v P j x F b n R y e S B U e X B l P S J G a W x s V G F y Z 2 V 0 I i B W Y W x 1 Z T 0 i c 0 9 S Q 1 9 f X z A w N l 9 f X 0 F D R V N T w 5 N S S U 9 T X 0 V T U E V D S U F J U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1 N j o 0 M y 4 y M D I x M T A w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2 I C 0 g Q U N F U 1 P D k 1 J J T 1 M g R V N Q R U N J Q U l T L 1 R p c G 8 g Q W x 0 Z X J h Z G 8 u e 0 N v b H V t b j E s M H 0 m c X V v d D s s J n F 1 b 3 Q 7 U 2 V j d G l v b j E v T 1 J D I C 0 g M D A 2 I C 0 g Q U N F U 1 P D k 1 J J T 1 M g R V N Q R U N J Q U l T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1 J D I C 0 g M D A 2 I C 0 g Q U N F U 1 P D k 1 J J T 1 M g R V N Q R U N J Q U l T L 1 R p c G 8 g Q W x 0 Z X J h Z G 8 u e 0 N v b H V t b j E s M H 0 m c X V v d D s s J n F 1 b 3 Q 7 U 2 V j d G l v b j E v T 1 J D I C 0 g M D A 2 I C 0 g Q U N F U 1 P D k 1 J J T 1 M g R V N Q R U N J Q U l T L 1 R p c G 8 g Q W x 0 Z X J h Z G 8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S Q y U y M C 0 l M j A w M D Y l M j A t J T I w Q U N F U 1 M l Q z M l O T N S S U 9 T J T I w R V N Q R U N J Q U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i U y M C 0 l M j B B Q 0 V T U y V D M y U 5 M 1 J J T 1 M l M j B F U 1 B F Q 0 l B S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i U y M C 0 l M j B U Q U J F T E E l M j B E R S U y M E x P V S V D M y U 4 N 0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M z o 1 O D o x O S 4 3 N T I 0 M D I 5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A 2 I C 0 g V E F C R U x B I E R F I E x P V c O H Q V M v V G l w b y B B b H R l c m F k b y 5 7 Q 2 9 s d W 1 u M S w w f S Z x d W 9 0 O y w m c X V v d D t T Z W N 0 a W 9 u M S 9 P U k M g L S A w M D Y g L S B U Q U J F T E E g R E U g T E 9 V w 4 d B U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9 S Q y A t I D A w N i A t I F R B Q k V M Q S B E R S B M T 1 X D h 0 F T L 1 R p c G 8 g Q W x 0 Z X J h Z G 8 u e 0 N v b H V t b j E s M H 0 m c X V v d D s s J n F 1 b 3 Q 7 U 2 V j d G l v b j E v T 1 J D I C 0 g M D A 2 I C 0 g V E F C R U x B I E R F I E x P V c O H Q V M v V G l w b y B B b H R l c m F k b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N i U y M C 0 l M j B U Q U J F T E E l M j B E R S U y M E x P V S V D M y U 4 N 0 F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N i U y M C 0 l M j B U Q U J F T E E l M j B E R S U y M E x P V S V D M y U 4 N 0 F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Y l M j A t J T I w V E F C R U x B J T I w R E U l M j B M T 1 U l Q z M l O D d B U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M z I 2 I i A v P j x F b n R y e S B U e X B l P S J G a W x s V G F y Z 2 V 0 I i B W Y W x 1 Z T 0 i c 0 9 S Q 1 9 f X z A w N l 9 f X 1 R B Q k V M Q V 9 E R V 9 M T 1 X D h 0 F T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M 6 N T k 6 M D I u O T Q 0 M D Q 1 M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N i A t I F R B Q k V M Q S B E R S B M T 1 X D h 0 F T I C g y K S 9 U a X B v I E F s d G V y Y W R v L n t D b 2 x 1 b W 4 x L D B 9 J n F 1 b 3 Q 7 L C Z x d W 9 0 O 1 N l Y 3 R p b 2 4 x L 0 9 S Q y A t I D A w N i A t I F R B Q k V M Q S B E R S B M T 1 X D h 0 F T I C g y K S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9 S Q y A t I D A w N i A t I F R B Q k V M Q S B E R S B M T 1 X D h 0 F T I C g y K S 9 U a X B v I E F s d G V y Y W R v L n t D b 2 x 1 b W 4 x L D B 9 J n F 1 b 3 Q 7 L C Z x d W 9 0 O 1 N l Y 3 R p b 2 4 x L 0 9 S Q y A t I D A w N i A t I F R B Q k V M Q S B E R S B M T 1 X D h 0 F T I C g y K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2 J T I w L S U y M F R B Q k V M Q S U y M E R F J T I w T E 9 V J U M z J T g 3 Q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2 J T I w L S U y M F R B Q k V M Q S U y M E R F J T I w T E 9 V J U M z J T g 3 Q V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O C U y M C 0 l M j B Q S U 5 U V V J B J T I w Q U N S J U M z J T h E T E l D Q S U y M E l O V E V S T k E l M j B F T S U y M F B B U k V E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M 0 M C I g L z 4 8 R W 5 0 c n k g V H l w Z T 0 i R m l s b F R h c m d l d C I g V m F s d W U 9 I n N P U k N f X 1 8 w M D h f X 1 9 Q S U 5 U V V J B X 0 F D U s O N T E l D Q V 9 J T l R F U k 5 B X 0 V N X 1 B B U k V E R V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Q 6 M D Q 6 M z E u N j A 5 N z k 2 N l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O C A t I F B J T l R V U k E g Q U N S w 4 1 M S U N B I E l O V E V S T k E g R U 0 g U E F S R U R F U y 9 U a X B v I E F s d G V y Y W R v L n t D b 2 x 1 b W 4 x L D B 9 J n F 1 b 3 Q 7 L C Z x d W 9 0 O 1 N l Y 3 R p b 2 4 x L 0 9 S Q y A t I D A w O C A t I F B J T l R V U k E g Q U N S w 4 1 M S U N B I E l O V E V S T k E g R U 0 g U E F S R U R F U y 9 U a X B v I E F s d G V y Y W R v L n t D b 2 x 1 b W 4 y L D F 9 J n F 1 b 3 Q 7 L C Z x d W 9 0 O 1 N l Y 3 R p b 2 4 x L 0 9 S Q y A t I D A w O C A t I F B J T l R V U k E g Q U N S w 4 1 M S U N B I E l O V E V S T k E g R U 0 g U E F S R U R F U y 9 U a X B v I E F s d G V y Y W R v L n t D b 2 x 1 b W 4 z L D J 9 J n F 1 b 3 Q 7 L C Z x d W 9 0 O 1 N l Y 3 R p b 2 4 x L 0 9 S Q y A t I D A w O C A t I F B J T l R V U k E g Q U N S w 4 1 M S U N B I E l O V E V S T k E g R U 0 g U E F S R U R F U y 9 U a X B v I E F s d G V y Y W R v L n t D b 2 x 1 b W 4 0 L D N 9 J n F 1 b 3 Q 7 L C Z x d W 9 0 O 1 N l Y 3 R p b 2 4 x L 0 9 S Q y A t I D A w O C A t I F B J T l R V U k E g Q U N S w 4 1 M S U N B I E l O V E V S T k E g R U 0 g U E F S R U R F U y 9 U a X B v I E F s d G V y Y W R v L n t D b 2 x 1 b W 4 1 L D R 9 J n F 1 b 3 Q 7 L C Z x d W 9 0 O 1 N l Y 3 R p b 2 4 x L 0 9 S Q y A t I D A w O C A t I F B J T l R V U k E g Q U N S w 4 1 M S U N B I E l O V E V S T k E g R U 0 g U E F S R U R F U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S Q y A t I D A w O C A t I F B J T l R V U k E g Q U N S w 4 1 M S U N B I E l O V E V S T k E g R U 0 g U E F S R U R F U y 9 U a X B v I E F s d G V y Y W R v L n t D b 2 x 1 b W 4 x L D B 9 J n F 1 b 3 Q 7 L C Z x d W 9 0 O 1 N l Y 3 R p b 2 4 x L 0 9 S Q y A t I D A w O C A t I F B J T l R V U k E g Q U N S w 4 1 M S U N B I E l O V E V S T k E g R U 0 g U E F S R U R F U y 9 U a X B v I E F s d G V y Y W R v L n t D b 2 x 1 b W 4 y L D F 9 J n F 1 b 3 Q 7 L C Z x d W 9 0 O 1 N l Y 3 R p b 2 4 x L 0 9 S Q y A t I D A w O C A t I F B J T l R V U k E g Q U N S w 4 1 M S U N B I E l O V E V S T k E g R U 0 g U E F S R U R F U y 9 U a X B v I E F s d G V y Y W R v L n t D b 2 x 1 b W 4 z L D J 9 J n F 1 b 3 Q 7 L C Z x d W 9 0 O 1 N l Y 3 R p b 2 4 x L 0 9 S Q y A t I D A w O C A t I F B J T l R V U k E g Q U N S w 4 1 M S U N B I E l O V E V S T k E g R U 0 g U E F S R U R F U y 9 U a X B v I E F s d G V y Y W R v L n t D b 2 x 1 b W 4 0 L D N 9 J n F 1 b 3 Q 7 L C Z x d W 9 0 O 1 N l Y 3 R p b 2 4 x L 0 9 S Q y A t I D A w O C A t I F B J T l R V U k E g Q U N S w 4 1 M S U N B I E l O V E V S T k E g R U 0 g U E F S R U R F U y 9 U a X B v I E F s d G V y Y W R v L n t D b 2 x 1 b W 4 1 L D R 9 J n F 1 b 3 Q 7 L C Z x d W 9 0 O 1 N l Y 3 R p b 2 4 x L 0 9 S Q y A t I D A w O C A t I F B J T l R V U k E g Q U N S w 4 1 M S U N B I E l O V E V S T k E g R U 0 g U E F S R U R F U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4 J T I w L S U y M F B J T l R V U k E l M j B B Q 1 I l Q z M l O E R M S U N B J T I w S U 5 U R V J O Q S U y M E V N J T I w U E F S R U R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g l M j A t J T I w U E l O V F V S Q S U y M E F D U i V D M y U 4 R E x J Q 0 E l M j B J T l R F U k 5 B J T I w R U 0 l M j B Q Q V J F R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g l M j A t J T I w U E l O V F V S Q S U y M E V T T U F M V E U l M j B F T S U y M F N V U E V S R i V D M y U 4 R E N J R S U y M E 1 F V C V D M y U 4 M U x J Q 0 E l M j A t J T I w U E 9 S V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Q k F O Q 0 8 g R E F E T 1 M g Q V J R I i A v P j x F b n R y e S B U e X B l P S J S Z W N v d m V y e V R h c m d l d E N v b H V t b i I g V m F s d W U 9 I m w y I i A v P j x F b n R y e S B U e X B l P S J S Z W N v d m V y e V R h c m d l d F J v d y I g V m F s d W U 9 I m w z N j M i I C 8 + P E V u d H J 5 I F R 5 c G U 9 I k Z p b G x U Y X J n Z X Q i I F Z h b H V l P S J z T 1 J D X 1 9 f M D A 4 X 1 9 f U E l O V F V S Q V 9 F U 0 1 B T F R F X 0 V N X 1 N V U E V S R s O N Q 0 l F X 0 1 F V M O B T E l D Q V 9 f X 1 B P U l R B U 1 8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Q 6 M T E 6 M D g u M D g 3 O T U 5 N l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O C A t I F B J T l R V U k E g R V N N Q U x U R S B F T S B T V V B F U k b D j U N J R S B N R V T D g U x J Q 0 E g L S B Q T 1 J U Q V M v V G l w b y B B b H R l c m F k b y 5 7 Q 2 9 s d W 1 u M S w w f S Z x d W 9 0 O y w m c X V v d D t T Z W N 0 a W 9 u M S 9 P U k M g L S A w M D g g L S B Q S U 5 U V V J B I E V T T U F M V E U g R U 0 g U 1 V Q R V J G w 4 1 D S U U g T U V U w 4 F M S U N B I C 0 g U E 9 S V E F T L 1 R p c G 8 g Q W x 0 Z X J h Z G 8 u e 0 N v b H V t b j I s M X 0 m c X V v d D s s J n F 1 b 3 Q 7 U 2 V j d G l v b j E v T 1 J D I C 0 g M D A 4 I C 0 g U E l O V F V S Q S B F U 0 1 B T F R F I E V N I F N V U E V S R s O N Q 0 l F I E 1 F V M O B T E l D Q S A t I F B P U l R B U y 9 U a X B v I E F s d G V y Y W R v L n t D b 2 x 1 b W 4 z L D J 9 J n F 1 b 3 Q 7 L C Z x d W 9 0 O 1 N l Y 3 R p b 2 4 x L 0 9 S Q y A t I D A w O C A t I F B J T l R V U k E g R V N N Q U x U R S B F T S B T V V B F U k b D j U N J R S B N R V T D g U x J Q 0 E g L S B Q T 1 J U Q V M v V G l w b y B B b H R l c m F k b y 5 7 Q 2 9 s d W 1 u N C w z f S Z x d W 9 0 O y w m c X V v d D t T Z W N 0 a W 9 u M S 9 P U k M g L S A w M D g g L S B Q S U 5 U V V J B I E V T T U F M V E U g R U 0 g U 1 V Q R V J G w 4 1 D S U U g T U V U w 4 F M S U N B I C 0 g U E 9 S V E F T L 1 R p c G 8 g Q W x 0 Z X J h Z G 8 u e 0 N v b H V t b j U s N H 0 m c X V v d D s s J n F 1 b 3 Q 7 U 2 V j d G l v b j E v T 1 J D I C 0 g M D A 4 I C 0 g U E l O V F V S Q S B F U 0 1 B T F R F I E V N I F N V U E V S R s O N Q 0 l F I E 1 F V M O B T E l D Q S A t I F B P U l R B U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S Q y A t I D A w O C A t I F B J T l R V U k E g R V N N Q U x U R S B F T S B T V V B F U k b D j U N J R S B N R V T D g U x J Q 0 E g L S B Q T 1 J U Q V M v V G l w b y B B b H R l c m F k b y 5 7 Q 2 9 s d W 1 u M S w w f S Z x d W 9 0 O y w m c X V v d D t T Z W N 0 a W 9 u M S 9 P U k M g L S A w M D g g L S B Q S U 5 U V V J B I E V T T U F M V E U g R U 0 g U 1 V Q R V J G w 4 1 D S U U g T U V U w 4 F M S U N B I C 0 g U E 9 S V E F T L 1 R p c G 8 g Q W x 0 Z X J h Z G 8 u e 0 N v b H V t b j I s M X 0 m c X V v d D s s J n F 1 b 3 Q 7 U 2 V j d G l v b j E v T 1 J D I C 0 g M D A 4 I C 0 g U E l O V F V S Q S B F U 0 1 B T F R F I E V N I F N V U E V S R s O N Q 0 l F I E 1 F V M O B T E l D Q S A t I F B P U l R B U y 9 U a X B v I E F s d G V y Y W R v L n t D b 2 x 1 b W 4 z L D J 9 J n F 1 b 3 Q 7 L C Z x d W 9 0 O 1 N l Y 3 R p b 2 4 x L 0 9 S Q y A t I D A w O C A t I F B J T l R V U k E g R V N N Q U x U R S B F T S B T V V B F U k b D j U N J R S B N R V T D g U x J Q 0 E g L S B Q T 1 J U Q V M v V G l w b y B B b H R l c m F k b y 5 7 Q 2 9 s d W 1 u N C w z f S Z x d W 9 0 O y w m c X V v d D t T Z W N 0 a W 9 u M S 9 P U k M g L S A w M D g g L S B Q S U 5 U V V J B I E V T T U F M V E U g R U 0 g U 1 V Q R V J G w 4 1 D S U U g T U V U w 4 F M S U N B I C 0 g U E 9 S V E F T L 1 R p c G 8 g Q W x 0 Z X J h Z G 8 u e 0 N v b H V t b j U s N H 0 m c X V v d D s s J n F 1 b 3 Q 7 U 2 V j d G l v b j E v T 1 J D I C 0 g M D A 4 I C 0 g U E l O V F V S Q S B F U 0 1 B T F R F I E V N I F N V U E V S R s O N Q 0 l F I E 1 F V M O B T E l D Q S A t I F B P U l R B U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4 J T I w L S U y M F B J T l R V U k E l M j B F U 0 1 B T F R F J T I w R U 0 l M j B T V V B F U k Y l Q z M l O E R D S U U l M j B N R V Q l Q z M l O D F M S U N B J T I w L S U y M F B P U l R B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g l M j A t J T I w U E l O V F V S Q S U y M E V T T U F M V E U l M j B F T S U y M F N V U E V S R i V D M y U 4 R E N J R S U y M E 1 F V C V D M y U 4 M U x J Q 0 E l M j A t J T I w U E 9 S V E F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g l M j A t J T I w U E l O V F V S Q S U y M E V T T U F M V E U l M j B T S U 5 U J U M z J T g 5 V E l D T y U y M E V N J T I w T U F E R U l S Q S U y M C 0 l M j B Q T 1 J U Q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M 3 O C I g L z 4 8 R W 5 0 c n k g V H l w Z T 0 i R m l s b F R h c m d l d C I g V m F s d W U 9 I n N P U k N f X 1 8 w M D h f X 1 9 Q S U 5 U V V J B X 0 V T T U F M V E V f U 0 l O V M O J V E l D T 1 9 F T V 9 N Q U R F S V J B X 1 9 f U E 9 S V E F T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Q 6 M T E 6 M z E u N z A 3 M j A w M 1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O C A t I F B J T l R V U k E g R V N N Q U x U R S B T S U 5 U w 4 l U S U N P I E V N I E 1 B R E V J U k E g L S B Q T 1 J U Q V M v V G l w b y B B b H R l c m F k b y 5 7 Q 2 9 s d W 1 u M S w w f S Z x d W 9 0 O y w m c X V v d D t T Z W N 0 a W 9 u M S 9 P U k M g L S A w M D g g L S B Q S U 5 U V V J B I E V T T U F M V E U g U 0 l O V M O J V E l D T y B F T S B N Q U R F S V J B I C 0 g U E 9 S V E F T L 1 R p c G 8 g Q W x 0 Z X J h Z G 8 u e 0 N v b H V t b j I s M X 0 m c X V v d D s s J n F 1 b 3 Q 7 U 2 V j d G l v b j E v T 1 J D I C 0 g M D A 4 I C 0 g U E l O V F V S Q S B F U 0 1 B T F R F I F N J T l T D i V R J Q 0 8 g R U 0 g T U F E R U l S Q S A t I F B P U l R B U y 9 U a X B v I E F s d G V y Y W R v L n t D b 2 x 1 b W 4 z L D J 9 J n F 1 b 3 Q 7 L C Z x d W 9 0 O 1 N l Y 3 R p b 2 4 x L 0 9 S Q y A t I D A w O C A t I F B J T l R V U k E g R V N N Q U x U R S B T S U 5 U w 4 l U S U N P I E V N I E 1 B R E V J U k E g L S B Q T 1 J U Q V M v V G l w b y B B b H R l c m F k b y 5 7 Q 2 9 s d W 1 u N C w z f S Z x d W 9 0 O y w m c X V v d D t T Z W N 0 a W 9 u M S 9 P U k M g L S A w M D g g L S B Q S U 5 U V V J B I E V T T U F M V E U g U 0 l O V M O J V E l D T y B F T S B N Q U R F S V J B I C 0 g U E 9 S V E F T L 1 R p c G 8 g Q W x 0 Z X J h Z G 8 u e 0 N v b H V t b j U s N H 0 m c X V v d D s s J n F 1 b 3 Q 7 U 2 V j d G l v b j E v T 1 J D I C 0 g M D A 4 I C 0 g U E l O V F V S Q S B F U 0 1 B T F R F I F N J T l T D i V R J Q 0 8 g R U 0 g T U F E R U l S Q S A t I F B P U l R B U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S Q y A t I D A w O C A t I F B J T l R V U k E g R V N N Q U x U R S B T S U 5 U w 4 l U S U N P I E V N I E 1 B R E V J U k E g L S B Q T 1 J U Q V M v V G l w b y B B b H R l c m F k b y 5 7 Q 2 9 s d W 1 u M S w w f S Z x d W 9 0 O y w m c X V v d D t T Z W N 0 a W 9 u M S 9 P U k M g L S A w M D g g L S B Q S U 5 U V V J B I E V T T U F M V E U g U 0 l O V M O J V E l D T y B F T S B N Q U R F S V J B I C 0 g U E 9 S V E F T L 1 R p c G 8 g Q W x 0 Z X J h Z G 8 u e 0 N v b H V t b j I s M X 0 m c X V v d D s s J n F 1 b 3 Q 7 U 2 V j d G l v b j E v T 1 J D I C 0 g M D A 4 I C 0 g U E l O V F V S Q S B F U 0 1 B T F R F I F N J T l T D i V R J Q 0 8 g R U 0 g T U F E R U l S Q S A t I F B P U l R B U y 9 U a X B v I E F s d G V y Y W R v L n t D b 2 x 1 b W 4 z L D J 9 J n F 1 b 3 Q 7 L C Z x d W 9 0 O 1 N l Y 3 R p b 2 4 x L 0 9 S Q y A t I D A w O C A t I F B J T l R V U k E g R V N N Q U x U R S B T S U 5 U w 4 l U S U N P I E V N I E 1 B R E V J U k E g L S B Q T 1 J U Q V M v V G l w b y B B b H R l c m F k b y 5 7 Q 2 9 s d W 1 u N C w z f S Z x d W 9 0 O y w m c X V v d D t T Z W N 0 a W 9 u M S 9 P U k M g L S A w M D g g L S B Q S U 5 U V V J B I E V T T U F M V E U g U 0 l O V M O J V E l D T y B F T S B N Q U R F S V J B I C 0 g U E 9 S V E F T L 1 R p c G 8 g Q W x 0 Z X J h Z G 8 u e 0 N v b H V t b j U s N H 0 m c X V v d D s s J n F 1 b 3 Q 7 U 2 V j d G l v b j E v T 1 J D I C 0 g M D A 4 I C 0 g U E l O V F V S Q S B F U 0 1 B T F R F I F N J T l T D i V R J Q 0 8 g R U 0 g T U F E R U l S Q S A t I F B P U l R B U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4 J T I w L S U y M F B J T l R V U k E l M j B F U 0 1 B T F R F J T I w U 0 l O V C V D M y U 4 O V R J Q 0 8 l M j B F T S U y M E 1 B R E V J U k E l M j A t J T I w U E 9 S V E F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O C U y M C 0 l M j B Q S U 5 U V V J B J T I w R V N N Q U x U R S U y M F N J T l Q l Q z M l O D l U S U N P J T I w R U 0 l M j B N Q U R F S V J B J T I w L S U y M F B P U l R B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5 J T I w L S U y M F B F S V R P U k l M J T I w R E U l M j B H U k F O S V R P J T I w U E F S Q S U y M E p B T k V M Q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M 4 O S I g L z 4 8 R W 5 0 c n k g V H l w Z T 0 i R m l s b F R h c m d l d C I g V m F s d W U 9 I n N P U k N f X 1 8 w M D l f X 1 9 Q R U l U T 1 J J T F 9 E R V 9 H U k F O S V R P X 1 B B U k F f S k F O R U x B U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E 1 V D E 0 O j E y O j M w L j I w M T Q z M T Z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O S A t I F B F S V R P U k l M I E R F I E d S Q U 5 J V E 8 g U E F S Q S B K Q U 5 F T E F T L 1 R p c G 8 g Q W x 0 Z X J h Z G 8 u e 0 N v b H V t b j E s M H 0 m c X V v d D s s J n F 1 b 3 Q 7 U 2 V j d G l v b j E v T 1 J D I C 0 g M D A 5 I C 0 g U E V J V E 9 S S U w g R E U g R 1 J B T k l U T y B Q Q V J B I E p B T k V M Q V M v V G l w b y B B b H R l c m F k b y 5 7 Q 2 9 s d W 1 u M i w x f S Z x d W 9 0 O y w m c X V v d D t T Z W N 0 a W 9 u M S 9 P U k M g L S A w M D k g L S B Q R U l U T 1 J J T C B E R S B H U k F O S V R P I F B B U k E g S k F O R U x B U y 9 U a X B v I E F s d G V y Y W R v L n t D b 2 x 1 b W 4 z L D J 9 J n F 1 b 3 Q 7 L C Z x d W 9 0 O 1 N l Y 3 R p b 2 4 x L 0 9 S Q y A t I D A w O S A t I F B F S V R P U k l M I E R F I E d S Q U 5 J V E 8 g U E F S Q S B K Q U 5 F T E F T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T 1 J D I C 0 g M D A 5 I C 0 g U E V J V E 9 S S U w g R E U g R 1 J B T k l U T y B Q Q V J B I E p B T k V M Q V M v V G l w b y B B b H R l c m F k b y 5 7 Q 2 9 s d W 1 u M S w w f S Z x d W 9 0 O y w m c X V v d D t T Z W N 0 a W 9 u M S 9 P U k M g L S A w M D k g L S B Q R U l U T 1 J J T C B E R S B H U k F O S V R P I F B B U k E g S k F O R U x B U y 9 U a X B v I E F s d G V y Y W R v L n t D b 2 x 1 b W 4 y L D F 9 J n F 1 b 3 Q 7 L C Z x d W 9 0 O 1 N l Y 3 R p b 2 4 x L 0 9 S Q y A t I D A w O S A t I F B F S V R P U k l M I E R F I E d S Q U 5 J V E 8 g U E F S Q S B K Q U 5 F T E F T L 1 R p c G 8 g Q W x 0 Z X J h Z G 8 u e 0 N v b H V t b j M s M n 0 m c X V v d D s s J n F 1 b 3 Q 7 U 2 V j d G l v b j E v T 1 J D I C 0 g M D A 5 I C 0 g U E V J V E 9 S S U w g R E U g R 1 J B T k l U T y B Q Q V J B I E p B T k V M Q V M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1 J D J T I w L S U y M D A w O S U y M C 0 l M j B Q R U l U T 1 J J T C U y M E R F J T I w R 1 J B T k l U T y U y M F B B U k E l M j B K Q U 5 F T E F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O S U y M C 0 l M j B Q R U l U T 1 J J T C U y M E R F J T I w R 1 J B T k l U T y U y M F B B U k E l M j B K Q U 5 F T E F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k l M j A t J T I w U 0 9 M R U l S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J B T k N P I E R B R E 9 T I E F S U S I g L z 4 8 R W 5 0 c n k g V H l w Z T 0 i U m V j b 3 Z l c n l U Y X J n Z X R D b 2 x 1 b W 4 i I F Z h b H V l P S J s M i I g L z 4 8 R W 5 0 c n k g V H l w Z T 0 i U m V j b 3 Z l c n l U Y X J n Z X R S b 3 c i I F Z h b H V l P S J s N D A z I i A v P j x F b n R y e S B U e X B l P S J G a W x s V G F y Z 2 V 0 I i B W Y W x 1 Z T 0 i c 0 9 S Q 1 9 f X z A w O V 9 f X 1 N P T E V J U k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k t M T V U M T Q 6 M T Q 6 M T E u M D Q 0 N j Q z M F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S Q y A t I D A w O S A t I F N P T E V J U k E v V G l w b y B B b H R l c m F k b y 5 7 Q 2 9 s d W 1 u M S w w f S Z x d W 9 0 O y w m c X V v d D t T Z W N 0 a W 9 u M S 9 P U k M g L S A w M D k g L S B T T 0 x F S V J B L 1 R p c G 8 g Q W x 0 Z X J h Z G 8 u e 0 N v b H V t b j I s M X 0 m c X V v d D s s J n F 1 b 3 Q 7 U 2 V j d G l v b j E v T 1 J D I C 0 g M D A 5 I C 0 g U 0 9 M R U l S Q S 9 U a X B v I E F s d G V y Y W R v L n t D b 2 x 1 b W 4 z L D J 9 J n F 1 b 3 Q 7 L C Z x d W 9 0 O 1 N l Y 3 R p b 2 4 x L 0 9 S Q y A t I D A w O S A t I F N P T E V J U k E v V G l w b y B B b H R l c m F k b y 5 7 Q 2 9 s d W 1 u N C w z f S Z x d W 9 0 O y w m c X V v d D t T Z W N 0 a W 9 u M S 9 P U k M g L S A w M D k g L S B T T 0 x F S V J B L 1 R p c G 8 g Q W x 0 Z X J h Z G 8 u e 0 N v b H V t b j U s N H 0 m c X V v d D s s J n F 1 b 3 Q 7 U 2 V j d G l v b j E v T 1 J D I C 0 g M D A 5 I C 0 g U 0 9 M R U l S Q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S Q y A t I D A w O S A t I F N P T E V J U k E v V G l w b y B B b H R l c m F k b y 5 7 Q 2 9 s d W 1 u M S w w f S Z x d W 9 0 O y w m c X V v d D t T Z W N 0 a W 9 u M S 9 P U k M g L S A w M D k g L S B T T 0 x F S V J B L 1 R p c G 8 g Q W x 0 Z X J h Z G 8 u e 0 N v b H V t b j I s M X 0 m c X V v d D s s J n F 1 b 3 Q 7 U 2 V j d G l v b j E v T 1 J D I C 0 g M D A 5 I C 0 g U 0 9 M R U l S Q S 9 U a X B v I E F s d G V y Y W R v L n t D b 2 x 1 b W 4 z L D J 9 J n F 1 b 3 Q 7 L C Z x d W 9 0 O 1 N l Y 3 R p b 2 4 x L 0 9 S Q y A t I D A w O S A t I F N P T E V J U k E v V G l w b y B B b H R l c m F k b y 5 7 Q 2 9 s d W 1 u N C w z f S Z x d W 9 0 O y w m c X V v d D t T Z W N 0 a W 9 u M S 9 P U k M g L S A w M D k g L S B T T 0 x F S V J B L 1 R p c G 8 g Q W x 0 Z X J h Z G 8 u e 0 N v b H V t b j U s N H 0 m c X V v d D s s J n F 1 b 3 Q 7 U 2 V j d G l v b j E v T 1 J D I C 0 g M D A 5 I C 0 g U 0 9 M R U l S Q S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5 J T I w L S U y M F N P T E V J U k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U k M l M j A t J T I w M D A 5 J T I w L S U y M F N P T E V J U k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x M C U y M C 0 l M j B H U k F E S U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Q z M S I g L z 4 8 R W 5 0 c n k g V H l w Z T 0 i R m l s b F R h c m d l d C I g V m F s d W U 9 I n N P U k N f X 1 8 w M T B f X 1 9 H U k F E S U w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N D o x N T o y O C 4 4 N D g z M j U 0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1 J D I C 0 g M D E w I C 0 g R 1 J B R E l M L 1 R p c G 8 g Q W x 0 Z X J h Z G 8 u e 0 N v b H V t b j E s M H 0 m c X V v d D s s J n F 1 b 3 Q 7 U 2 V j d G l v b j E v T 1 J D I C 0 g M D E w I C 0 g R 1 J B R E l M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1 J D I C 0 g M D E w I C 0 g R 1 J B R E l M L 1 R p c G 8 g Q W x 0 Z X J h Z G 8 u e 0 N v b H V t b j E s M H 0 m c X V v d D s s J n F 1 b 3 Q 7 U 2 V j d G l v b j E v T 1 J D I C 0 g M D E w I C 0 g R 1 J B R E l M L 1 R p c G 8 g Q W x 0 Z X J h Z G 8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S Q y U y M C 0 l M j A w M T A l M j A t J T I w R 1 J B R E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x M C U y M C 0 l M j B H U k F E S U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J D J T I w L S U y M D A w M S U y M C 0 l M j B W R V J H Q S U y M E R F J T I w U E 9 S V E F T J T I w T U 4 l M j A x X z U w J T I w J T I w R 0 V S Q U w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C Q U 5 D T y B E Q U R P U y B B U l E i I C 8 + P E V u d H J 5 I F R 5 c G U 9 I l J l Y 2 9 2 Z X J 5 V G F y Z 2 V 0 Q 2 9 s d W 1 u I i B W Y W x 1 Z T 0 i b D I i I C 8 + P E V u d H J 5 I F R 5 c G U 9 I l J l Y 2 9 2 Z X J 5 V G F y Z 2 V 0 U m 9 3 I i B W Y W x 1 Z T 0 i b D Q x I i A v P j x F b n R y e S B U e X B l P S J G a W x s V G F y Z 2 V 0 I i B W Y W x 1 Z T 0 i c 0 9 S Q 1 9 f X z A w M V 9 f X 1 Z F U k d B X 0 R F X 1 B P U l R B U 1 9 N T l 8 x X z U w X 1 9 H R V J B T F 9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x N V Q x N z o z N j o w M y 4 w N j Q 1 N z M 2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U k M g L S A w M D E g L S B W R V J H Q S B E R S B Q T 1 J U Q V M g T U 4 g M V 8 1 M C A g R 0 V S Q U w g K D I p L 1 R p c G 8 g Q W x 0 Z X J h Z G 8 u e 0 N v b H V t b j E s M H 0 m c X V v d D s s J n F 1 b 3 Q 7 U 2 V j d G l v b j E v T 1 J D I C 0 g M D A x I C 0 g V k V S R 0 E g R E U g U E 9 S V E F T I E 1 O I D F f N T A g I E d F U k F M I C g y K S 9 U a X B v I E F s d G V y Y W R v L n t D b 2 x 1 b W 4 y L D F 9 J n F 1 b 3 Q 7 L C Z x d W 9 0 O 1 N l Y 3 R p b 2 4 x L 0 9 S Q y A t I D A w M S A t I F Z F U k d B I E R F I F B P U l R B U y B N T i A x X z U w I C B H R V J B T C A o M i k v V G l w b y B B b H R l c m F k b y 5 7 Q 2 9 s d W 1 u M y w y f S Z x d W 9 0 O y w m c X V v d D t T Z W N 0 a W 9 u M S 9 P U k M g L S A w M D E g L S B W R V J H Q S B E R S B Q T 1 J U Q V M g T U 4 g M V 8 1 M C A g R 0 V S Q U w g K D I p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T 1 J D I C 0 g M D A x I C 0 g V k V S R 0 E g R E U g U E 9 S V E F T I E 1 O I D F f N T A g I E d F U k F M I C g y K S 9 U a X B v I E F s d G V y Y W R v L n t D b 2 x 1 b W 4 x L D B 9 J n F 1 b 3 Q 7 L C Z x d W 9 0 O 1 N l Y 3 R p b 2 4 x L 0 9 S Q y A t I D A w M S A t I F Z F U k d B I E R F I F B P U l R B U y B N T i A x X z U w I C B H R V J B T C A o M i k v V G l w b y B B b H R l c m F k b y 5 7 Q 2 9 s d W 1 u M i w x f S Z x d W 9 0 O y w m c X V v d D t T Z W N 0 a W 9 u M S 9 P U k M g L S A w M D E g L S B W R V J H Q S B E R S B Q T 1 J U Q V M g T U 4 g M V 8 1 M C A g R 0 V S Q U w g K D I p L 1 R p c G 8 g Q W x 0 Z X J h Z G 8 u e 0 N v b H V t b j M s M n 0 m c X V v d D s s J n F 1 b 3 Q 7 U 2 V j d G l v b j E v T 1 J D I C 0 g M D A x I C 0 g V k V S R 0 E g R E U g U E 9 S V E F T I E 1 O I D F f N T A g I E d F U k F M I C g y K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U k M l M j A t J T I w M D A x J T I w L S U y M F Z F U k d B J T I w R E U l M j B Q T 1 J U Q V M l M j B N T i U y M D F f N T A l M j A l M j B H R V J B T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S Q y U y M C 0 l M j A w M D E l M j A t J T I w V k V S R 0 E l M j B E R S U y M F B P U l R B U y U y M E 1 O J T I w M V 8 1 M C U y M C U y M E d F U k F M J T I w K D I p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S F E H I p 6 f G Q Z m A r b l L X b R 3 A A A A A A I A A A A A A B B m A A A A A Q A A I A A A A H H t s 5 I 5 s V C m 9 A d o G H d W B 1 1 T f 2 P Y O t e E e 5 u p 3 X X q Y 8 3 a A A A A A A 6 A A A A A A g A A I A A A A C 3 j 6 + L p N C T 8 x W F h X s 9 3 X l 4 F K k V u T o x e V b 1 g a + Y Z c w h 5 U A A A A G 3 8 c R Y X 7 x Z y Z a N u 1 N s Q G n Y e y i r O s r L 4 S x 7 / 2 Y e w c j q G 7 i c T n 7 9 + I d 3 S A F u z + O Q U x i 7 v d P 7 Y R M l a y I 5 W F 0 S O 5 F N s u j N C j 2 S X E 9 9 C W 1 y p t I E 6 Q A A A A J + X y s g B h 7 / D K e B Y O l 4 7 P / C C / 6 g t A S Z I 3 W l 9 T b + 3 V L a 5 v Z 8 7 5 D u G F z a i b n i F y S R i 6 e T Z E 3 E 9 8 S C I S e h 4 y Z g h 0 / U = < / D a t a M a s h u p > 
</file>

<file path=customXml/itemProps1.xml><?xml version="1.0" encoding="utf-8"?>
<ds:datastoreItem xmlns:ds="http://schemas.openxmlformats.org/officeDocument/2006/customXml" ds:itemID="{FD79F0D3-3D7A-4AC8-B901-CBB2FEF9821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25</vt:i4>
      </vt:variant>
    </vt:vector>
  </HeadingPairs>
  <TitlesOfParts>
    <vt:vector size="40" baseType="lpstr">
      <vt:lpstr>IMAGENS</vt:lpstr>
      <vt:lpstr>REFERENCIA</vt:lpstr>
      <vt:lpstr>CHECK-LIST</vt:lpstr>
      <vt:lpstr>DADOS</vt:lpstr>
      <vt:lpstr>QUADRO RESUMO</vt:lpstr>
      <vt:lpstr>RELEVÂNCIA</vt:lpstr>
      <vt:lpstr>ORÇAMENTO S DES</vt:lpstr>
      <vt:lpstr>MEMORIA DE CALCULO AT</vt:lpstr>
      <vt:lpstr>COMPOSIÇÃO</vt:lpstr>
      <vt:lpstr>COTAÇÕES</vt:lpstr>
      <vt:lpstr>BDI </vt:lpstr>
      <vt:lpstr>BDI S DES</vt:lpstr>
      <vt:lpstr>CRONOGRAMA</vt:lpstr>
      <vt:lpstr>BANCO DADOS ARQ</vt:lpstr>
      <vt:lpstr>BANCO DADOS INC</vt:lpstr>
      <vt:lpstr>AMBIENTES</vt:lpstr>
      <vt:lpstr>'BANCO DADOS ARQ'!Area_de_impressao</vt:lpstr>
      <vt:lpstr>'BDI '!Area_de_impressao</vt:lpstr>
      <vt:lpstr>'BDI S DES'!Area_de_impressao</vt:lpstr>
      <vt:lpstr>'CHECK-LIST'!Area_de_impressao</vt:lpstr>
      <vt:lpstr>COMPOSIÇÃO!Area_de_impressao</vt:lpstr>
      <vt:lpstr>COTAÇÕES!Area_de_impressao</vt:lpstr>
      <vt:lpstr>CRONOGRAMA!Area_de_impressao</vt:lpstr>
      <vt:lpstr>'MEMORIA DE CALCULO AT'!Area_de_impressao</vt:lpstr>
      <vt:lpstr>'ORÇAMENTO S DES'!Area_de_impressao</vt:lpstr>
      <vt:lpstr>RELEVÂNCIA!Area_de_impressao</vt:lpstr>
      <vt:lpstr>RELEVÂNCIA!ORÇAMENTO</vt:lpstr>
      <vt:lpstr>ORÇAMENTO</vt:lpstr>
      <vt:lpstr>PAREDES</vt:lpstr>
      <vt:lpstr>PROC</vt:lpstr>
      <vt:lpstr>'BANCO DADOS INC'!PSCIP___MEMORIAL_DE_CALCULO____22___CONEXÕES_DE_TUBO_GÁS</vt:lpstr>
      <vt:lpstr>'BANCO DADOS INC'!PSCIP___MEMORIAL_DE_CALCULO____22___CONEXÕES_DE_TUBO_HIDRANTE</vt:lpstr>
      <vt:lpstr>'BANCO DADOS INC'!PSCIP___MEMORIAL_DE_CALCULO____22___DISPOSITIVOS_DE_INCÊNDIO.</vt:lpstr>
      <vt:lpstr>'BANCO DADOS INC'!PSCIP___MEMORIAL_DE_CALCULO____22___EXTINTOR_DE_INCÊNDIO</vt:lpstr>
      <vt:lpstr>'BANCO DADOS INC'!PSCIP___MEMORIAL_DE_CALCULO____ACESSÓRIOS_TUBOS_HIDRANTE</vt:lpstr>
      <vt:lpstr>'BANCO DADOS INC'!PSCIP___MEMORIAL_DE_CALCULO____COMPRIMENTO_DE_TUBOS</vt:lpstr>
      <vt:lpstr>'BANCO DADOS INC'!PSCIP___MEMORIAL_DE_CALCULO___22______PLACAS_DE_SINALIZAÇÃO</vt:lpstr>
      <vt:lpstr>'BANCO DADOS INC'!PSCIP___MEMORIAL_DE_CALCULO___22_____ORÇAMENTO___ILUMINAÇÃO_DE_EMERGÊNCIA</vt:lpstr>
      <vt:lpstr>'ORÇAMENTO S DES'!Titulos_de_impressao</vt:lpstr>
      <vt:lpstr>RELEVÂNCIA!Titulos_de_impressao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2024-08-29T12:06:13Z</cp:lastPrinted>
  <dcterms:created xsi:type="dcterms:W3CDTF">2016-12-08T00:50:18Z</dcterms:created>
  <dcterms:modified xsi:type="dcterms:W3CDTF">2024-09-13T20:50:59Z</dcterms:modified>
</cp:coreProperties>
</file>